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10.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toyota01\dfsroot\複数課共有ﾌｫﾙﾀﾞ\095\担当共有（給水）\★審査事務改善\R7\給排水オンライン\ホームページの更新\"/>
    </mc:Choice>
  </mc:AlternateContent>
  <xr:revisionPtr revIDLastSave="0" documentId="13_ncr:1_{9E04C399-E6D2-4989-8EF7-A2547EB84B0B}" xr6:coauthVersionLast="47" xr6:coauthVersionMax="47" xr10:uidLastSave="{00000000-0000-0000-0000-000000000000}"/>
  <bookViews>
    <workbookView xWindow="-28920" yWindow="-120" windowWidth="29040" windowHeight="15840" tabRatio="816" firstSheet="1" activeTab="1" xr2:uid="{00000000-000D-0000-FFFF-FFFF00000000}"/>
  </bookViews>
  <sheets>
    <sheet name="テーブル" sheetId="17" state="hidden" r:id="rId1"/>
    <sheet name="工事店情報" sheetId="19" r:id="rId2"/>
    <sheet name="入力" sheetId="14" r:id="rId3"/>
    <sheet name="申請書" sheetId="18" r:id="rId4"/>
    <sheet name="通知書" sheetId="50" r:id="rId5"/>
    <sheet name="check表" sheetId="16" r:id="rId6"/>
    <sheet name="5_水圧・水量不足承諾書" sheetId="20" r:id="rId7"/>
    <sheet name="6_新規給水負担金減免申請" sheetId="21" r:id="rId8"/>
    <sheet name="7_舗装先行" sheetId="22" r:id="rId9"/>
    <sheet name="8_減径承諾書" sheetId="23" r:id="rId10"/>
    <sheet name="9_給水装置権利放棄承諾" sheetId="24" r:id="rId11"/>
    <sheet name="10_公道工事着手希望届" sheetId="25" r:id="rId12"/>
    <sheet name="10-1_埋設物チェックリスト" sheetId="26" r:id="rId13"/>
    <sheet name="14_配水管布設工事申込" sheetId="27" r:id="rId14"/>
    <sheet name="1_給水装置工事しゅん工検査申請書" sheetId="28" r:id="rId15"/>
    <sheet name="3_給水装置工事検査報告書" sheetId="29" r:id="rId16"/>
    <sheet name="メーター取付依頼書" sheetId="30" r:id="rId17"/>
    <sheet name="6_集合住宅台帳" sheetId="31" r:id="rId18"/>
    <sheet name="9_給水装置工事（公道）完了届" sheetId="32" r:id="rId19"/>
    <sheet name="3_公共ます設置申請書" sheetId="51" r:id="rId20"/>
    <sheet name="4_公共ます撤去申請書" sheetId="34" r:id="rId21"/>
    <sheet name="5_着手届" sheetId="35" r:id="rId22"/>
    <sheet name="6_除害施設設置届" sheetId="36" r:id="rId23"/>
    <sheet name="7_除害施設等管理責任者選任届" sheetId="37" r:id="rId24"/>
    <sheet name="11_基準外その1" sheetId="49" r:id="rId25"/>
    <sheet name="12_共同排水設備管理人届" sheetId="39" r:id="rId26"/>
    <sheet name="13_取付管設置位置確認書" sheetId="40" r:id="rId27"/>
    <sheet name="15_下請けさせる業者の名簿" sheetId="41" r:id="rId28"/>
    <sheet name="1_排水設備工事完了届" sheetId="42" r:id="rId29"/>
    <sheet name="2_公共ます設置工事完了届" sheetId="43" r:id="rId30"/>
    <sheet name="3_工事内容一覧表" sheetId="44" r:id="rId31"/>
    <sheet name="4_取付管設置工事完成届" sheetId="45" r:id="rId32"/>
    <sheet name="5_下水道使用開始届" sheetId="46" r:id="rId33"/>
    <sheet name="6_除害施設設置工事完了届" sheetId="47" r:id="rId34"/>
    <sheet name="7_基準外その２" sheetId="48" r:id="rId35"/>
  </sheets>
  <definedNames>
    <definedName name="_xlnm.Print_Area" localSheetId="14">'1_給水装置工事しゅん工検査申請書'!$A$1:$H$26</definedName>
    <definedName name="_xlnm.Print_Area" localSheetId="28">'1_排水設備工事完了届'!$A$1:$N$38</definedName>
    <definedName name="_xlnm.Print_Area" localSheetId="11">'10_公道工事着手希望届'!$A$1:$AC$37</definedName>
    <definedName name="_xlnm.Print_Area" localSheetId="12">'10-1_埋設物チェックリスト'!$A$1:$K$34</definedName>
    <definedName name="_xlnm.Print_Area" localSheetId="24">'11_基準外その1'!$A$1:$H$25</definedName>
    <definedName name="_xlnm.Print_Area" localSheetId="25">'12_共同排水設備管理人届'!$A$1:$I$22</definedName>
    <definedName name="_xlnm.Print_Area" localSheetId="26">'13_取付管設置位置確認書'!$A$1:$U$110</definedName>
    <definedName name="_xlnm.Print_Area" localSheetId="13">'14_配水管布設工事申込'!$A$1:$AD$44</definedName>
    <definedName name="_xlnm.Print_Area" localSheetId="27">'15_下請けさせる業者の名簿'!$A$1:$G$19</definedName>
    <definedName name="_xlnm.Print_Area" localSheetId="29">'2_公共ます設置工事完了届'!$A$1:$G$31</definedName>
    <definedName name="_xlnm.Print_Area" localSheetId="15">'3_給水装置工事検査報告書'!$A$1:$O$40</definedName>
    <definedName name="_xlnm.Print_Area" localSheetId="19">'3_公共ます設置申請書'!$B$1:$P$78</definedName>
    <definedName name="_xlnm.Print_Area" localSheetId="30">'3_工事内容一覧表'!$A$1:$K$29</definedName>
    <definedName name="_xlnm.Print_Area" localSheetId="20">'4_公共ます撤去申請書'!$B$1:$O$38</definedName>
    <definedName name="_xlnm.Print_Area" localSheetId="31">'4_取付管設置工事完成届'!$A$1:$K$155</definedName>
    <definedName name="_xlnm.Print_Area" localSheetId="32">'5_下水道使用開始届'!$A$1:$Q$43</definedName>
    <definedName name="_xlnm.Print_Area" localSheetId="6">'5_水圧・水量不足承諾書'!$A$1:$L$20</definedName>
    <definedName name="_xlnm.Print_Area" localSheetId="21">'5_着手届'!$A$1:$U$45</definedName>
    <definedName name="_xlnm.Print_Area" localSheetId="17">'6_集合住宅台帳'!$A$1:$R$10</definedName>
    <definedName name="_xlnm.Print_Area" localSheetId="33">'6_除害施設設置工事完了届'!$A$1:$M$37</definedName>
    <definedName name="_xlnm.Print_Area" localSheetId="22">'6_除害施設設置届'!$A$1:$N$35</definedName>
    <definedName name="_xlnm.Print_Area" localSheetId="7">'6_新規給水負担金減免申請'!$A$1:$M$30</definedName>
    <definedName name="_xlnm.Print_Area" localSheetId="34">'7_基準外その２'!$A$1:$M$25</definedName>
    <definedName name="_xlnm.Print_Area" localSheetId="23">'7_除害施設等管理責任者選任届'!$A$1:$K$20</definedName>
    <definedName name="_xlnm.Print_Area" localSheetId="8">'7_舗装先行'!$A$1:$J$25</definedName>
    <definedName name="_xlnm.Print_Area" localSheetId="9">'8_減径承諾書'!$A$1:$J$17</definedName>
    <definedName name="_xlnm.Print_Area" localSheetId="10">'9_給水装置権利放棄承諾'!$A$1:$O$26</definedName>
    <definedName name="_xlnm.Print_Area" localSheetId="18">'9_給水装置工事（公道）完了届'!$A$1:$H$27</definedName>
    <definedName name="_xlnm.Print_Area" localSheetId="5">check表!$A$1:$AF$41</definedName>
    <definedName name="_xlnm.Print_Area" localSheetId="16">メーター取付依頼書!$A$1:$N$67</definedName>
    <definedName name="_xlnm.Print_Area" localSheetId="3">申請書!$A$1:$AM$120</definedName>
    <definedName name="_xlnm.Print_Area" localSheetId="4">通知書!$A$1:$AL$55</definedName>
    <definedName name="主な申請者情報">工事店情報!$C$21</definedName>
    <definedName name="水道申請">工事店情報!$G$2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6" i="18" l="1"/>
  <c r="J16" i="18"/>
  <c r="J15" i="18"/>
  <c r="J14" i="18"/>
  <c r="J13" i="18"/>
  <c r="F24" i="14"/>
  <c r="F14" i="51"/>
  <c r="F13" i="51"/>
  <c r="AH37" i="18"/>
  <c r="T43" i="18"/>
  <c r="F50" i="14"/>
  <c r="I10" i="50"/>
  <c r="H8" i="18"/>
  <c r="I9" i="50"/>
  <c r="D52" i="50" s="1"/>
  <c r="H3" i="18"/>
  <c r="AD10" i="18"/>
  <c r="F47" i="14"/>
  <c r="F48" i="14"/>
  <c r="F42" i="14" l="1"/>
  <c r="F32" i="14"/>
  <c r="F31" i="14" l="1"/>
  <c r="F72" i="14"/>
  <c r="F76" i="14" l="1"/>
  <c r="F52" i="14"/>
  <c r="F51" i="14"/>
  <c r="P38" i="18"/>
  <c r="P37" i="18"/>
  <c r="F46" i="14"/>
  <c r="AG20" i="18"/>
  <c r="Y27" i="18"/>
  <c r="AC26" i="18"/>
  <c r="Z25" i="18"/>
  <c r="Y23" i="18"/>
  <c r="Y21" i="18"/>
  <c r="F56" i="14"/>
  <c r="F63" i="14"/>
  <c r="F62" i="14"/>
  <c r="F61" i="14"/>
  <c r="F60" i="14"/>
  <c r="D60" i="14"/>
  <c r="F59" i="14"/>
  <c r="F58" i="14"/>
  <c r="F57" i="14"/>
  <c r="F55" i="14"/>
  <c r="F54" i="14"/>
  <c r="F53" i="14"/>
  <c r="F49" i="14"/>
  <c r="F45" i="14"/>
  <c r="F43" i="14"/>
  <c r="F44" i="14"/>
  <c r="F39" i="14"/>
  <c r="F38" i="14"/>
  <c r="F37" i="14"/>
  <c r="F35" i="14"/>
  <c r="F34" i="14"/>
  <c r="F33" i="14"/>
  <c r="F36" i="14"/>
  <c r="F41" i="14"/>
  <c r="F40" i="14"/>
  <c r="F30" i="14"/>
  <c r="F29" i="14"/>
  <c r="F28" i="14"/>
  <c r="F26" i="14"/>
  <c r="F25" i="14"/>
  <c r="F23" i="14"/>
  <c r="K11" i="24" l="1"/>
  <c r="H4" i="23"/>
  <c r="H4" i="22"/>
  <c r="J4" i="20"/>
  <c r="I12" i="21"/>
  <c r="F79" i="14" l="1"/>
  <c r="F78" i="14"/>
  <c r="F77" i="14"/>
  <c r="F75" i="14"/>
  <c r="F71" i="14"/>
  <c r="F69" i="14"/>
  <c r="F67" i="14"/>
  <c r="F66" i="14"/>
  <c r="V38" i="50" l="1"/>
  <c r="V41" i="18" l="1"/>
  <c r="F27" i="14" l="1"/>
  <c r="F73" i="14" l="1"/>
  <c r="F68" i="14"/>
  <c r="F65" i="14"/>
  <c r="F64" i="14"/>
  <c r="F22" i="14" l="1"/>
  <c r="E10" i="19"/>
  <c r="AE39" i="50"/>
  <c r="AA39" i="50"/>
  <c r="AA32" i="50"/>
  <c r="AA27" i="50"/>
  <c r="I29" i="50"/>
  <c r="I27" i="50"/>
  <c r="D51" i="50"/>
  <c r="AJ39" i="50"/>
  <c r="R39" i="50"/>
  <c r="K39" i="50"/>
  <c r="I31" i="50"/>
  <c r="J16" i="50"/>
  <c r="X26" i="50"/>
  <c r="AC25" i="50"/>
  <c r="Z24" i="50"/>
  <c r="Y22" i="50"/>
  <c r="X20" i="50"/>
  <c r="AG19" i="50"/>
  <c r="F26" i="50"/>
  <c r="K25" i="50"/>
  <c r="H24" i="50"/>
  <c r="G22" i="50"/>
  <c r="F20" i="50"/>
  <c r="P19" i="50"/>
  <c r="AC17" i="50"/>
  <c r="J17" i="50"/>
  <c r="AB15" i="50"/>
  <c r="J15" i="50"/>
  <c r="J14" i="50"/>
  <c r="D53" i="50"/>
  <c r="J9" i="27" l="1"/>
  <c r="D13" i="24"/>
  <c r="D13" i="21"/>
  <c r="H8" i="20"/>
  <c r="H9" i="20"/>
  <c r="E6" i="14" l="1"/>
  <c r="E7" i="14"/>
  <c r="E8" i="14"/>
  <c r="E9" i="14"/>
  <c r="E10" i="14"/>
  <c r="E11" i="14"/>
  <c r="E12" i="14"/>
  <c r="E13" i="14"/>
  <c r="E14" i="14"/>
  <c r="E15" i="14"/>
  <c r="E16" i="14"/>
  <c r="E17" i="14"/>
  <c r="E18" i="14"/>
  <c r="E19" i="14"/>
  <c r="E20" i="14"/>
  <c r="E21" i="14"/>
  <c r="E5" i="14"/>
  <c r="C18" i="18" l="1"/>
  <c r="F82" i="14"/>
  <c r="D25" i="43" l="1"/>
  <c r="E5" i="43"/>
  <c r="E19" i="49"/>
  <c r="E17" i="49"/>
  <c r="O7" i="31"/>
  <c r="N3" i="29"/>
  <c r="D4" i="25"/>
  <c r="E27" i="46" l="1"/>
  <c r="D32" i="45"/>
  <c r="J2" i="44"/>
  <c r="D27" i="42" l="1"/>
  <c r="H4" i="37" l="1"/>
  <c r="G11" i="37"/>
  <c r="G10" i="37"/>
  <c r="G7" i="37"/>
  <c r="H14" i="37"/>
  <c r="C14" i="37"/>
  <c r="D12" i="35" l="1"/>
  <c r="E4" i="32" l="1"/>
  <c r="C5" i="32"/>
  <c r="C3" i="32"/>
  <c r="I20" i="30" l="1"/>
  <c r="C20" i="30"/>
  <c r="C14" i="30"/>
  <c r="L7" i="30"/>
  <c r="L14" i="29"/>
  <c r="L13" i="29"/>
  <c r="G19" i="28"/>
  <c r="C19" i="28"/>
  <c r="G13" i="28"/>
  <c r="L10" i="29" s="1"/>
  <c r="G10" i="28"/>
  <c r="L8" i="29" s="1"/>
  <c r="G9" i="28"/>
  <c r="L7" i="29" s="1"/>
  <c r="G8" i="28"/>
  <c r="L6" i="29" s="1"/>
  <c r="G7" i="28"/>
  <c r="L5" i="29" s="1"/>
  <c r="O26" i="27"/>
  <c r="D7" i="25"/>
  <c r="D18" i="24"/>
  <c r="D17" i="24"/>
  <c r="D16" i="24"/>
  <c r="D15" i="24"/>
  <c r="D14" i="24"/>
  <c r="F12" i="24"/>
  <c r="D15" i="23"/>
  <c r="D10" i="22"/>
  <c r="D15" i="21"/>
  <c r="I14" i="21"/>
  <c r="D14" i="21"/>
  <c r="D18" i="20"/>
  <c r="H11" i="20"/>
  <c r="C4" i="16"/>
  <c r="L3" i="16"/>
  <c r="C3" i="16"/>
  <c r="V2" i="16"/>
  <c r="F2" i="16"/>
  <c r="V1" i="16"/>
  <c r="F1" i="16"/>
  <c r="H49" i="18"/>
  <c r="N48" i="18"/>
  <c r="AG47" i="18"/>
  <c r="H46" i="18"/>
  <c r="AH45" i="18"/>
  <c r="AB37" i="18"/>
  <c r="O28" i="27" s="1"/>
  <c r="AH36" i="18"/>
  <c r="P36" i="18"/>
  <c r="AI35" i="18"/>
  <c r="AE35" i="18"/>
  <c r="AA35" i="18"/>
  <c r="R35" i="18"/>
  <c r="N35" i="18"/>
  <c r="I35" i="18"/>
  <c r="I32" i="18"/>
  <c r="AF30" i="18"/>
  <c r="I30" i="18"/>
  <c r="AA28" i="18"/>
  <c r="D8" i="25" s="1"/>
  <c r="I28" i="18"/>
  <c r="G27" i="18"/>
  <c r="P20" i="25" s="1"/>
  <c r="K20" i="42"/>
  <c r="K26" i="18"/>
  <c r="I18" i="42"/>
  <c r="H25" i="18"/>
  <c r="G23" i="18"/>
  <c r="G21" i="18"/>
  <c r="P20" i="18"/>
  <c r="E15" i="22"/>
  <c r="AB14" i="18"/>
  <c r="M8" i="27"/>
  <c r="AQ11" i="18"/>
  <c r="AQ10" i="18"/>
  <c r="AP10" i="18"/>
  <c r="AQ7" i="18"/>
  <c r="AP7" i="18"/>
  <c r="AQ5" i="18"/>
  <c r="AP5" i="18"/>
  <c r="AI48" i="18"/>
  <c r="Y48" i="18"/>
  <c r="H45" i="50"/>
  <c r="AA45" i="18"/>
  <c r="U45" i="18"/>
  <c r="Q45" i="18"/>
  <c r="H45" i="18"/>
  <c r="D45" i="18"/>
  <c r="AB43" i="18"/>
  <c r="X43" i="18"/>
  <c r="P43" i="18"/>
  <c r="L43" i="18"/>
  <c r="D43" i="18"/>
  <c r="G60" i="14"/>
  <c r="H38" i="50"/>
  <c r="H37" i="50"/>
  <c r="AE38" i="18"/>
  <c r="O38" i="18"/>
  <c r="G48" i="14"/>
  <c r="O37" i="18"/>
  <c r="O36" i="18"/>
  <c r="C30" i="14"/>
  <c r="C29" i="14"/>
  <c r="C28" i="14"/>
  <c r="C27" i="14"/>
  <c r="C26" i="14"/>
  <c r="C25" i="14"/>
  <c r="C24" i="14"/>
  <c r="F3" i="14"/>
  <c r="F2" i="14"/>
  <c r="F1" i="14"/>
  <c r="E12" i="19"/>
  <c r="E3" i="19"/>
  <c r="AA35" i="50" l="1"/>
  <c r="E13" i="49"/>
  <c r="H10" i="46"/>
  <c r="I13" i="42"/>
  <c r="S12" i="27"/>
  <c r="I15" i="42"/>
  <c r="H47" i="18"/>
  <c r="AA33" i="18"/>
  <c r="I34" i="50"/>
  <c r="I35" i="50"/>
  <c r="I33" i="18"/>
  <c r="I32" i="50"/>
  <c r="H43" i="18"/>
  <c r="AG41" i="50"/>
  <c r="H41" i="18"/>
  <c r="H39" i="18"/>
  <c r="F8" i="23"/>
  <c r="E14" i="22"/>
  <c r="L16" i="27"/>
  <c r="D3" i="31"/>
  <c r="C15" i="43"/>
  <c r="C13" i="29"/>
  <c r="C6" i="32" s="1"/>
  <c r="E21" i="47"/>
  <c r="E15" i="46"/>
  <c r="F21" i="42"/>
  <c r="E16" i="36"/>
  <c r="D13" i="37"/>
  <c r="J11" i="27"/>
  <c r="B25" i="43"/>
  <c r="C21" i="28"/>
  <c r="E15" i="49"/>
  <c r="C14" i="29"/>
  <c r="F9" i="23"/>
  <c r="H14" i="48"/>
  <c r="D5" i="31"/>
  <c r="O8" i="25"/>
  <c r="H32" i="45"/>
  <c r="H11" i="46"/>
  <c r="I14" i="42"/>
  <c r="H12" i="48"/>
  <c r="E13" i="22"/>
  <c r="D4" i="31"/>
  <c r="E12" i="49"/>
  <c r="F7" i="23"/>
  <c r="H9" i="46"/>
  <c r="I12" i="42"/>
  <c r="F5" i="31"/>
  <c r="K14" i="24"/>
  <c r="H13" i="46"/>
  <c r="AO21" i="18"/>
  <c r="H6" i="31"/>
  <c r="D20" i="25"/>
  <c r="C17" i="45"/>
  <c r="R15" i="27"/>
  <c r="P21" i="25"/>
  <c r="H16" i="48"/>
  <c r="E7" i="43"/>
  <c r="J32" i="26"/>
  <c r="G2" i="44"/>
  <c r="I27" i="46"/>
  <c r="I16" i="42"/>
  <c r="H18" i="48"/>
  <c r="J33" i="26"/>
  <c r="I19" i="42"/>
  <c r="E9" i="43"/>
  <c r="I17" i="42"/>
  <c r="I14" i="27"/>
  <c r="C20" i="28"/>
  <c r="E6"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E5" authorId="0" shapeId="0" xr:uid="{00000000-0006-0000-0200-000001000000}">
      <text>
        <r>
          <rPr>
            <sz val="14"/>
            <color indexed="81"/>
            <rFont val="HG丸ｺﾞｼｯｸM-PRO"/>
            <family val="3"/>
            <charset val="128"/>
          </rPr>
          <t>工事店情報シートに入力してください。</t>
        </r>
      </text>
    </comment>
    <comment ref="E24" authorId="0" shapeId="0" xr:uid="{00000000-0006-0000-0200-000002000000}">
      <text>
        <r>
          <rPr>
            <sz val="9"/>
            <color indexed="81"/>
            <rFont val="メイリオ"/>
            <family val="3"/>
            <charset val="128"/>
          </rPr>
          <t>よく申請をいただく申請者を登録して、ここに番号を入れると以下の申請者欄の入力は不要です。（以下の入力は無視されます）</t>
        </r>
      </text>
    </comment>
    <comment ref="F74" authorId="0" shapeId="0" xr:uid="{00000000-0006-0000-0200-000003000000}">
      <text>
        <r>
          <rPr>
            <sz val="12"/>
            <color indexed="81"/>
            <rFont val="メイリオ"/>
            <family val="3"/>
            <charset val="128"/>
          </rPr>
          <t>このセルに入力してください。</t>
        </r>
      </text>
    </comment>
    <comment ref="F80" authorId="0" shapeId="0" xr:uid="{00000000-0006-0000-0200-000004000000}">
      <text>
        <r>
          <rPr>
            <sz val="12"/>
            <color indexed="81"/>
            <rFont val="メイリオ"/>
            <family val="3"/>
            <charset val="128"/>
          </rPr>
          <t>このセルに入力してください。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D12" authorId="0" shapeId="0" xr:uid="{00000000-0006-0000-1500-000001000000}">
      <text>
        <r>
          <rPr>
            <sz val="12"/>
            <color indexed="81"/>
            <rFont val="メイリオ"/>
            <family val="3"/>
            <charset val="128"/>
          </rPr>
          <t>排水申請時の排水申請番号が入ります。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K10" authorId="0" shapeId="0" xr:uid="{00000000-0006-0000-1C00-000001000000}">
      <text>
        <r>
          <rPr>
            <sz val="12"/>
            <color indexed="81"/>
            <rFont val="メイリオ"/>
            <family val="3"/>
            <charset val="128"/>
          </rPr>
          <t>作成した日にちを入力してください。　ｙｙｙｙ/ｍｍ/ｄｄ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F3" authorId="0" shapeId="0" xr:uid="{00000000-0006-0000-1D00-000001000000}">
      <text>
        <r>
          <rPr>
            <sz val="12"/>
            <color indexed="81"/>
            <rFont val="メイリオ"/>
            <family val="3"/>
            <charset val="128"/>
          </rPr>
          <t>作成日を入力してください。　yyyy/mm/dd</t>
        </r>
      </text>
    </comment>
    <comment ref="C19" authorId="0" shapeId="0" xr:uid="{00000000-0006-0000-1D00-000002000000}">
      <text>
        <r>
          <rPr>
            <sz val="12"/>
            <color indexed="81"/>
            <rFont val="メイリオ"/>
            <family val="3"/>
            <charset val="128"/>
          </rPr>
          <t>設置確認年月日を入力してください。 yyyy/mm/dd</t>
        </r>
      </text>
    </comment>
    <comment ref="C21" authorId="0" shapeId="0" xr:uid="{00000000-0006-0000-1D00-000003000000}">
      <text>
        <r>
          <rPr>
            <sz val="12"/>
            <color indexed="81"/>
            <rFont val="メイリオ"/>
            <family val="3"/>
            <charset val="128"/>
          </rPr>
          <t>工期年月日を入力してください。 yyyy/mm/dd</t>
        </r>
      </text>
    </comment>
    <comment ref="C23" authorId="0" shapeId="0" xr:uid="{00000000-0006-0000-1D00-000004000000}">
      <text>
        <r>
          <rPr>
            <sz val="12"/>
            <color indexed="81"/>
            <rFont val="メイリオ"/>
            <family val="3"/>
            <charset val="128"/>
          </rPr>
          <t>完成年月日を入力してください。 yyyy/mm/dd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J4" authorId="0" shapeId="0" xr:uid="{00000000-0006-0000-1F00-000001000000}">
      <text>
        <r>
          <rPr>
            <sz val="12"/>
            <color indexed="81"/>
            <rFont val="メイリオ"/>
            <family val="3"/>
            <charset val="128"/>
          </rPr>
          <t>作成日を入力してください。　yyyy/mm/dd</t>
        </r>
      </text>
    </comment>
    <comment ref="C28" authorId="0" shapeId="0" xr:uid="{00000000-0006-0000-1F00-000002000000}">
      <text>
        <r>
          <rPr>
            <sz val="12"/>
            <color indexed="81"/>
            <rFont val="メイリオ"/>
            <family val="3"/>
            <charset val="128"/>
          </rPr>
          <t>工期を入力してください。　yyyy/mm/dd</t>
        </r>
      </text>
    </comment>
    <comment ref="D30" authorId="0" shapeId="0" xr:uid="{00000000-0006-0000-1F00-000003000000}">
      <text>
        <r>
          <rPr>
            <sz val="12"/>
            <color indexed="81"/>
            <rFont val="メイリオ"/>
            <family val="3"/>
            <charset val="128"/>
          </rPr>
          <t>管生年月日を入力してください。　yyyy/mm/dd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L6" authorId="0" shapeId="0" xr:uid="{00000000-0006-0000-2000-000001000000}">
      <text>
        <r>
          <rPr>
            <sz val="12"/>
            <color indexed="81"/>
            <rFont val="HG丸ｺﾞｼｯｸM-PRO"/>
            <family val="3"/>
            <charset val="128"/>
          </rPr>
          <t>作成した日にちを入力してください。　ｙｙｙｙ/ｍｍ/ｄｄ</t>
        </r>
      </text>
    </comment>
    <comment ref="E15" authorId="0" shapeId="0" xr:uid="{00000000-0006-0000-2000-000002000000}">
      <text>
        <r>
          <rPr>
            <sz val="12"/>
            <color indexed="81"/>
            <rFont val="HG丸ｺﾞｼｯｸM-PRO"/>
            <family val="3"/>
            <charset val="128"/>
          </rPr>
          <t>申請書の住所が表示されます</t>
        </r>
      </text>
    </comment>
    <comment ref="E18" authorId="0" shapeId="0" xr:uid="{00000000-0006-0000-2000-000003000000}">
      <text>
        <r>
          <rPr>
            <sz val="12"/>
            <color indexed="81"/>
            <rFont val="HG丸ｺﾞｼｯｸM-PRO"/>
            <family val="3"/>
            <charset val="128"/>
          </rPr>
          <t>接続した日にちを入力してください。　
ｙｙｙｙ/ｍｍ/ｄｄ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J10" authorId="0" shapeId="0" xr:uid="{00000000-0006-0000-2100-000001000000}">
      <text>
        <r>
          <rPr>
            <sz val="12"/>
            <color indexed="81"/>
            <rFont val="メイリオ"/>
            <family val="3"/>
            <charset val="128"/>
          </rPr>
          <t>作成日を入力してください。　yyyy/mm/dd</t>
        </r>
      </text>
    </comment>
    <comment ref="C25" authorId="0" shapeId="0" xr:uid="{00000000-0006-0000-2100-000002000000}">
      <text>
        <r>
          <rPr>
            <sz val="12"/>
            <color indexed="81"/>
            <rFont val="メイリオ"/>
            <family val="3"/>
            <charset val="128"/>
          </rPr>
          <t>完了年月日を入力してください。yyyy/mm/dd</t>
        </r>
      </text>
    </comment>
    <comment ref="C26" authorId="0" shapeId="0" xr:uid="{00000000-0006-0000-2100-000003000000}">
      <text>
        <r>
          <rPr>
            <sz val="12"/>
            <color indexed="81"/>
            <rFont val="メイリオ"/>
            <family val="3"/>
            <charset val="128"/>
          </rPr>
          <t>使用開始年月日を入力してください。yyyy/mm/dd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B10" authorId="0" shapeId="0" xr:uid="{00000000-0006-0000-2200-000001000000}">
      <text>
        <r>
          <rPr>
            <sz val="12"/>
            <color indexed="81"/>
            <rFont val="メイリオ"/>
            <family val="3"/>
            <charset val="128"/>
          </rPr>
          <t>作成日を入力してください。　yyyy/mm/dd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D19" authorId="0" shapeId="0" xr:uid="{00000000-0006-0000-0700-000001000000}">
      <text>
        <r>
          <rPr>
            <sz val="12"/>
            <color indexed="81"/>
            <rFont val="メイリオ"/>
            <family val="3"/>
            <charset val="128"/>
          </rPr>
          <t>対象の水道番号を入力してください。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H4" authorId="0" shapeId="0" xr:uid="{00000000-0006-0000-0800-000001000000}">
      <text>
        <r>
          <rPr>
            <sz val="12"/>
            <color indexed="81"/>
            <rFont val="メイリオ"/>
            <family val="3"/>
            <charset val="128"/>
          </rPr>
          <t>給排水申請書の日付と同じ日がセットされます。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H4" authorId="0" shapeId="0" xr:uid="{00000000-0006-0000-0900-000001000000}">
      <text>
        <r>
          <rPr>
            <sz val="12"/>
            <color indexed="81"/>
            <rFont val="メイリオ"/>
            <family val="3"/>
            <charset val="128"/>
          </rPr>
          <t>給排水申請書の日付と同じ日がセットされます。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K11" authorId="0" shapeId="0" xr:uid="{00000000-0006-0000-0A00-000001000000}">
      <text>
        <r>
          <rPr>
            <sz val="12"/>
            <color indexed="81"/>
            <rFont val="メイリオ"/>
            <family val="3"/>
            <charset val="128"/>
          </rPr>
          <t>給排水申請書の日付と同じ日がセットされます。</t>
        </r>
      </text>
    </comment>
    <comment ref="D20" authorId="0" shapeId="0" xr:uid="{00000000-0006-0000-0A00-000002000000}">
      <text>
        <r>
          <rPr>
            <sz val="12"/>
            <color indexed="81"/>
            <rFont val="メイリオ"/>
            <family val="3"/>
            <charset val="128"/>
          </rPr>
          <t>複数ある場合は、全て「水道番号」を入力してください。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G3" authorId="0" shapeId="0" xr:uid="{00000000-0006-0000-0E00-000001000000}">
      <text>
        <r>
          <rPr>
            <sz val="12"/>
            <color indexed="81"/>
            <rFont val="メイリオ"/>
            <family val="3"/>
            <charset val="128"/>
          </rPr>
          <t>申請日を入力してください。
yyyy/mm/dd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N3" authorId="0" shapeId="0" xr:uid="{00000000-0006-0000-0F00-000001000000}">
      <text>
        <r>
          <rPr>
            <sz val="12"/>
            <color indexed="81"/>
            <rFont val="メイリオ"/>
            <family val="3"/>
            <charset val="128"/>
          </rPr>
          <t>しゅん工検査申請書の日付が自動で入ります。</t>
        </r>
      </text>
    </comment>
    <comment ref="L15" authorId="0" shapeId="0" xr:uid="{00000000-0006-0000-0F00-000002000000}">
      <text>
        <r>
          <rPr>
            <sz val="12"/>
            <color indexed="81"/>
            <rFont val="メイリオ"/>
            <family val="3"/>
            <charset val="128"/>
          </rPr>
          <t>検査実施日を入力してください。
yyyy/mm/dd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Hiromi Kato</author>
  </authors>
  <commentList>
    <comment ref="M9" authorId="0" shapeId="0" xr:uid="{00000000-0006-0000-1000-000001000000}">
      <text>
        <r>
          <rPr>
            <sz val="14"/>
            <color indexed="81"/>
            <rFont val="メイリオ"/>
            <family val="3"/>
            <charset val="128"/>
          </rPr>
          <t>選択をしてください。</t>
        </r>
      </text>
    </comment>
    <comment ref="K13" authorId="0" shapeId="0" xr:uid="{00000000-0006-0000-1000-000002000000}">
      <text>
        <r>
          <rPr>
            <sz val="14"/>
            <color indexed="81"/>
            <rFont val="メイリオ"/>
            <family val="3"/>
            <charset val="128"/>
          </rPr>
          <t>設置場所住所に水道料金を請求する場合は、「☑　設置場所に同じ」を選択してください。</t>
        </r>
      </text>
    </comment>
    <comment ref="K20" authorId="0" shapeId="0" xr:uid="{00000000-0006-0000-1000-000003000000}">
      <text>
        <r>
          <rPr>
            <sz val="14"/>
            <color indexed="81"/>
            <rFont val="メイリオ"/>
            <family val="3"/>
            <charset val="128"/>
          </rPr>
          <t>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加納　慧士</author>
  </authors>
  <commentList>
    <comment ref="F15" authorId="0" shapeId="0" xr:uid="{107921D1-A65A-4409-9B77-418A063ABDCF}">
      <text>
        <r>
          <rPr>
            <sz val="14"/>
            <color indexed="81"/>
            <rFont val="MS P ゴシック"/>
            <family val="3"/>
            <charset val="128"/>
          </rPr>
          <t>公共ますを設置する地番を記入してください</t>
        </r>
      </text>
    </comment>
  </commentList>
</comments>
</file>

<file path=xl/sharedStrings.xml><?xml version="1.0" encoding="utf-8"?>
<sst xmlns="http://schemas.openxmlformats.org/spreadsheetml/2006/main" count="2133" uniqueCount="1397">
  <si>
    <t>検討者</t>
    <rPh sb="0" eb="2">
      <t>ケントウ</t>
    </rPh>
    <rPh sb="2" eb="3">
      <t>シャ</t>
    </rPh>
    <phoneticPr fontId="6"/>
  </si>
  <si>
    <t>起案責任者</t>
    <rPh sb="0" eb="2">
      <t>キアン</t>
    </rPh>
    <rPh sb="2" eb="5">
      <t>セキニンシャ</t>
    </rPh>
    <phoneticPr fontId="6"/>
  </si>
  <si>
    <t>給水装置工事承認申請書</t>
    <rPh sb="0" eb="2">
      <t>キュウスイ</t>
    </rPh>
    <rPh sb="2" eb="4">
      <t>ソウチ</t>
    </rPh>
    <rPh sb="4" eb="6">
      <t>コウジ</t>
    </rPh>
    <rPh sb="6" eb="8">
      <t>ショウニン</t>
    </rPh>
    <rPh sb="8" eb="11">
      <t>シンセイショ</t>
    </rPh>
    <phoneticPr fontId="6"/>
  </si>
  <si>
    <t>豊田市事業管理者　様</t>
    <rPh sb="0" eb="3">
      <t>トヨタシ</t>
    </rPh>
    <rPh sb="3" eb="5">
      <t>ジギョウ</t>
    </rPh>
    <rPh sb="5" eb="7">
      <t>カンリ</t>
    </rPh>
    <rPh sb="7" eb="8">
      <t>シャ</t>
    </rPh>
    <rPh sb="9" eb="10">
      <t>サマ</t>
    </rPh>
    <phoneticPr fontId="6"/>
  </si>
  <si>
    <t>申請者</t>
    <rPh sb="0" eb="3">
      <t>シンセイシャ</t>
    </rPh>
    <phoneticPr fontId="6"/>
  </si>
  <si>
    <t>住所</t>
    <rPh sb="0" eb="2">
      <t>ジュウショ</t>
    </rPh>
    <phoneticPr fontId="6"/>
  </si>
  <si>
    <t>氏名</t>
    <rPh sb="0" eb="2">
      <t>シメイ</t>
    </rPh>
    <phoneticPr fontId="6"/>
  </si>
  <si>
    <t>指定工事店</t>
    <rPh sb="0" eb="2">
      <t>シテイ</t>
    </rPh>
    <rPh sb="2" eb="4">
      <t>コウジ</t>
    </rPh>
    <rPh sb="4" eb="5">
      <t>テン</t>
    </rPh>
    <phoneticPr fontId="6"/>
  </si>
  <si>
    <t>工事場所等</t>
    <rPh sb="0" eb="2">
      <t>コウジ</t>
    </rPh>
    <rPh sb="2" eb="4">
      <t>バショ</t>
    </rPh>
    <rPh sb="4" eb="5">
      <t>トウ</t>
    </rPh>
    <phoneticPr fontId="6"/>
  </si>
  <si>
    <t>電話番号</t>
    <rPh sb="0" eb="2">
      <t>デンワ</t>
    </rPh>
    <rPh sb="2" eb="4">
      <t>バンゴウ</t>
    </rPh>
    <phoneticPr fontId="6"/>
  </si>
  <si>
    <t>道路区分</t>
    <rPh sb="0" eb="2">
      <t>ドウロ</t>
    </rPh>
    <rPh sb="2" eb="4">
      <t>クブン</t>
    </rPh>
    <phoneticPr fontId="6"/>
  </si>
  <si>
    <t>主要用途          (建物名称）</t>
    <rPh sb="0" eb="2">
      <t>シュヨウ</t>
    </rPh>
    <rPh sb="2" eb="4">
      <t>ヨウト</t>
    </rPh>
    <rPh sb="15" eb="17">
      <t>タテモノ</t>
    </rPh>
    <rPh sb="17" eb="19">
      <t>メイショウ</t>
    </rPh>
    <phoneticPr fontId="6"/>
  </si>
  <si>
    <t>着手予定</t>
    <rPh sb="0" eb="2">
      <t>チャクシュ</t>
    </rPh>
    <rPh sb="2" eb="4">
      <t>ヨテイ</t>
    </rPh>
    <phoneticPr fontId="6"/>
  </si>
  <si>
    <t>完了予定</t>
    <rPh sb="0" eb="2">
      <t>カンリョウ</t>
    </rPh>
    <rPh sb="2" eb="4">
      <t>ヨテイ</t>
    </rPh>
    <phoneticPr fontId="6"/>
  </si>
  <si>
    <t>工事内容</t>
    <rPh sb="0" eb="2">
      <t>コウジ</t>
    </rPh>
    <rPh sb="2" eb="4">
      <t>ナイヨウ</t>
    </rPh>
    <phoneticPr fontId="6"/>
  </si>
  <si>
    <t>舗装先行</t>
    <rPh sb="0" eb="2">
      <t>ホソウ</t>
    </rPh>
    <rPh sb="2" eb="4">
      <t>センコウ</t>
    </rPh>
    <phoneticPr fontId="6"/>
  </si>
  <si>
    <t>中間検査</t>
    <rPh sb="0" eb="2">
      <t>チュウカン</t>
    </rPh>
    <rPh sb="2" eb="4">
      <t>ケンサ</t>
    </rPh>
    <phoneticPr fontId="6"/>
  </si>
  <si>
    <t>材料支給</t>
    <rPh sb="0" eb="2">
      <t>ザイリョウ</t>
    </rPh>
    <rPh sb="2" eb="4">
      <t>シキュウ</t>
    </rPh>
    <phoneticPr fontId="6"/>
  </si>
  <si>
    <t>分担金工事</t>
    <rPh sb="0" eb="3">
      <t>ブンタンキン</t>
    </rPh>
    <rPh sb="3" eb="5">
      <t>コウジ</t>
    </rPh>
    <phoneticPr fontId="6"/>
  </si>
  <si>
    <t>付属水栓</t>
    <rPh sb="0" eb="2">
      <t>フゾク</t>
    </rPh>
    <rPh sb="2" eb="4">
      <t>スイセン</t>
    </rPh>
    <phoneticPr fontId="6"/>
  </si>
  <si>
    <t>逆止弁</t>
    <rPh sb="0" eb="3">
      <t>ギャクシベン</t>
    </rPh>
    <phoneticPr fontId="6"/>
  </si>
  <si>
    <t>集合住宅台帳</t>
    <rPh sb="0" eb="2">
      <t>シュウゴウ</t>
    </rPh>
    <rPh sb="2" eb="4">
      <t>ジュウタク</t>
    </rPh>
    <rPh sb="4" eb="6">
      <t>ダイチョウ</t>
    </rPh>
    <phoneticPr fontId="6"/>
  </si>
  <si>
    <t>給水区分</t>
    <rPh sb="0" eb="2">
      <t>キュウスイ</t>
    </rPh>
    <rPh sb="2" eb="4">
      <t>クブン</t>
    </rPh>
    <phoneticPr fontId="6"/>
  </si>
  <si>
    <t>第一乙</t>
    <rPh sb="0" eb="1">
      <t>ダイ</t>
    </rPh>
    <rPh sb="1" eb="2">
      <t>イチ</t>
    </rPh>
    <rPh sb="2" eb="3">
      <t>オツ</t>
    </rPh>
    <phoneticPr fontId="6"/>
  </si>
  <si>
    <t>止水区分</t>
    <rPh sb="0" eb="2">
      <t>シスイ</t>
    </rPh>
    <rPh sb="2" eb="4">
      <t>クブン</t>
    </rPh>
    <phoneticPr fontId="6"/>
  </si>
  <si>
    <t>受水槽容量</t>
    <rPh sb="0" eb="3">
      <t>ジュスイソウ</t>
    </rPh>
    <rPh sb="3" eb="5">
      <t>ヨウリョウ</t>
    </rPh>
    <phoneticPr fontId="6"/>
  </si>
  <si>
    <t>水道番号</t>
    <rPh sb="0" eb="2">
      <t>スイドウ</t>
    </rPh>
    <rPh sb="2" eb="4">
      <t>バンゴウ</t>
    </rPh>
    <phoneticPr fontId="6"/>
  </si>
  <si>
    <t>新規給水負担金</t>
    <rPh sb="0" eb="2">
      <t>シンキ</t>
    </rPh>
    <rPh sb="2" eb="4">
      <t>キュウスイ</t>
    </rPh>
    <rPh sb="4" eb="6">
      <t>フタン</t>
    </rPh>
    <rPh sb="6" eb="7">
      <t>キン</t>
    </rPh>
    <phoneticPr fontId="6"/>
  </si>
  <si>
    <t>合計額</t>
    <rPh sb="0" eb="2">
      <t>ゴウケイ</t>
    </rPh>
    <rPh sb="2" eb="3">
      <t>ガク</t>
    </rPh>
    <phoneticPr fontId="6"/>
  </si>
  <si>
    <t>給水　受付番号</t>
    <rPh sb="0" eb="2">
      <t>キュウスイ</t>
    </rPh>
    <rPh sb="3" eb="5">
      <t>ウケツケ</t>
    </rPh>
    <rPh sb="5" eb="7">
      <t>バンゴウ</t>
    </rPh>
    <phoneticPr fontId="6"/>
  </si>
  <si>
    <t>排水　確認番号</t>
    <rPh sb="0" eb="2">
      <t>ハイスイ</t>
    </rPh>
    <rPh sb="3" eb="5">
      <t>カクニン</t>
    </rPh>
    <rPh sb="5" eb="7">
      <t>バンゴウ</t>
    </rPh>
    <phoneticPr fontId="6"/>
  </si>
  <si>
    <t>排水区分</t>
    <rPh sb="0" eb="2">
      <t>ハイスイ</t>
    </rPh>
    <rPh sb="2" eb="4">
      <t>クブン</t>
    </rPh>
    <phoneticPr fontId="6"/>
  </si>
  <si>
    <t>円　</t>
    <rPh sb="0" eb="1">
      <t>エン</t>
    </rPh>
    <phoneticPr fontId="6"/>
  </si>
  <si>
    <t>　円　</t>
    <rPh sb="1" eb="2">
      <t>エン</t>
    </rPh>
    <phoneticPr fontId="6"/>
  </si>
  <si>
    <t>敷地面積</t>
    <rPh sb="0" eb="2">
      <t>シキチ</t>
    </rPh>
    <rPh sb="2" eb="4">
      <t>メンセキ</t>
    </rPh>
    <phoneticPr fontId="6"/>
  </si>
  <si>
    <t>・ブロック・ロット　　・号数等</t>
    <phoneticPr fontId="6"/>
  </si>
  <si>
    <t>立会検査手数料（給水）</t>
    <rPh sb="0" eb="2">
      <t>タチアイ</t>
    </rPh>
    <rPh sb="2" eb="4">
      <t>ケンサ</t>
    </rPh>
    <rPh sb="4" eb="7">
      <t>テスウリョウ</t>
    </rPh>
    <rPh sb="8" eb="10">
      <t>キュウスイ</t>
    </rPh>
    <phoneticPr fontId="6"/>
  </si>
  <si>
    <t>決定者</t>
    <rPh sb="0" eb="3">
      <t>ケッテイシャ</t>
    </rPh>
    <phoneticPr fontId="6"/>
  </si>
  <si>
    <t>契約区分</t>
    <rPh sb="0" eb="2">
      <t>ケイヤク</t>
    </rPh>
    <rPh sb="2" eb="4">
      <t>クブン</t>
    </rPh>
    <phoneticPr fontId="6"/>
  </si>
  <si>
    <t>指定給水装置工事事業者（指定番号 第</t>
    <rPh sb="0" eb="2">
      <t>シテイ</t>
    </rPh>
    <rPh sb="2" eb="4">
      <t>キュウスイ</t>
    </rPh>
    <rPh sb="4" eb="6">
      <t>ソウチ</t>
    </rPh>
    <rPh sb="6" eb="8">
      <t>コウジ</t>
    </rPh>
    <rPh sb="8" eb="11">
      <t>ジギョウシャ</t>
    </rPh>
    <rPh sb="12" eb="14">
      <t>シテイ</t>
    </rPh>
    <rPh sb="14" eb="16">
      <t>バンゴウ</t>
    </rPh>
    <rPh sb="17" eb="18">
      <t>ダイ</t>
    </rPh>
    <phoneticPr fontId="6"/>
  </si>
  <si>
    <t>号）</t>
    <rPh sb="0" eb="1">
      <t>ゴウ</t>
    </rPh>
    <phoneticPr fontId="6"/>
  </si>
  <si>
    <t>号）</t>
  </si>
  <si>
    <t>排水設備指定工事店（指定番号 第　　</t>
    <phoneticPr fontId="6"/>
  </si>
  <si>
    <t>年</t>
    <rPh sb="0" eb="1">
      <t>ネン</t>
    </rPh>
    <phoneticPr fontId="6"/>
  </si>
  <si>
    <t>責任技術者（資格番号第</t>
  </si>
  <si>
    <t>代表者</t>
    <rPh sb="0" eb="3">
      <t>ダイヒョウシャ</t>
    </rPh>
    <phoneticPr fontId="6"/>
  </si>
  <si>
    <t>給水装置</t>
    <rPh sb="0" eb="2">
      <t>キュウスイ</t>
    </rPh>
    <rPh sb="2" eb="4">
      <t>ソウチ</t>
    </rPh>
    <phoneticPr fontId="6"/>
  </si>
  <si>
    <t>排水設備</t>
    <rPh sb="0" eb="2">
      <t>ハイスイ</t>
    </rPh>
    <rPh sb="2" eb="4">
      <t>セツビ</t>
    </rPh>
    <phoneticPr fontId="6"/>
  </si>
  <si>
    <t>承認年月日</t>
    <rPh sb="0" eb="2">
      <t>ショウニン</t>
    </rPh>
    <rPh sb="2" eb="3">
      <t>ネン</t>
    </rPh>
    <rPh sb="3" eb="5">
      <t>ガッピ</t>
    </rPh>
    <phoneticPr fontId="6"/>
  </si>
  <si>
    <t>受付年月日</t>
    <rPh sb="0" eb="2">
      <t>ウケツケ</t>
    </rPh>
    <rPh sb="2" eb="3">
      <t>ネン</t>
    </rPh>
    <rPh sb="3" eb="5">
      <t>ガッピ</t>
    </rPh>
    <phoneticPr fontId="6"/>
  </si>
  <si>
    <t>公共ます</t>
    <rPh sb="0" eb="2">
      <t>コウキョウ</t>
    </rPh>
    <phoneticPr fontId="6"/>
  </si>
  <si>
    <t>融資</t>
    <rPh sb="0" eb="2">
      <t>ユウシ</t>
    </rPh>
    <phoneticPr fontId="6"/>
  </si>
  <si>
    <t>排水設備計画確認申請書</t>
    <rPh sb="0" eb="1">
      <t>ハイ</t>
    </rPh>
    <rPh sb="1" eb="2">
      <t>ミズ</t>
    </rPh>
    <rPh sb="2" eb="3">
      <t>セツ</t>
    </rPh>
    <rPh sb="3" eb="4">
      <t>ソナエ</t>
    </rPh>
    <rPh sb="4" eb="5">
      <t>ケイ</t>
    </rPh>
    <rPh sb="5" eb="6">
      <t>ガ</t>
    </rPh>
    <rPh sb="6" eb="7">
      <t>アキラ</t>
    </rPh>
    <rPh sb="7" eb="8">
      <t>ニン</t>
    </rPh>
    <rPh sb="8" eb="9">
      <t>サル</t>
    </rPh>
    <rPh sb="9" eb="10">
      <t>ショウ</t>
    </rPh>
    <rPh sb="10" eb="11">
      <t>ショ</t>
    </rPh>
    <phoneticPr fontId="6"/>
  </si>
  <si>
    <t>メ-タ-番号</t>
    <rPh sb="4" eb="6">
      <t>バンゴウ</t>
    </rPh>
    <phoneticPr fontId="6"/>
  </si>
  <si>
    <t>メ-タ-口径</t>
    <rPh sb="4" eb="6">
      <t>コウケイ</t>
    </rPh>
    <phoneticPr fontId="6"/>
  </si>
  <si>
    <t>申請地番</t>
    <rPh sb="0" eb="2">
      <t>シンセイ</t>
    </rPh>
    <rPh sb="2" eb="3">
      <t>チ</t>
    </rPh>
    <rPh sb="3" eb="4">
      <t>バン</t>
    </rPh>
    <phoneticPr fontId="6"/>
  </si>
  <si>
    <t>代表地番</t>
    <rPh sb="0" eb="2">
      <t>ダイヒョウ</t>
    </rPh>
    <rPh sb="2" eb="4">
      <t>チバン</t>
    </rPh>
    <phoneticPr fontId="6"/>
  </si>
  <si>
    <t>その他地番</t>
    <rPh sb="2" eb="3">
      <t>ホカ</t>
    </rPh>
    <rPh sb="3" eb="5">
      <t>チバン</t>
    </rPh>
    <phoneticPr fontId="6"/>
  </si>
  <si>
    <t>備考</t>
    <rPh sb="0" eb="2">
      <t>ビコウ</t>
    </rPh>
    <phoneticPr fontId="6"/>
  </si>
  <si>
    <t>配水管</t>
    <rPh sb="0" eb="3">
      <t>ハイスイカン</t>
    </rPh>
    <phoneticPr fontId="6"/>
  </si>
  <si>
    <t>給水管</t>
    <rPh sb="0" eb="2">
      <t>キュウスイ</t>
    </rPh>
    <rPh sb="2" eb="3">
      <t>クダ</t>
    </rPh>
    <phoneticPr fontId="6"/>
  </si>
  <si>
    <t>既設</t>
    <rPh sb="0" eb="2">
      <t>キセツ</t>
    </rPh>
    <phoneticPr fontId="6"/>
  </si>
  <si>
    <t>≪ 担当課処理欄 ≫</t>
    <rPh sb="2" eb="4">
      <t>タントウ</t>
    </rPh>
    <rPh sb="4" eb="5">
      <t>カ</t>
    </rPh>
    <rPh sb="5" eb="7">
      <t>ショリ</t>
    </rPh>
    <rPh sb="7" eb="8">
      <t>ラン</t>
    </rPh>
    <phoneticPr fontId="6"/>
  </si>
  <si>
    <t>取付管</t>
    <rPh sb="0" eb="2">
      <t>トリツケ</t>
    </rPh>
    <rPh sb="2" eb="3">
      <t>クダ</t>
    </rPh>
    <phoneticPr fontId="6"/>
  </si>
  <si>
    <t>取付管工事</t>
    <rPh sb="0" eb="3">
      <t>トリツケカン</t>
    </rPh>
    <rPh sb="3" eb="5">
      <t>コウジ</t>
    </rPh>
    <phoneticPr fontId="6"/>
  </si>
  <si>
    <t>年　　　　　月　　　　　日</t>
  </si>
  <si>
    <t>前排水確認番号</t>
    <rPh sb="0" eb="1">
      <t>ゼン</t>
    </rPh>
    <rPh sb="1" eb="3">
      <t>ハイスイ</t>
    </rPh>
    <rPh sb="3" eb="5">
      <t>カクニン</t>
    </rPh>
    <rPh sb="5" eb="7">
      <t>バンゴウ</t>
    </rPh>
    <phoneticPr fontId="6"/>
  </si>
  <si>
    <t>公共ます設置</t>
    <rPh sb="0" eb="2">
      <t>コウキョウ</t>
    </rPh>
    <rPh sb="4" eb="6">
      <t>セッチ</t>
    </rPh>
    <phoneticPr fontId="6"/>
  </si>
  <si>
    <t>主任技術者（免状番号第</t>
    <rPh sb="0" eb="2">
      <t>シュニン</t>
    </rPh>
    <rPh sb="2" eb="5">
      <t>ギジュツシャ</t>
    </rPh>
    <rPh sb="6" eb="8">
      <t>メンジョウ</t>
    </rPh>
    <rPh sb="8" eb="10">
      <t>バンゴウ</t>
    </rPh>
    <rPh sb="10" eb="11">
      <t>ダイ</t>
    </rPh>
    <phoneticPr fontId="6"/>
  </si>
  <si>
    <t>日</t>
    <rPh sb="0" eb="1">
      <t>ニチ</t>
    </rPh>
    <phoneticPr fontId="6"/>
  </si>
  <si>
    <t>月</t>
    <rPh sb="0" eb="1">
      <t>ツキ</t>
    </rPh>
    <phoneticPr fontId="6"/>
  </si>
  <si>
    <t>月</t>
    <rPh sb="0" eb="1">
      <t>ガツ</t>
    </rPh>
    <phoneticPr fontId="6"/>
  </si>
  <si>
    <t/>
  </si>
  <si>
    <t>申請日</t>
    <rPh sb="0" eb="2">
      <t>シンセイ</t>
    </rPh>
    <rPh sb="2" eb="3">
      <t>ビ</t>
    </rPh>
    <phoneticPr fontId="6"/>
  </si>
  <si>
    <t>　氏名</t>
    <rPh sb="1" eb="3">
      <t>シメイ</t>
    </rPh>
    <phoneticPr fontId="6"/>
  </si>
  <si>
    <t>給水指定工事店</t>
    <rPh sb="0" eb="2">
      <t>キュウスイ</t>
    </rPh>
    <rPh sb="2" eb="4">
      <t>シテイ</t>
    </rPh>
    <rPh sb="4" eb="6">
      <t>コウジ</t>
    </rPh>
    <rPh sb="6" eb="7">
      <t>テン</t>
    </rPh>
    <phoneticPr fontId="6"/>
  </si>
  <si>
    <t>　工事店名</t>
    <rPh sb="1" eb="3">
      <t>コウジ</t>
    </rPh>
    <rPh sb="3" eb="5">
      <t>テンメイ</t>
    </rPh>
    <phoneticPr fontId="6"/>
  </si>
  <si>
    <t>　電話番号</t>
    <rPh sb="1" eb="3">
      <t>デンワ</t>
    </rPh>
    <rPh sb="3" eb="5">
      <t>バンゴウ</t>
    </rPh>
    <phoneticPr fontId="6"/>
  </si>
  <si>
    <t>主任技術者</t>
    <rPh sb="0" eb="2">
      <t>シュニン</t>
    </rPh>
    <rPh sb="2" eb="5">
      <t>ギジュツシャ</t>
    </rPh>
    <phoneticPr fontId="6"/>
  </si>
  <si>
    <t>　免許番号</t>
    <rPh sb="1" eb="3">
      <t>メンキョ</t>
    </rPh>
    <rPh sb="3" eb="5">
      <t>バンゴウ</t>
    </rPh>
    <phoneticPr fontId="6"/>
  </si>
  <si>
    <t>排水指定工事店</t>
    <rPh sb="0" eb="2">
      <t>ハイスイ</t>
    </rPh>
    <rPh sb="2" eb="4">
      <t>シテイ</t>
    </rPh>
    <rPh sb="4" eb="6">
      <t>コウジ</t>
    </rPh>
    <rPh sb="6" eb="7">
      <t>テン</t>
    </rPh>
    <phoneticPr fontId="6"/>
  </si>
  <si>
    <t>用途</t>
    <rPh sb="0" eb="2">
      <t>ヨウト</t>
    </rPh>
    <phoneticPr fontId="6"/>
  </si>
  <si>
    <t>着手予定日</t>
    <rPh sb="0" eb="2">
      <t>チャクシュ</t>
    </rPh>
    <rPh sb="2" eb="5">
      <t>ヨテイビ</t>
    </rPh>
    <phoneticPr fontId="6"/>
  </si>
  <si>
    <t>完了予定日</t>
    <rPh sb="0" eb="2">
      <t>カンリョウ</t>
    </rPh>
    <rPh sb="2" eb="4">
      <t>ヨテイ</t>
    </rPh>
    <rPh sb="4" eb="5">
      <t>ビ</t>
    </rPh>
    <phoneticPr fontId="6"/>
  </si>
  <si>
    <t>　代表者</t>
    <rPh sb="1" eb="4">
      <t>ダイヒョウシャ</t>
    </rPh>
    <phoneticPr fontId="6"/>
  </si>
  <si>
    <t>申請者</t>
    <rPh sb="0" eb="3">
      <t>シンセイシャ</t>
    </rPh>
    <phoneticPr fontId="6"/>
  </si>
  <si>
    <t>郵便番号</t>
    <rPh sb="0" eb="4">
      <t>ユウビンバンゴウ</t>
    </rPh>
    <phoneticPr fontId="6"/>
  </si>
  <si>
    <t>アパート名等</t>
    <rPh sb="4" eb="5">
      <t>メイ</t>
    </rPh>
    <rPh sb="5" eb="6">
      <t>トウ</t>
    </rPh>
    <phoneticPr fontId="6"/>
  </si>
  <si>
    <t>氏名フリガナ</t>
    <rPh sb="0" eb="2">
      <t>シメイ</t>
    </rPh>
    <phoneticPr fontId="6"/>
  </si>
  <si>
    <t>電話</t>
    <rPh sb="0" eb="2">
      <t>デンワ</t>
    </rPh>
    <phoneticPr fontId="6"/>
  </si>
  <si>
    <t>指定工事店番号</t>
    <rPh sb="0" eb="2">
      <t>シテイ</t>
    </rPh>
    <rPh sb="2" eb="4">
      <t>コウジ</t>
    </rPh>
    <rPh sb="4" eb="5">
      <t>テン</t>
    </rPh>
    <rPh sb="5" eb="7">
      <t>バンゴウ</t>
    </rPh>
    <phoneticPr fontId="6"/>
  </si>
  <si>
    <t>排水指定工事店番号</t>
    <rPh sb="0" eb="2">
      <t>ハイスイ</t>
    </rPh>
    <rPh sb="2" eb="4">
      <t>シテイ</t>
    </rPh>
    <rPh sb="4" eb="6">
      <t>コウジ</t>
    </rPh>
    <rPh sb="6" eb="7">
      <t>テン</t>
    </rPh>
    <rPh sb="7" eb="9">
      <t>バンゴウ</t>
    </rPh>
    <phoneticPr fontId="6"/>
  </si>
  <si>
    <t>工事店名</t>
    <rPh sb="0" eb="2">
      <t>コウジ</t>
    </rPh>
    <rPh sb="2" eb="4">
      <t>テンメイ</t>
    </rPh>
    <phoneticPr fontId="6"/>
  </si>
  <si>
    <t>責任技術者番号</t>
    <rPh sb="0" eb="2">
      <t>セキニン</t>
    </rPh>
    <rPh sb="2" eb="5">
      <t>ギジュツシャ</t>
    </rPh>
    <rPh sb="5" eb="7">
      <t>バンゴウ</t>
    </rPh>
    <phoneticPr fontId="6"/>
  </si>
  <si>
    <t>責任技術者氏名</t>
    <rPh sb="0" eb="2">
      <t>セキニン</t>
    </rPh>
    <rPh sb="2" eb="5">
      <t>ギジュツシャ</t>
    </rPh>
    <rPh sb="5" eb="7">
      <t>シメイ</t>
    </rPh>
    <phoneticPr fontId="6"/>
  </si>
  <si>
    <t>工事場所等</t>
    <rPh sb="0" eb="2">
      <t>コウジ</t>
    </rPh>
    <rPh sb="2" eb="4">
      <t>バショ</t>
    </rPh>
    <rPh sb="4" eb="5">
      <t>トウ</t>
    </rPh>
    <phoneticPr fontId="6"/>
  </si>
  <si>
    <t>申請地</t>
    <rPh sb="0" eb="2">
      <t>シンセイ</t>
    </rPh>
    <rPh sb="2" eb="3">
      <t>チ</t>
    </rPh>
    <phoneticPr fontId="6"/>
  </si>
  <si>
    <t>配水管有無</t>
    <rPh sb="0" eb="3">
      <t>ハイスイカン</t>
    </rPh>
    <rPh sb="3" eb="5">
      <t>ウム</t>
    </rPh>
    <phoneticPr fontId="6"/>
  </si>
  <si>
    <t>給水管有無</t>
    <rPh sb="0" eb="2">
      <t>キュウスイ</t>
    </rPh>
    <rPh sb="2" eb="3">
      <t>カン</t>
    </rPh>
    <rPh sb="3" eb="5">
      <t>ウム</t>
    </rPh>
    <phoneticPr fontId="6"/>
  </si>
  <si>
    <t>　口径</t>
    <rPh sb="1" eb="3">
      <t>コウケイ</t>
    </rPh>
    <phoneticPr fontId="6"/>
  </si>
  <si>
    <t>水道番号</t>
    <rPh sb="0" eb="2">
      <t>スイドウ</t>
    </rPh>
    <rPh sb="2" eb="4">
      <t>バンゴウ</t>
    </rPh>
    <phoneticPr fontId="6"/>
  </si>
  <si>
    <t>メーター口径</t>
    <rPh sb="4" eb="6">
      <t>コウケイ</t>
    </rPh>
    <phoneticPr fontId="6"/>
  </si>
  <si>
    <t>メーター番号</t>
    <rPh sb="4" eb="6">
      <t>バンゴウ</t>
    </rPh>
    <phoneticPr fontId="6"/>
  </si>
  <si>
    <t>給水装置</t>
    <rPh sb="0" eb="2">
      <t>キュウスイ</t>
    </rPh>
    <rPh sb="2" eb="4">
      <t>ソウチ</t>
    </rPh>
    <phoneticPr fontId="6"/>
  </si>
  <si>
    <t>公共ます有無</t>
    <rPh sb="0" eb="2">
      <t>コウキョウ</t>
    </rPh>
    <rPh sb="4" eb="6">
      <t>ウム</t>
    </rPh>
    <phoneticPr fontId="6"/>
  </si>
  <si>
    <t>取付管有無</t>
    <rPh sb="0" eb="2">
      <t>トリツケ</t>
    </rPh>
    <rPh sb="2" eb="3">
      <t>カン</t>
    </rPh>
    <rPh sb="3" eb="5">
      <t>ウム</t>
    </rPh>
    <phoneticPr fontId="6"/>
  </si>
  <si>
    <t>排水設備</t>
    <rPh sb="0" eb="2">
      <t>ハイスイ</t>
    </rPh>
    <rPh sb="2" eb="4">
      <t>セツビ</t>
    </rPh>
    <phoneticPr fontId="6"/>
  </si>
  <si>
    <t>既設</t>
    <rPh sb="0" eb="2">
      <t>キセツ</t>
    </rPh>
    <phoneticPr fontId="6"/>
  </si>
  <si>
    <t>町丁名</t>
    <rPh sb="0" eb="3">
      <t>チョウチョウメイ</t>
    </rPh>
    <phoneticPr fontId="6"/>
  </si>
  <si>
    <t>ブロック・ロット</t>
    <phoneticPr fontId="6"/>
  </si>
  <si>
    <t>その他地番</t>
    <rPh sb="2" eb="3">
      <t>タ</t>
    </rPh>
    <rPh sb="3" eb="5">
      <t>チバン</t>
    </rPh>
    <phoneticPr fontId="6"/>
  </si>
  <si>
    <t>敷地面積（㎡）</t>
    <rPh sb="0" eb="2">
      <t>シキチ</t>
    </rPh>
    <rPh sb="2" eb="4">
      <t>メンセキ</t>
    </rPh>
    <phoneticPr fontId="6"/>
  </si>
  <si>
    <t>工事内容</t>
    <rPh sb="0" eb="2">
      <t>コウジ</t>
    </rPh>
    <rPh sb="2" eb="4">
      <t>ナイヨウ</t>
    </rPh>
    <phoneticPr fontId="6"/>
  </si>
  <si>
    <t>申請区分</t>
    <rPh sb="0" eb="2">
      <t>シンセイ</t>
    </rPh>
    <rPh sb="2" eb="4">
      <t>クブン</t>
    </rPh>
    <phoneticPr fontId="6"/>
  </si>
  <si>
    <t>舗装先行</t>
    <rPh sb="0" eb="2">
      <t>ホソウ</t>
    </rPh>
    <rPh sb="2" eb="4">
      <t>センコウ</t>
    </rPh>
    <phoneticPr fontId="6"/>
  </si>
  <si>
    <t>材料支給</t>
    <rPh sb="0" eb="2">
      <t>ザイリョウ</t>
    </rPh>
    <rPh sb="2" eb="4">
      <t>シキュウ</t>
    </rPh>
    <phoneticPr fontId="6"/>
  </si>
  <si>
    <t>分担金工事</t>
    <rPh sb="0" eb="3">
      <t>ブンタンキン</t>
    </rPh>
    <rPh sb="3" eb="5">
      <t>コウジ</t>
    </rPh>
    <phoneticPr fontId="6"/>
  </si>
  <si>
    <t>付属水栓</t>
    <rPh sb="0" eb="2">
      <t>フゾク</t>
    </rPh>
    <rPh sb="2" eb="4">
      <t>スイセン</t>
    </rPh>
    <phoneticPr fontId="6"/>
  </si>
  <si>
    <t>第１乙止水栓</t>
    <rPh sb="0" eb="1">
      <t>ダイ</t>
    </rPh>
    <rPh sb="2" eb="3">
      <t>オツ</t>
    </rPh>
    <rPh sb="3" eb="6">
      <t>シスイセン</t>
    </rPh>
    <phoneticPr fontId="6"/>
  </si>
  <si>
    <t>止水栓区分</t>
    <rPh sb="0" eb="3">
      <t>シスイセン</t>
    </rPh>
    <rPh sb="3" eb="5">
      <t>クブン</t>
    </rPh>
    <phoneticPr fontId="6"/>
  </si>
  <si>
    <t>逆止弁</t>
    <rPh sb="0" eb="3">
      <t>ギャクシベン</t>
    </rPh>
    <phoneticPr fontId="6"/>
  </si>
  <si>
    <t>メーターＢＯＸ</t>
    <phoneticPr fontId="6"/>
  </si>
  <si>
    <t>集合住宅台帳</t>
    <rPh sb="0" eb="2">
      <t>シュウゴウ</t>
    </rPh>
    <rPh sb="2" eb="4">
      <t>ジュウタク</t>
    </rPh>
    <rPh sb="4" eb="6">
      <t>ダイチョウ</t>
    </rPh>
    <phoneticPr fontId="6"/>
  </si>
  <si>
    <t>給水区分</t>
    <rPh sb="0" eb="2">
      <t>キュウスイ</t>
    </rPh>
    <rPh sb="2" eb="4">
      <t>クブン</t>
    </rPh>
    <phoneticPr fontId="6"/>
  </si>
  <si>
    <t>契約区分</t>
    <rPh sb="0" eb="2">
      <t>ケイヤク</t>
    </rPh>
    <rPh sb="2" eb="4">
      <t>クブン</t>
    </rPh>
    <phoneticPr fontId="6"/>
  </si>
  <si>
    <t>受水槽容量</t>
    <rPh sb="0" eb="3">
      <t>ジュスイソウ</t>
    </rPh>
    <rPh sb="3" eb="5">
      <t>ヨウリョウ</t>
    </rPh>
    <phoneticPr fontId="6"/>
  </si>
  <si>
    <t>備考</t>
    <rPh sb="0" eb="2">
      <t>ビコウ</t>
    </rPh>
    <phoneticPr fontId="6"/>
  </si>
  <si>
    <t>給水工事</t>
    <rPh sb="0" eb="2">
      <t>キュウスイ</t>
    </rPh>
    <rPh sb="2" eb="4">
      <t>コウジ</t>
    </rPh>
    <phoneticPr fontId="6"/>
  </si>
  <si>
    <t>融資</t>
    <rPh sb="0" eb="2">
      <t>ユウシ</t>
    </rPh>
    <phoneticPr fontId="6"/>
  </si>
  <si>
    <t>排水工事</t>
    <rPh sb="0" eb="2">
      <t>ハイスイ</t>
    </rPh>
    <rPh sb="2" eb="4">
      <t>コウジ</t>
    </rPh>
    <phoneticPr fontId="6"/>
  </si>
  <si>
    <t>工事店名</t>
    <rPh sb="0" eb="2">
      <t>コウジ</t>
    </rPh>
    <rPh sb="2" eb="3">
      <t>テン</t>
    </rPh>
    <rPh sb="3" eb="4">
      <t>メイ</t>
    </rPh>
    <phoneticPr fontId="6"/>
  </si>
  <si>
    <t>連絡先</t>
    <rPh sb="0" eb="3">
      <t>レンラクサキ</t>
    </rPh>
    <phoneticPr fontId="6"/>
  </si>
  <si>
    <t>要修正時に連絡する担当者名</t>
    <rPh sb="0" eb="1">
      <t>ヨウ</t>
    </rPh>
    <rPh sb="1" eb="3">
      <t>シュウセイ</t>
    </rPh>
    <rPh sb="3" eb="4">
      <t>ジ</t>
    </rPh>
    <rPh sb="5" eb="7">
      <t>レンラク</t>
    </rPh>
    <rPh sb="9" eb="12">
      <t>タントウシャ</t>
    </rPh>
    <rPh sb="12" eb="13">
      <t>メイ</t>
    </rPh>
    <phoneticPr fontId="6"/>
  </si>
  <si>
    <t>（携帯電話）</t>
    <rPh sb="1" eb="3">
      <t>ケイタイ</t>
    </rPh>
    <rPh sb="3" eb="5">
      <t>デンワ</t>
    </rPh>
    <phoneticPr fontId="6"/>
  </si>
  <si>
    <t>区分</t>
    <rPh sb="0" eb="2">
      <t>クブン</t>
    </rPh>
    <phoneticPr fontId="6"/>
  </si>
  <si>
    <t>設置場所</t>
    <rPh sb="0" eb="2">
      <t>セッチ</t>
    </rPh>
    <rPh sb="2" eb="4">
      <t>バショ</t>
    </rPh>
    <phoneticPr fontId="6"/>
  </si>
  <si>
    <t>①必要書類の有無をチェックしてください。　　　　　　　　　　</t>
    <rPh sb="1" eb="3">
      <t>ヒツヨウ</t>
    </rPh>
    <rPh sb="3" eb="5">
      <t>ショルイ</t>
    </rPh>
    <rPh sb="6" eb="8">
      <t>ウム</t>
    </rPh>
    <phoneticPr fontId="6"/>
  </si>
  <si>
    <t>□</t>
    <phoneticPr fontId="6"/>
  </si>
  <si>
    <t>給排水申請書</t>
    <rPh sb="0" eb="1">
      <t>キュウ</t>
    </rPh>
    <rPh sb="1" eb="3">
      <t>ハイスイ</t>
    </rPh>
    <rPh sb="3" eb="6">
      <t>シンセイショ</t>
    </rPh>
    <phoneticPr fontId="6"/>
  </si>
  <si>
    <t>給排水通知書</t>
    <rPh sb="0" eb="1">
      <t>キュウ</t>
    </rPh>
    <rPh sb="1" eb="3">
      <t>ハイスイ</t>
    </rPh>
    <rPh sb="3" eb="6">
      <t>ツウチショ</t>
    </rPh>
    <phoneticPr fontId="6"/>
  </si>
  <si>
    <t>宅内図面</t>
    <rPh sb="0" eb="1">
      <t>タク</t>
    </rPh>
    <rPh sb="1" eb="2">
      <t>ナイ</t>
    </rPh>
    <rPh sb="2" eb="4">
      <t>ズメン</t>
    </rPh>
    <phoneticPr fontId="6"/>
  </si>
  <si>
    <t>位置図</t>
    <rPh sb="0" eb="3">
      <t>イチズ</t>
    </rPh>
    <phoneticPr fontId="6"/>
  </si>
  <si>
    <t>公図</t>
    <rPh sb="0" eb="2">
      <t>コウズ</t>
    </rPh>
    <phoneticPr fontId="6"/>
  </si>
  <si>
    <t>【給水】（所有者変更届）</t>
    <rPh sb="1" eb="3">
      <t>キュウスイ</t>
    </rPh>
    <rPh sb="5" eb="8">
      <t>ショユウシャ</t>
    </rPh>
    <rPh sb="8" eb="10">
      <t>ヘンコウ</t>
    </rPh>
    <rPh sb="10" eb="11">
      <t>トドケ</t>
    </rPh>
    <phoneticPr fontId="6"/>
  </si>
  <si>
    <t>既設水道の所有者が申請者と異なる場合</t>
    <rPh sb="0" eb="2">
      <t>キセツ</t>
    </rPh>
    <rPh sb="2" eb="4">
      <t>スイドウ</t>
    </rPh>
    <rPh sb="5" eb="8">
      <t>ショユウシャ</t>
    </rPh>
    <rPh sb="9" eb="12">
      <t>シンセイシャ</t>
    </rPh>
    <rPh sb="13" eb="14">
      <t>コト</t>
    </rPh>
    <rPh sb="16" eb="18">
      <t>バアイ</t>
    </rPh>
    <phoneticPr fontId="6"/>
  </si>
  <si>
    <t>【給水】（水圧・水量不足誓約書）</t>
    <rPh sb="1" eb="3">
      <t>キュウスイ</t>
    </rPh>
    <rPh sb="5" eb="7">
      <t>スイアツ</t>
    </rPh>
    <rPh sb="8" eb="10">
      <t>スイリョウ</t>
    </rPh>
    <rPh sb="10" eb="12">
      <t>ブソク</t>
    </rPh>
    <rPh sb="12" eb="15">
      <t>セイヤクショ</t>
    </rPh>
    <phoneticPr fontId="6"/>
  </si>
  <si>
    <t>水栓数・布設距離が施行基準を超える場合</t>
    <rPh sb="0" eb="2">
      <t>スイセン</t>
    </rPh>
    <rPh sb="2" eb="3">
      <t>スウ</t>
    </rPh>
    <rPh sb="4" eb="6">
      <t>フセツ</t>
    </rPh>
    <rPh sb="6" eb="8">
      <t>キョリ</t>
    </rPh>
    <rPh sb="9" eb="11">
      <t>セコウ</t>
    </rPh>
    <rPh sb="11" eb="13">
      <t>キジュン</t>
    </rPh>
    <rPh sb="14" eb="15">
      <t>コ</t>
    </rPh>
    <rPh sb="17" eb="19">
      <t>バアイ</t>
    </rPh>
    <phoneticPr fontId="6"/>
  </si>
  <si>
    <t>【排水】（公共ます等設置申請書）</t>
    <rPh sb="1" eb="3">
      <t>ハイスイ</t>
    </rPh>
    <rPh sb="5" eb="7">
      <t>コウキョウ</t>
    </rPh>
    <rPh sb="9" eb="10">
      <t>トウ</t>
    </rPh>
    <rPh sb="10" eb="12">
      <t>セッチ</t>
    </rPh>
    <rPh sb="12" eb="15">
      <t>シンセイショ</t>
    </rPh>
    <phoneticPr fontId="6"/>
  </si>
  <si>
    <t>【給水】公道工事着手届</t>
    <rPh sb="1" eb="3">
      <t>キュウスイ</t>
    </rPh>
    <rPh sb="4" eb="6">
      <t>コウドウ</t>
    </rPh>
    <rPh sb="6" eb="8">
      <t>コウジ</t>
    </rPh>
    <rPh sb="8" eb="10">
      <t>チャクシュ</t>
    </rPh>
    <rPh sb="10" eb="11">
      <t>トドケ</t>
    </rPh>
    <phoneticPr fontId="6"/>
  </si>
  <si>
    <t>2部</t>
    <rPh sb="1" eb="2">
      <t>ブ</t>
    </rPh>
    <phoneticPr fontId="6"/>
  </si>
  <si>
    <t>占用図面</t>
    <rPh sb="0" eb="2">
      <t>センヨウ</t>
    </rPh>
    <rPh sb="2" eb="4">
      <t>ズメン</t>
    </rPh>
    <phoneticPr fontId="6"/>
  </si>
  <si>
    <t>保安図</t>
    <rPh sb="0" eb="2">
      <t>ホアン</t>
    </rPh>
    <rPh sb="2" eb="3">
      <t>ズ</t>
    </rPh>
    <phoneticPr fontId="6"/>
  </si>
  <si>
    <t>迂回路図</t>
    <rPh sb="0" eb="3">
      <t>ウカイロ</t>
    </rPh>
    <rPh sb="3" eb="4">
      <t>ズ</t>
    </rPh>
    <phoneticPr fontId="6"/>
  </si>
  <si>
    <t>2部　（通行止めの場合のみ）</t>
    <rPh sb="1" eb="2">
      <t>ブ</t>
    </rPh>
    <rPh sb="4" eb="6">
      <t>ツウコウ</t>
    </rPh>
    <rPh sb="6" eb="7">
      <t>ド</t>
    </rPh>
    <rPh sb="9" eb="11">
      <t>バアイ</t>
    </rPh>
    <phoneticPr fontId="6"/>
  </si>
  <si>
    <t>写真</t>
    <rPh sb="0" eb="2">
      <t>シャシン</t>
    </rPh>
    <phoneticPr fontId="6"/>
  </si>
  <si>
    <t>②申請書の記載内容をチェックしてください。</t>
    <rPh sb="1" eb="4">
      <t>シンセイショ</t>
    </rPh>
    <rPh sb="5" eb="7">
      <t>キサイ</t>
    </rPh>
    <rPh sb="7" eb="9">
      <t>ナイヨウ</t>
    </rPh>
    <phoneticPr fontId="6"/>
  </si>
  <si>
    <t>ホワイト修正をしていない。</t>
    <rPh sb="4" eb="6">
      <t>シュウセイ</t>
    </rPh>
    <phoneticPr fontId="6"/>
  </si>
  <si>
    <t>【工事場所等】すべての申請地番を公図で確認した。</t>
    <rPh sb="1" eb="3">
      <t>コウジ</t>
    </rPh>
    <rPh sb="3" eb="5">
      <t>バショ</t>
    </rPh>
    <rPh sb="5" eb="6">
      <t>トウ</t>
    </rPh>
    <rPh sb="11" eb="13">
      <t>シンセイ</t>
    </rPh>
    <rPh sb="13" eb="15">
      <t>チバン</t>
    </rPh>
    <rPh sb="16" eb="18">
      <t>コウズ</t>
    </rPh>
    <rPh sb="19" eb="21">
      <t>カクニン</t>
    </rPh>
    <phoneticPr fontId="6"/>
  </si>
  <si>
    <t>【工事場所等】すべての申請地番の所有者を土地要約書で確認した。</t>
    <rPh sb="1" eb="3">
      <t>コウジ</t>
    </rPh>
    <rPh sb="3" eb="5">
      <t>バショ</t>
    </rPh>
    <rPh sb="5" eb="6">
      <t>トウ</t>
    </rPh>
    <rPh sb="11" eb="13">
      <t>シンセイ</t>
    </rPh>
    <rPh sb="13" eb="15">
      <t>チバン</t>
    </rPh>
    <rPh sb="16" eb="19">
      <t>ショユウシャ</t>
    </rPh>
    <rPh sb="20" eb="22">
      <t>トチ</t>
    </rPh>
    <rPh sb="22" eb="25">
      <t>ヨウヤクショ</t>
    </rPh>
    <rPh sb="26" eb="28">
      <t>カクニン</t>
    </rPh>
    <phoneticPr fontId="6"/>
  </si>
  <si>
    <t>【工事場所等】敷地面積を土地要約書で確認した。</t>
    <rPh sb="1" eb="3">
      <t>コウジ</t>
    </rPh>
    <rPh sb="3" eb="5">
      <t>バショ</t>
    </rPh>
    <rPh sb="5" eb="6">
      <t>トウ</t>
    </rPh>
    <rPh sb="7" eb="9">
      <t>シキチ</t>
    </rPh>
    <rPh sb="9" eb="11">
      <t>メンセキ</t>
    </rPh>
    <rPh sb="12" eb="14">
      <t>トチ</t>
    </rPh>
    <rPh sb="14" eb="17">
      <t>ヨウヤクショ</t>
    </rPh>
    <rPh sb="18" eb="20">
      <t>カクニン</t>
    </rPh>
    <phoneticPr fontId="6"/>
  </si>
  <si>
    <t>【工事場所等】完了予定日を記入した。</t>
    <rPh sb="1" eb="3">
      <t>コウジ</t>
    </rPh>
    <rPh sb="3" eb="5">
      <t>バショ</t>
    </rPh>
    <rPh sb="5" eb="6">
      <t>トウ</t>
    </rPh>
    <rPh sb="7" eb="9">
      <t>カンリョウ</t>
    </rPh>
    <rPh sb="9" eb="11">
      <t>ヨテイ</t>
    </rPh>
    <rPh sb="11" eb="12">
      <t>ビ</t>
    </rPh>
    <rPh sb="13" eb="15">
      <t>キニュウ</t>
    </rPh>
    <phoneticPr fontId="6"/>
  </si>
  <si>
    <t>【既設】水道本管図及び現地調査等で既設情報を確認した。</t>
    <rPh sb="1" eb="3">
      <t>キセツ</t>
    </rPh>
    <rPh sb="4" eb="6">
      <t>スイドウ</t>
    </rPh>
    <rPh sb="6" eb="8">
      <t>ホンカン</t>
    </rPh>
    <rPh sb="8" eb="9">
      <t>ズ</t>
    </rPh>
    <rPh sb="9" eb="10">
      <t>オヨ</t>
    </rPh>
    <rPh sb="11" eb="13">
      <t>ゲンチ</t>
    </rPh>
    <rPh sb="13" eb="15">
      <t>チョウサ</t>
    </rPh>
    <rPh sb="15" eb="16">
      <t>トウ</t>
    </rPh>
    <rPh sb="17" eb="19">
      <t>キセツ</t>
    </rPh>
    <rPh sb="19" eb="21">
      <t>ジョウホウ</t>
    </rPh>
    <rPh sb="22" eb="24">
      <t>カクニン</t>
    </rPh>
    <phoneticPr fontId="6"/>
  </si>
  <si>
    <t>水道局使用欄</t>
    <rPh sb="0" eb="3">
      <t>スイドウキョク</t>
    </rPh>
    <rPh sb="3" eb="5">
      <t>シヨウ</t>
    </rPh>
    <rPh sb="5" eb="6">
      <t>ラン</t>
    </rPh>
    <phoneticPr fontId="6"/>
  </si>
  <si>
    <t>01</t>
    <phoneticPr fontId="6"/>
  </si>
  <si>
    <t>02</t>
    <phoneticPr fontId="6"/>
  </si>
  <si>
    <t>03</t>
  </si>
  <si>
    <t>04</t>
  </si>
  <si>
    <t>05</t>
  </si>
  <si>
    <t>06</t>
  </si>
  <si>
    <t>07</t>
  </si>
  <si>
    <t>08</t>
  </si>
  <si>
    <t>09</t>
  </si>
  <si>
    <t>10</t>
  </si>
  <si>
    <t>家庭用</t>
    <rPh sb="0" eb="3">
      <t>カテイヨウ</t>
    </rPh>
    <phoneticPr fontId="2"/>
  </si>
  <si>
    <t>共有栓</t>
    <rPh sb="0" eb="2">
      <t>キョウユウ</t>
    </rPh>
    <rPh sb="2" eb="3">
      <t>セン</t>
    </rPh>
    <phoneticPr fontId="2"/>
  </si>
  <si>
    <t>浴場用</t>
    <rPh sb="0" eb="2">
      <t>ヨクジョウ</t>
    </rPh>
    <rPh sb="2" eb="3">
      <t>ヨウ</t>
    </rPh>
    <phoneticPr fontId="2"/>
  </si>
  <si>
    <t>官公署用</t>
    <rPh sb="0" eb="1">
      <t>カン</t>
    </rPh>
    <rPh sb="1" eb="2">
      <t>コウ</t>
    </rPh>
    <rPh sb="2" eb="3">
      <t>ショ</t>
    </rPh>
    <rPh sb="3" eb="4">
      <t>ヨウ</t>
    </rPh>
    <phoneticPr fontId="2"/>
  </si>
  <si>
    <t>学校用</t>
    <rPh sb="0" eb="3">
      <t>ガッコウヨウ</t>
    </rPh>
    <phoneticPr fontId="2"/>
  </si>
  <si>
    <t>病院用</t>
    <rPh sb="0" eb="3">
      <t>ビョウインヨウ</t>
    </rPh>
    <phoneticPr fontId="2"/>
  </si>
  <si>
    <t>プール用</t>
    <rPh sb="0" eb="4">
      <t>プールヨウ</t>
    </rPh>
    <phoneticPr fontId="2"/>
  </si>
  <si>
    <t>営業用</t>
    <rPh sb="0" eb="3">
      <t>エイギョウヨウ</t>
    </rPh>
    <phoneticPr fontId="2"/>
  </si>
  <si>
    <t>工場用</t>
    <rPh sb="0" eb="3">
      <t>コウジョウヨウ</t>
    </rPh>
    <phoneticPr fontId="2"/>
  </si>
  <si>
    <t>臨時用</t>
    <rPh sb="0" eb="2">
      <t>リンジ</t>
    </rPh>
    <rPh sb="2" eb="3">
      <t>ヨウ</t>
    </rPh>
    <phoneticPr fontId="2"/>
  </si>
  <si>
    <t>その他</t>
    <rPh sb="0" eb="3">
      <t>ソノタ</t>
    </rPh>
    <phoneticPr fontId="2"/>
  </si>
  <si>
    <t>99</t>
    <phoneticPr fontId="6"/>
  </si>
  <si>
    <t>ＣＤ</t>
    <phoneticPr fontId="6"/>
  </si>
  <si>
    <t>1</t>
    <phoneticPr fontId="6"/>
  </si>
  <si>
    <t>2</t>
    <phoneticPr fontId="6"/>
  </si>
  <si>
    <t>3</t>
    <phoneticPr fontId="6"/>
  </si>
  <si>
    <t>4</t>
    <phoneticPr fontId="6"/>
  </si>
  <si>
    <t>下水道</t>
    <rPh sb="0" eb="3">
      <t>ゲスイドウ</t>
    </rPh>
    <phoneticPr fontId="2"/>
  </si>
  <si>
    <t>浄化槽</t>
    <rPh sb="0" eb="3">
      <t>ジョウカソウ</t>
    </rPh>
    <phoneticPr fontId="2"/>
  </si>
  <si>
    <t>汲み取り</t>
    <rPh sb="0" eb="1">
      <t>ク</t>
    </rPh>
    <rPh sb="2" eb="3">
      <t>ト</t>
    </rPh>
    <phoneticPr fontId="2"/>
  </si>
  <si>
    <t>流入なし</t>
    <rPh sb="0" eb="2">
      <t>リュウニュウ</t>
    </rPh>
    <phoneticPr fontId="2"/>
  </si>
  <si>
    <t>11</t>
    <phoneticPr fontId="6"/>
  </si>
  <si>
    <t>散水栓</t>
    <rPh sb="0" eb="3">
      <t>サンスイセン</t>
    </rPh>
    <phoneticPr fontId="2"/>
  </si>
  <si>
    <t>21</t>
    <phoneticPr fontId="6"/>
  </si>
  <si>
    <t>41</t>
    <phoneticPr fontId="6"/>
  </si>
  <si>
    <t>共同メーター</t>
    <rPh sb="0" eb="2">
      <t>キョウドウ</t>
    </rPh>
    <phoneticPr fontId="2"/>
  </si>
  <si>
    <t>53</t>
    <phoneticPr fontId="6"/>
  </si>
  <si>
    <t>汚水処理用</t>
    <rPh sb="0" eb="2">
      <t>オスイ</t>
    </rPh>
    <rPh sb="2" eb="5">
      <t>ショリヨウ</t>
    </rPh>
    <phoneticPr fontId="2"/>
  </si>
  <si>
    <t>54</t>
    <phoneticPr fontId="6"/>
  </si>
  <si>
    <t>管理事務所</t>
    <rPh sb="0" eb="2">
      <t>カンリ</t>
    </rPh>
    <rPh sb="2" eb="4">
      <t>ジム</t>
    </rPh>
    <rPh sb="4" eb="5">
      <t>ショ</t>
    </rPh>
    <phoneticPr fontId="2"/>
  </si>
  <si>
    <t>55</t>
    <phoneticPr fontId="6"/>
  </si>
  <si>
    <t>ランドリー用</t>
    <rPh sb="5" eb="6">
      <t>ヨウ</t>
    </rPh>
    <phoneticPr fontId="2"/>
  </si>
  <si>
    <t>71</t>
    <phoneticPr fontId="6"/>
  </si>
  <si>
    <t>親メーター</t>
    <rPh sb="0" eb="1">
      <t>オヤ</t>
    </rPh>
    <phoneticPr fontId="2"/>
  </si>
  <si>
    <t>メーターボックス</t>
    <phoneticPr fontId="6"/>
  </si>
  <si>
    <t>1</t>
    <phoneticPr fontId="6"/>
  </si>
  <si>
    <t>2</t>
    <phoneticPr fontId="6"/>
  </si>
  <si>
    <t>4</t>
    <phoneticPr fontId="6"/>
  </si>
  <si>
    <t>コンクリート</t>
    <phoneticPr fontId="2"/>
  </si>
  <si>
    <t>プラスチック</t>
    <phoneticPr fontId="2"/>
  </si>
  <si>
    <t>鋼板</t>
    <rPh sb="0" eb="2">
      <t>コウハン</t>
    </rPh>
    <phoneticPr fontId="2"/>
  </si>
  <si>
    <t>ＰＳルーム</t>
    <phoneticPr fontId="2"/>
  </si>
  <si>
    <t>公道取出し口径</t>
    <rPh sb="0" eb="2">
      <t>コウドウ</t>
    </rPh>
    <rPh sb="2" eb="4">
      <t>トリダ</t>
    </rPh>
    <rPh sb="5" eb="7">
      <t>コウケイ</t>
    </rPh>
    <phoneticPr fontId="6"/>
  </si>
  <si>
    <t>　管種</t>
    <phoneticPr fontId="6"/>
  </si>
  <si>
    <t>内容</t>
    <rPh sb="0" eb="2">
      <t>ナイヨウ</t>
    </rPh>
    <phoneticPr fontId="6"/>
  </si>
  <si>
    <t>公道取出</t>
    <rPh sb="0" eb="2">
      <t>コウドウ</t>
    </rPh>
    <rPh sb="2" eb="4">
      <t>トリダ</t>
    </rPh>
    <phoneticPr fontId="6"/>
  </si>
  <si>
    <t>公道撤去</t>
    <rPh sb="0" eb="2">
      <t>コウドウ</t>
    </rPh>
    <rPh sb="2" eb="4">
      <t>テッキョ</t>
    </rPh>
    <phoneticPr fontId="6"/>
  </si>
  <si>
    <t>工事</t>
    <rPh sb="0" eb="2">
      <t>コウジ</t>
    </rPh>
    <phoneticPr fontId="6"/>
  </si>
  <si>
    <t>01:家庭用,02:共有栓,03:浴場用,04:官公署用,05:学校用,06:病院用,07:プール用,08:営業用,09:工場用,10:臨時用,99:その他</t>
  </si>
  <si>
    <t>1:下水道,2:浄化槽,3:汲み取り,4:流入なし</t>
  </si>
  <si>
    <t>0:無,1:有</t>
    <rPh sb="2" eb="3">
      <t>ナシ</t>
    </rPh>
    <rPh sb="6" eb="7">
      <t>アリ</t>
    </rPh>
    <phoneticPr fontId="6"/>
  </si>
  <si>
    <t>0:無,2:民間施行</t>
    <rPh sb="2" eb="3">
      <t>ナシ</t>
    </rPh>
    <rPh sb="6" eb="8">
      <t>ミンカン</t>
    </rPh>
    <rPh sb="8" eb="10">
      <t>セコウ</t>
    </rPh>
    <phoneticPr fontId="6"/>
  </si>
  <si>
    <t>1:従来,2:甲乙一体式,3:スルース,4:青銅製,5:制水弁,9:その他</t>
    <rPh sb="2" eb="4">
      <t>ジュウライ</t>
    </rPh>
    <rPh sb="7" eb="9">
      <t>コウオツ</t>
    </rPh>
    <rPh sb="9" eb="11">
      <t>イッタイ</t>
    </rPh>
    <rPh sb="11" eb="12">
      <t>シキ</t>
    </rPh>
    <rPh sb="22" eb="25">
      <t>セイドウセイ</t>
    </rPh>
    <rPh sb="28" eb="31">
      <t>セイスイベン</t>
    </rPh>
    <rPh sb="36" eb="37">
      <t>タ</t>
    </rPh>
    <phoneticPr fontId="6"/>
  </si>
  <si>
    <t>01:直圧,02:受水槽,03:直結増圧,04:加圧ポンプ</t>
    <rPh sb="3" eb="4">
      <t>チョク</t>
    </rPh>
    <rPh sb="4" eb="5">
      <t>アツ</t>
    </rPh>
    <rPh sb="9" eb="12">
      <t>ジュスイソウ</t>
    </rPh>
    <rPh sb="16" eb="18">
      <t>チョッケツ</t>
    </rPh>
    <rPh sb="18" eb="20">
      <t>ゾウアツ</t>
    </rPh>
    <rPh sb="24" eb="26">
      <t>カアツ</t>
    </rPh>
    <phoneticPr fontId="6"/>
  </si>
  <si>
    <t>01:なし,02:直読契約,03:隔測契約</t>
    <rPh sb="9" eb="11">
      <t>チョクドク</t>
    </rPh>
    <rPh sb="11" eb="13">
      <t>ケイヤク</t>
    </rPh>
    <rPh sb="17" eb="19">
      <t>カクソク</t>
    </rPh>
    <rPh sb="19" eb="21">
      <t>ケイヤク</t>
    </rPh>
    <phoneticPr fontId="6"/>
  </si>
  <si>
    <t>1:新設,2:改造,3:浄化槽切替,4:汲取切替</t>
    <rPh sb="2" eb="4">
      <t>シンセツ</t>
    </rPh>
    <rPh sb="7" eb="9">
      <t>カイゾウ</t>
    </rPh>
    <rPh sb="12" eb="15">
      <t>ジョウカソウ</t>
    </rPh>
    <rPh sb="15" eb="17">
      <t>キリカエ</t>
    </rPh>
    <rPh sb="20" eb="22">
      <t>クミト</t>
    </rPh>
    <rPh sb="22" eb="24">
      <t>キリカエ</t>
    </rPh>
    <phoneticPr fontId="6"/>
  </si>
  <si>
    <t>工事店情報を入力して「ひな形」として保存し、それをコピーして新しい申請を入力してください。</t>
    <rPh sb="0" eb="2">
      <t>コウジ</t>
    </rPh>
    <rPh sb="2" eb="3">
      <t>テン</t>
    </rPh>
    <rPh sb="3" eb="5">
      <t>ジョウホウ</t>
    </rPh>
    <rPh sb="6" eb="8">
      <t>ニュウリョク</t>
    </rPh>
    <rPh sb="13" eb="14">
      <t>ガタ</t>
    </rPh>
    <rPh sb="18" eb="20">
      <t>ホゾン</t>
    </rPh>
    <rPh sb="30" eb="31">
      <t>アタラ</t>
    </rPh>
    <rPh sb="33" eb="35">
      <t>シンセイ</t>
    </rPh>
    <rPh sb="36" eb="38">
      <t>ニュウリョク</t>
    </rPh>
    <phoneticPr fontId="6"/>
  </si>
  <si>
    <t>11:散水栓,21:共有栓,41:共同メーター,53:汚水処理用,54:管理事務所,55:ランドリー用,71:親メーター</t>
  </si>
  <si>
    <t>入力時間</t>
    <rPh sb="0" eb="2">
      <t>ニュウリョク</t>
    </rPh>
    <rPh sb="2" eb="4">
      <t>ジカン</t>
    </rPh>
    <phoneticPr fontId="6"/>
  </si>
  <si>
    <t>←ここで「Ｃｔｒｌ」と「：」キーを同時に押してください。</t>
    <rPh sb="17" eb="19">
      <t>ドウジ</t>
    </rPh>
    <rPh sb="20" eb="21">
      <t>オ</t>
    </rPh>
    <phoneticPr fontId="6"/>
  </si>
  <si>
    <t>権利移転有無</t>
    <rPh sb="0" eb="2">
      <t>ケンリ</t>
    </rPh>
    <rPh sb="2" eb="4">
      <t>イテン</t>
    </rPh>
    <rPh sb="4" eb="6">
      <t>ウム</t>
    </rPh>
    <phoneticPr fontId="6"/>
  </si>
  <si>
    <t>1:一般住宅,2:集合住宅,3:承認工事,4:その他</t>
    <rPh sb="2" eb="4">
      <t>イッパン</t>
    </rPh>
    <rPh sb="4" eb="6">
      <t>ジュウタク</t>
    </rPh>
    <rPh sb="9" eb="11">
      <t>シュウゴウ</t>
    </rPh>
    <rPh sb="11" eb="13">
      <t>ジュウタク</t>
    </rPh>
    <rPh sb="16" eb="18">
      <t>ショウニン</t>
    </rPh>
    <rPh sb="18" eb="20">
      <t>コウジ</t>
    </rPh>
    <rPh sb="25" eb="26">
      <t>タ</t>
    </rPh>
    <phoneticPr fontId="6"/>
  </si>
  <si>
    <t>私有管分岐</t>
    <rPh sb="0" eb="2">
      <t>シユウ</t>
    </rPh>
    <rPh sb="2" eb="3">
      <t>カン</t>
    </rPh>
    <rPh sb="3" eb="5">
      <t>ブンキ</t>
    </rPh>
    <phoneticPr fontId="6"/>
  </si>
  <si>
    <t>様式第１号（豊田市水道事業給水条例施行規程第２条関係）</t>
    <rPh sb="0" eb="2">
      <t>ヨウシキ</t>
    </rPh>
    <rPh sb="2" eb="3">
      <t>ダイ</t>
    </rPh>
    <rPh sb="4" eb="5">
      <t>ゴウ</t>
    </rPh>
    <rPh sb="6" eb="9">
      <t>トヨタシ</t>
    </rPh>
    <rPh sb="9" eb="11">
      <t>スイドウ</t>
    </rPh>
    <rPh sb="11" eb="17">
      <t>ジギョウキュウスイジョウレイ</t>
    </rPh>
    <rPh sb="17" eb="19">
      <t>セコウ</t>
    </rPh>
    <rPh sb="19" eb="21">
      <t>キテイ</t>
    </rPh>
    <rPh sb="21" eb="22">
      <t>ダイ</t>
    </rPh>
    <rPh sb="23" eb="24">
      <t>ジョウ</t>
    </rPh>
    <rPh sb="24" eb="26">
      <t>カンケイ</t>
    </rPh>
    <phoneticPr fontId="6"/>
  </si>
  <si>
    <t>(兼）給水装置工事設計審査申請書</t>
    <rPh sb="1" eb="2">
      <t>ケン</t>
    </rPh>
    <rPh sb="3" eb="5">
      <t>キュウスイ</t>
    </rPh>
    <rPh sb="5" eb="7">
      <t>ソウチ</t>
    </rPh>
    <rPh sb="7" eb="9">
      <t>コウジ</t>
    </rPh>
    <rPh sb="9" eb="16">
      <t>セッケイシンサシンセイショ</t>
    </rPh>
    <phoneticPr fontId="6"/>
  </si>
  <si>
    <t>　豊田市水道事業給水条例第５条第１項の規定により給水装置の新設等を申し込みたいので、裏面記載事項を遵守することを誓約の上、次のとおり申請します。</t>
    <phoneticPr fontId="6"/>
  </si>
  <si>
    <t>様式第１号（豊田市下水道規程第３条関係）</t>
    <rPh sb="0" eb="2">
      <t>ヨウシキ</t>
    </rPh>
    <rPh sb="2" eb="3">
      <t>ダイ</t>
    </rPh>
    <rPh sb="4" eb="5">
      <t>ゴウ</t>
    </rPh>
    <rPh sb="6" eb="9">
      <t>トヨタシ</t>
    </rPh>
    <rPh sb="9" eb="12">
      <t>ゲスイドウ</t>
    </rPh>
    <rPh sb="12" eb="14">
      <t>キテイ</t>
    </rPh>
    <rPh sb="14" eb="15">
      <t>ダイ</t>
    </rPh>
    <rPh sb="16" eb="17">
      <t>ジョウ</t>
    </rPh>
    <rPh sb="17" eb="19">
      <t>カンケイ</t>
    </rPh>
    <phoneticPr fontId="6"/>
  </si>
  <si>
    <t>　豊田市公共下水道条例第６条第１項・豊田市汚水処理施設条例第５条第１項の規定による排水設備等の計画の確認を受けたいので、裏面記載事項を遵守することを誓約の上、次のとおり申請します。</t>
    <phoneticPr fontId="6"/>
  </si>
  <si>
    <t>住　所</t>
    <rPh sb="0" eb="1">
      <t>ジュウ</t>
    </rPh>
    <rPh sb="2" eb="3">
      <t>ショ</t>
    </rPh>
    <phoneticPr fontId="6"/>
  </si>
  <si>
    <t>〒</t>
    <phoneticPr fontId="6"/>
  </si>
  <si>
    <t>アパート等の名称及び部屋番号</t>
    <phoneticPr fontId="6"/>
  </si>
  <si>
    <t>フリガナ</t>
    <phoneticPr fontId="6"/>
  </si>
  <si>
    <t>氏　名</t>
    <rPh sb="0" eb="1">
      <t>ウジ</t>
    </rPh>
    <rPh sb="2" eb="3">
      <t>ナ</t>
    </rPh>
    <phoneticPr fontId="6"/>
  </si>
  <si>
    <t>名　称</t>
    <rPh sb="0" eb="1">
      <t>ナ</t>
    </rPh>
    <rPh sb="2" eb="3">
      <t>ショウ</t>
    </rPh>
    <phoneticPr fontId="6"/>
  </si>
  <si>
    <t>㎡</t>
    <phoneticPr fontId="6"/>
  </si>
  <si>
    <t>㎜</t>
    <phoneticPr fontId="6"/>
  </si>
  <si>
    <t>給　水</t>
    <rPh sb="0" eb="1">
      <t>キュウ</t>
    </rPh>
    <rPh sb="2" eb="3">
      <t>スイ</t>
    </rPh>
    <phoneticPr fontId="6"/>
  </si>
  <si>
    <t>メーターBOX</t>
    <phoneticPr fontId="6"/>
  </si>
  <si>
    <t>m3</t>
    <phoneticPr fontId="6"/>
  </si>
  <si>
    <t>排　水</t>
    <rPh sb="0" eb="1">
      <t>ハイ</t>
    </rPh>
    <rPh sb="2" eb="3">
      <t>スイ</t>
    </rPh>
    <phoneticPr fontId="6"/>
  </si>
  <si>
    <t>―</t>
    <phoneticPr fontId="6"/>
  </si>
  <si>
    <t>年　　　　　月　　　　　日</t>
    <phoneticPr fontId="6"/>
  </si>
  <si>
    <t>　表記の給水装置工事の新設等の申込み・排水設備に係る工事の申込みに当たり、次の事項を遵守することを誓約します。</t>
    <rPh sb="37" eb="38">
      <t>ツギ</t>
    </rPh>
    <rPh sb="39" eb="41">
      <t>ジコウ</t>
    </rPh>
    <rPh sb="42" eb="44">
      <t>ジュンシュ</t>
    </rPh>
    <rPh sb="49" eb="51">
      <t>セイヤク</t>
    </rPh>
    <phoneticPr fontId="6"/>
  </si>
  <si>
    <t>　関係する法令、条例及び規程を遵守します。</t>
    <rPh sb="1" eb="3">
      <t>カンケイ</t>
    </rPh>
    <rPh sb="5" eb="7">
      <t>ホウレイ</t>
    </rPh>
    <rPh sb="8" eb="10">
      <t>ジョウレイ</t>
    </rPh>
    <rPh sb="10" eb="11">
      <t>オヨ</t>
    </rPh>
    <rPh sb="12" eb="14">
      <t>キテイ</t>
    </rPh>
    <rPh sb="15" eb="17">
      <t>ジュンシュ</t>
    </rPh>
    <phoneticPr fontId="6"/>
  </si>
  <si>
    <t>　この申請書及び添付する承諾書等に虚偽の記載、記載漏れ等があり、事後に問題が発覚したときは、私（申請者）、指定給水装置工事事業者及び主任技術者並びに排水設備指定工事店及び責任技術者がその責めを負うこととします。</t>
    <rPh sb="3" eb="6">
      <t>シンセイショ</t>
    </rPh>
    <rPh sb="6" eb="7">
      <t>オヨ</t>
    </rPh>
    <rPh sb="8" eb="10">
      <t>テンプ</t>
    </rPh>
    <rPh sb="12" eb="15">
      <t>ショウダクショ</t>
    </rPh>
    <rPh sb="15" eb="16">
      <t>トウ</t>
    </rPh>
    <rPh sb="17" eb="19">
      <t>キョギ</t>
    </rPh>
    <rPh sb="20" eb="22">
      <t>キサイ</t>
    </rPh>
    <rPh sb="23" eb="25">
      <t>キサイ</t>
    </rPh>
    <rPh sb="25" eb="26">
      <t>モ</t>
    </rPh>
    <rPh sb="27" eb="28">
      <t>トウ</t>
    </rPh>
    <rPh sb="32" eb="34">
      <t>ジゴ</t>
    </rPh>
    <rPh sb="35" eb="37">
      <t>モンダイ</t>
    </rPh>
    <rPh sb="38" eb="40">
      <t>ハッカク</t>
    </rPh>
    <rPh sb="46" eb="47">
      <t>ワタシ</t>
    </rPh>
    <rPh sb="48" eb="51">
      <t>シンセイシャ</t>
    </rPh>
    <rPh sb="53" eb="55">
      <t>シテイ</t>
    </rPh>
    <rPh sb="55" eb="57">
      <t>キュウスイ</t>
    </rPh>
    <rPh sb="57" eb="59">
      <t>ソウチ</t>
    </rPh>
    <rPh sb="59" eb="61">
      <t>コウジ</t>
    </rPh>
    <rPh sb="61" eb="64">
      <t>ジギョウシャ</t>
    </rPh>
    <rPh sb="64" eb="65">
      <t>オヨ</t>
    </rPh>
    <rPh sb="66" eb="71">
      <t>シュニンギジュツシャ</t>
    </rPh>
    <rPh sb="71" eb="72">
      <t>ナラ</t>
    </rPh>
    <rPh sb="83" eb="84">
      <t>オヨ</t>
    </rPh>
    <rPh sb="85" eb="87">
      <t>セキニン</t>
    </rPh>
    <rPh sb="87" eb="90">
      <t>ギジュツシャ</t>
    </rPh>
    <rPh sb="93" eb="94">
      <t>セ</t>
    </rPh>
    <rPh sb="96" eb="97">
      <t>オ</t>
    </rPh>
    <phoneticPr fontId="6"/>
  </si>
  <si>
    <t>　土地及び私有管の権利者と申請者が異なる場合は、権利者の承諾を得ます。また、布設後に土地の売却その他状況の変更をしようとするときは、あらかじめ関係者と協議します。</t>
    <rPh sb="31" eb="32">
      <t>エ</t>
    </rPh>
    <rPh sb="75" eb="77">
      <t>キョウギ</t>
    </rPh>
    <phoneticPr fontId="6"/>
  </si>
  <si>
    <t>ます工事有無</t>
    <rPh sb="2" eb="4">
      <t>コウジ</t>
    </rPh>
    <rPh sb="4" eb="6">
      <t>ウム</t>
    </rPh>
    <phoneticPr fontId="6"/>
  </si>
  <si>
    <t>取付管工事有無</t>
    <rPh sb="0" eb="3">
      <t>トリツケカン</t>
    </rPh>
    <rPh sb="3" eb="5">
      <t>コウジ</t>
    </rPh>
    <rPh sb="5" eb="7">
      <t>ウム</t>
    </rPh>
    <phoneticPr fontId="6"/>
  </si>
  <si>
    <t>　路線名等</t>
    <rPh sb="1" eb="3">
      <t>ロセン</t>
    </rPh>
    <rPh sb="3" eb="4">
      <t>メイ</t>
    </rPh>
    <rPh sb="4" eb="5">
      <t>トウ</t>
    </rPh>
    <phoneticPr fontId="6"/>
  </si>
  <si>
    <t>同一の申請者で多数申請される場合は番号をお伝えします。その情報を主な申請者情報に入れていただければ申請書に表示できます。</t>
    <rPh sb="0" eb="2">
      <t>ドウイツ</t>
    </rPh>
    <rPh sb="3" eb="6">
      <t>シンセイシャ</t>
    </rPh>
    <rPh sb="7" eb="9">
      <t>タスウ</t>
    </rPh>
    <rPh sb="9" eb="11">
      <t>シンセイ</t>
    </rPh>
    <rPh sb="14" eb="16">
      <t>バアイ</t>
    </rPh>
    <rPh sb="17" eb="19">
      <t>バンゴウ</t>
    </rPh>
    <rPh sb="21" eb="22">
      <t>ツタ</t>
    </rPh>
    <rPh sb="29" eb="31">
      <t>ジョウホウ</t>
    </rPh>
    <rPh sb="32" eb="33">
      <t>オモ</t>
    </rPh>
    <rPh sb="34" eb="37">
      <t>シンセイシャ</t>
    </rPh>
    <rPh sb="37" eb="39">
      <t>ジョウホウ</t>
    </rPh>
    <rPh sb="40" eb="41">
      <t>イ</t>
    </rPh>
    <rPh sb="49" eb="52">
      <t>シンセイショ</t>
    </rPh>
    <rPh sb="53" eb="55">
      <t>ヒョウジ</t>
    </rPh>
    <phoneticPr fontId="6"/>
  </si>
  <si>
    <t>主な申請者情報（申請者様の情報をお問い合わせいただければ局のコードをお伝えします。）</t>
    <rPh sb="0" eb="1">
      <t>オモ</t>
    </rPh>
    <rPh sb="2" eb="5">
      <t>シンセイシャ</t>
    </rPh>
    <rPh sb="5" eb="7">
      <t>ジョウホウ</t>
    </rPh>
    <rPh sb="8" eb="12">
      <t>シンセイシャサマ</t>
    </rPh>
    <rPh sb="13" eb="15">
      <t>ジョウホウ</t>
    </rPh>
    <rPh sb="17" eb="18">
      <t>ト</t>
    </rPh>
    <rPh sb="19" eb="20">
      <t>ア</t>
    </rPh>
    <rPh sb="28" eb="29">
      <t>キョク</t>
    </rPh>
    <rPh sb="35" eb="36">
      <t>ツタ</t>
    </rPh>
    <phoneticPr fontId="6"/>
  </si>
  <si>
    <t>担当者氏名</t>
    <rPh sb="0" eb="3">
      <t>タントウシャ</t>
    </rPh>
    <rPh sb="3" eb="5">
      <t>シメイ</t>
    </rPh>
    <phoneticPr fontId="6"/>
  </si>
  <si>
    <t>担当者携帯電話</t>
    <rPh sb="0" eb="3">
      <t>タントウシャ</t>
    </rPh>
    <rPh sb="3" eb="5">
      <t>ケイタイ</t>
    </rPh>
    <rPh sb="5" eb="7">
      <t>デンワ</t>
    </rPh>
    <phoneticPr fontId="6"/>
  </si>
  <si>
    <t>新設</t>
    <rPh sb="0" eb="2">
      <t>シンセツ</t>
    </rPh>
    <phoneticPr fontId="6"/>
  </si>
  <si>
    <t>改造</t>
    <rPh sb="0" eb="2">
      <t>カイゾウ</t>
    </rPh>
    <phoneticPr fontId="6"/>
  </si>
  <si>
    <t>口径変更</t>
    <rPh sb="0" eb="2">
      <t>コウケイ</t>
    </rPh>
    <rPh sb="2" eb="4">
      <t>ヘンコウ</t>
    </rPh>
    <phoneticPr fontId="6"/>
  </si>
  <si>
    <t>　私（申請者）は、次の指定給水装置工事事業者又は排水設備指定工事店を代理人として指定し、この申請に関係する各種手続及び工事の施行の権限を委任します。</t>
    <rPh sb="1" eb="2">
      <t>ワタシ</t>
    </rPh>
    <rPh sb="3" eb="5">
      <t>シンセイ</t>
    </rPh>
    <rPh sb="5" eb="6">
      <t>シャ</t>
    </rPh>
    <rPh sb="9" eb="10">
      <t>ツギ</t>
    </rPh>
    <rPh sb="11" eb="22">
      <t>シテイキュウスイソウチコウジジギョウシャ</t>
    </rPh>
    <rPh sb="22" eb="23">
      <t>マタ</t>
    </rPh>
    <rPh sb="24" eb="26">
      <t>ハイスイ</t>
    </rPh>
    <rPh sb="26" eb="28">
      <t>セツビ</t>
    </rPh>
    <rPh sb="28" eb="30">
      <t>シテイ</t>
    </rPh>
    <rPh sb="30" eb="32">
      <t>コウジ</t>
    </rPh>
    <rPh sb="32" eb="33">
      <t>テン</t>
    </rPh>
    <rPh sb="34" eb="37">
      <t>ダイリニン</t>
    </rPh>
    <rPh sb="40" eb="42">
      <t>シテイ</t>
    </rPh>
    <rPh sb="46" eb="48">
      <t>シンセイ</t>
    </rPh>
    <rPh sb="49" eb="51">
      <t>カンケイ</t>
    </rPh>
    <phoneticPr fontId="6"/>
  </si>
  <si>
    <t>施行基準様式第5号</t>
  </si>
  <si>
    <t>水圧・水量不足承諾書</t>
  </si>
  <si>
    <t>　年　　月　　日</t>
    <phoneticPr fontId="51"/>
  </si>
  <si>
    <t>豊田市事業管理者　様</t>
    <phoneticPr fontId="51"/>
  </si>
  <si>
    <t>(申込者)</t>
    <phoneticPr fontId="51"/>
  </si>
  <si>
    <t xml:space="preserve"> 住　所</t>
    <phoneticPr fontId="51"/>
  </si>
  <si>
    <t xml:space="preserve"> 氏　名</t>
    <phoneticPr fontId="51"/>
  </si>
  <si>
    <t>㊞</t>
    <phoneticPr fontId="51"/>
  </si>
  <si>
    <t xml:space="preserve"> 今回下記給水装置場所に給水装置新設（改造）工事を申請いたします。配管、水栓</t>
    <phoneticPr fontId="51"/>
  </si>
  <si>
    <t>数等を考えますと給水管口径を増大しなければならないところですが、私どもの都合</t>
    <phoneticPr fontId="51"/>
  </si>
  <si>
    <t>により申請どおりの口径といたします。将来、水圧・水量不足の状態になりましても、</t>
    <phoneticPr fontId="51"/>
  </si>
  <si>
    <t>上下水道局に対して一切異議を申しません。</t>
    <phoneticPr fontId="51"/>
  </si>
  <si>
    <t>装置場所</t>
    <phoneticPr fontId="51"/>
  </si>
  <si>
    <t>様式第14号(第25条関係)</t>
  </si>
  <si>
    <t>受付番号</t>
    <phoneticPr fontId="51"/>
  </si>
  <si>
    <t>第　　　　　　　号</t>
    <phoneticPr fontId="51"/>
  </si>
  <si>
    <t>受付年月日</t>
  </si>
  <si>
    <t>給水装置工事受付番号</t>
  </si>
  <si>
    <t>─</t>
    <phoneticPr fontId="51"/>
  </si>
  <si>
    <t>新規給水負担金減免申請書</t>
  </si>
  <si>
    <t>豊田市事業管理者　様</t>
  </si>
  <si>
    <t>　次のとおり新規給水負担金の減免を受けたいので、豊田市水道事業給水条例施行規程第25条</t>
    <phoneticPr fontId="51"/>
  </si>
  <si>
    <t>第3項の規定により申請します。</t>
    <phoneticPr fontId="51"/>
  </si>
  <si>
    <t>申請日</t>
  </si>
  <si>
    <t>申請者</t>
    <rPh sb="2" eb="3">
      <t>シャ</t>
    </rPh>
    <phoneticPr fontId="51"/>
  </si>
  <si>
    <t>住所</t>
  </si>
  <si>
    <t>氏名</t>
  </si>
  <si>
    <t>電話番号</t>
  </si>
  <si>
    <t>申請場所(新)</t>
  </si>
  <si>
    <t>申請理由</t>
  </si>
  <si>
    <t>該当装置(旧)</t>
  </si>
  <si>
    <t>□</t>
    <phoneticPr fontId="51"/>
  </si>
  <si>
    <t>水道番号</t>
    <phoneticPr fontId="51"/>
  </si>
  <si>
    <t>水栓番号</t>
    <phoneticPr fontId="51"/>
  </si>
  <si>
    <t>メーター番号</t>
    <phoneticPr fontId="51"/>
  </si>
  <si>
    <t>記入上の注意　上の太枠の中のみ記入してください。</t>
  </si>
  <si>
    <t>＜処理欄＞</t>
    <phoneticPr fontId="51"/>
  </si>
  <si>
    <t>減免の適否</t>
  </si>
  <si>
    <t>□　適用　　　　　　　　□　不適用</t>
  </si>
  <si>
    <t>備考</t>
  </si>
  <si>
    <t>施行基準様式第6号</t>
  </si>
  <si>
    <t>舗装先行誓約書</t>
    <phoneticPr fontId="51"/>
  </si>
  <si>
    <t>　今回下記設置場所に、給水装置新設工事を『舗装先行』にて申請するにあたり３年</t>
    <phoneticPr fontId="51"/>
  </si>
  <si>
    <t>以内に家屋を建てるための工事を着手することを条件に、申込みをします。</t>
    <phoneticPr fontId="51"/>
  </si>
  <si>
    <t>【給水装置設置場所】</t>
    <phoneticPr fontId="51"/>
  </si>
  <si>
    <t>住　所</t>
    <phoneticPr fontId="51"/>
  </si>
  <si>
    <t>㊞</t>
    <phoneticPr fontId="51"/>
  </si>
  <si>
    <t>これより下は、記入しないで下さい。</t>
  </si>
  <si>
    <t>〔受付番号〕</t>
    <phoneticPr fontId="51"/>
  </si>
  <si>
    <t>〔受付年月日〕</t>
    <phoneticPr fontId="51"/>
  </si>
  <si>
    <t>　　　　　年　　月　　日より3年間</t>
    <phoneticPr fontId="51"/>
  </si>
  <si>
    <t xml:space="preserve"> </t>
  </si>
  <si>
    <t>施行基準様式第4号</t>
    <phoneticPr fontId="51"/>
  </si>
  <si>
    <t>減径承諾書</t>
    <rPh sb="0" eb="1">
      <t>ゲン</t>
    </rPh>
    <rPh sb="1" eb="2">
      <t>ケイ</t>
    </rPh>
    <rPh sb="2" eb="4">
      <t>ショウダク</t>
    </rPh>
    <phoneticPr fontId="51"/>
  </si>
  <si>
    <t>(申込者)</t>
    <phoneticPr fontId="51"/>
  </si>
  <si>
    <t>住　所</t>
    <phoneticPr fontId="51"/>
  </si>
  <si>
    <t>氏　名　</t>
    <phoneticPr fontId="51"/>
  </si>
  <si>
    <t>㊞</t>
    <phoneticPr fontId="51"/>
  </si>
  <si>
    <t>　今回の申請により、既設のメーター口径の減径をしますが、今後、増径する場合は、</t>
    <phoneticPr fontId="51"/>
  </si>
  <si>
    <t>豊田市水道事業給水条例第２８条の規定に基づき、新口径に係る加入金と旧口径に係</t>
    <phoneticPr fontId="51"/>
  </si>
  <si>
    <t>る加入金の差額を納入することを確約します。</t>
    <phoneticPr fontId="51"/>
  </si>
  <si>
    <t>設置場所</t>
    <rPh sb="0" eb="2">
      <t>セッチ</t>
    </rPh>
    <rPh sb="2" eb="4">
      <t>バショ</t>
    </rPh>
    <phoneticPr fontId="51"/>
  </si>
  <si>
    <t>施行基準様式第14号</t>
    <rPh sb="0" eb="2">
      <t>セコウ</t>
    </rPh>
    <rPh sb="2" eb="4">
      <t>キジュン</t>
    </rPh>
    <rPh sb="4" eb="6">
      <t>ヨウシキ</t>
    </rPh>
    <phoneticPr fontId="51"/>
  </si>
  <si>
    <t>第　　　　　　　号</t>
    <phoneticPr fontId="51"/>
  </si>
  <si>
    <t>受付年月日</t>
    <phoneticPr fontId="51"/>
  </si>
  <si>
    <t>給水装置権利放棄承諾書</t>
    <rPh sb="0" eb="2">
      <t>キュウスイ</t>
    </rPh>
    <rPh sb="2" eb="4">
      <t>ソウチ</t>
    </rPh>
    <rPh sb="4" eb="6">
      <t>ケンリ</t>
    </rPh>
    <rPh sb="6" eb="8">
      <t>ホウキ</t>
    </rPh>
    <rPh sb="8" eb="11">
      <t>ショウダクショ</t>
    </rPh>
    <phoneticPr fontId="51"/>
  </si>
  <si>
    <t xml:space="preserve"> 今回申請の給水装置について、その権利を放棄します。</t>
    <rPh sb="1" eb="3">
      <t>コンカイ</t>
    </rPh>
    <rPh sb="3" eb="5">
      <t>シンセイ</t>
    </rPh>
    <rPh sb="6" eb="8">
      <t>キュウスイ</t>
    </rPh>
    <rPh sb="8" eb="10">
      <t>ソウチ</t>
    </rPh>
    <rPh sb="17" eb="19">
      <t>ケンリ</t>
    </rPh>
    <rPh sb="20" eb="22">
      <t>ホウキ</t>
    </rPh>
    <phoneticPr fontId="51"/>
  </si>
  <si>
    <t>提出日</t>
    <rPh sb="0" eb="2">
      <t>テイシュツ</t>
    </rPh>
    <phoneticPr fontId="51"/>
  </si>
  <si>
    <t>申 請 者</t>
    <rPh sb="4" eb="5">
      <t>シャ</t>
    </rPh>
    <phoneticPr fontId="51"/>
  </si>
  <si>
    <t>住所</t>
    <phoneticPr fontId="51"/>
  </si>
  <si>
    <t>　〒</t>
    <phoneticPr fontId="51"/>
  </si>
  <si>
    <t>ふりがな</t>
    <phoneticPr fontId="51"/>
  </si>
  <si>
    <t>氏名</t>
    <rPh sb="0" eb="2">
      <t>シメイ</t>
    </rPh>
    <phoneticPr fontId="51"/>
  </si>
  <si>
    <t>設置場所</t>
    <rPh sb="0" eb="4">
      <t>セッチバショ</t>
    </rPh>
    <phoneticPr fontId="51"/>
  </si>
  <si>
    <t>指定事業者</t>
    <rPh sb="0" eb="2">
      <t>シテイ</t>
    </rPh>
    <rPh sb="2" eb="5">
      <t>ジギョウシャ</t>
    </rPh>
    <phoneticPr fontId="51"/>
  </si>
  <si>
    <t>印</t>
    <rPh sb="0" eb="1">
      <t>イン</t>
    </rPh>
    <phoneticPr fontId="51"/>
  </si>
  <si>
    <t>主任技術者</t>
    <rPh sb="0" eb="5">
      <t>シュニンギジュツシャ</t>
    </rPh>
    <phoneticPr fontId="51"/>
  </si>
  <si>
    <t>該当装置</t>
    <rPh sb="0" eb="2">
      <t>ガイトウ</t>
    </rPh>
    <rPh sb="2" eb="4">
      <t>ソウチ</t>
    </rPh>
    <phoneticPr fontId="51"/>
  </si>
  <si>
    <t>□</t>
    <phoneticPr fontId="51"/>
  </si>
  <si>
    <t>メーター番号</t>
    <phoneticPr fontId="51"/>
  </si>
  <si>
    <t>施行基準様式第8号</t>
  </si>
  <si>
    <t>□</t>
    <phoneticPr fontId="51"/>
  </si>
  <si>
    <t>公道工事着手（希望）届</t>
    <phoneticPr fontId="51"/>
  </si>
  <si>
    <t>※  必要事項を記載し、各項目の□にレ点を記入して提出すること</t>
  </si>
  <si>
    <t>局受付番号</t>
  </si>
  <si>
    <t>分担金工事　</t>
    <phoneticPr fontId="51"/>
  </si>
  <si>
    <t xml:space="preserve">( </t>
    <phoneticPr fontId="51"/>
  </si>
  <si>
    <t>有</t>
    <phoneticPr fontId="51"/>
  </si>
  <si>
    <t>無 )　</t>
    <phoneticPr fontId="51"/>
  </si>
  <si>
    <t>道路区分</t>
  </si>
  <si>
    <t>国道</t>
    <phoneticPr fontId="51"/>
  </si>
  <si>
    <t>県道</t>
    <phoneticPr fontId="51"/>
  </si>
  <si>
    <t>市道（№　</t>
    <phoneticPr fontId="51"/>
  </si>
  <si>
    <t>：</t>
    <phoneticPr fontId="51"/>
  </si>
  <si>
    <t>線）</t>
    <phoneticPr fontId="51"/>
  </si>
  <si>
    <t>私道</t>
    <phoneticPr fontId="51"/>
  </si>
  <si>
    <t>その他（</t>
    <phoneticPr fontId="51"/>
  </si>
  <si>
    <t>)</t>
    <phoneticPr fontId="51"/>
  </si>
  <si>
    <t>工事内容</t>
  </si>
  <si>
    <t>取出工事</t>
    <phoneticPr fontId="51"/>
  </si>
  <si>
    <t>撤去工事</t>
    <phoneticPr fontId="51"/>
  </si>
  <si>
    <t>施工場所</t>
  </si>
  <si>
    <t>申請者氏名、建物名称等</t>
  </si>
  <si>
    <t>区画番号等</t>
  </si>
  <si>
    <t>施工希望日</t>
  </si>
  <si>
    <t>年</t>
    <phoneticPr fontId="51"/>
  </si>
  <si>
    <t>月</t>
    <phoneticPr fontId="51"/>
  </si>
  <si>
    <t>日(</t>
    <rPh sb="0" eb="1">
      <t>ニチ</t>
    </rPh>
    <phoneticPr fontId="51"/>
  </si>
  <si>
    <t>)</t>
    <phoneticPr fontId="51"/>
  </si>
  <si>
    <t>月</t>
    <phoneticPr fontId="51"/>
  </si>
  <si>
    <t>)</t>
    <phoneticPr fontId="51"/>
  </si>
  <si>
    <t xml:space="preserve">立会希望時間 </t>
  </si>
  <si>
    <t>午前</t>
    <phoneticPr fontId="51"/>
  </si>
  <si>
    <t>・</t>
    <phoneticPr fontId="51"/>
  </si>
  <si>
    <t>午後　 　：</t>
    <phoneticPr fontId="51"/>
  </si>
  <si>
    <t>午前</t>
    <phoneticPr fontId="51"/>
  </si>
  <si>
    <t>・</t>
    <phoneticPr fontId="51"/>
  </si>
  <si>
    <t>立会日時</t>
  </si>
  <si>
    <t>日(</t>
    <phoneticPr fontId="51"/>
  </si>
  <si>
    <t>：</t>
    <phoneticPr fontId="51"/>
  </si>
  <si>
    <t>（上下水道局記入）</t>
    <phoneticPr fontId="51"/>
  </si>
  <si>
    <t>口径変更</t>
  </si>
  <si>
    <t>無</t>
    <phoneticPr fontId="51"/>
  </si>
  <si>
    <t>有（　</t>
    <phoneticPr fontId="51"/>
  </si>
  <si>
    <t>公道施行日と同じ</t>
    <phoneticPr fontId="51"/>
  </si>
  <si>
    <t>別日</t>
    <phoneticPr fontId="51"/>
  </si>
  <si>
    <t>年　</t>
    <phoneticPr fontId="51"/>
  </si>
  <si>
    <t>日　）</t>
    <phoneticPr fontId="51"/>
  </si>
  <si>
    <t>道路形態</t>
  </si>
  <si>
    <t>舗装道</t>
    <phoneticPr fontId="51"/>
  </si>
  <si>
    <t>□</t>
    <phoneticPr fontId="51"/>
  </si>
  <si>
    <t>砂利道</t>
    <phoneticPr fontId="51"/>
  </si>
  <si>
    <t>入替道</t>
    <phoneticPr fontId="51"/>
  </si>
  <si>
    <t>その他(</t>
    <phoneticPr fontId="51"/>
  </si>
  <si>
    <t>掘削箇所</t>
  </si>
  <si>
    <t>車道</t>
    <phoneticPr fontId="51"/>
  </si>
  <si>
    <t>手前歩道</t>
    <phoneticPr fontId="51"/>
  </si>
  <si>
    <t>向側歩道</t>
    <phoneticPr fontId="51"/>
  </si>
  <si>
    <t>緑地帯・水路</t>
    <phoneticPr fontId="51"/>
  </si>
  <si>
    <t>後退用地</t>
    <phoneticPr fontId="51"/>
  </si>
  <si>
    <t>その他(</t>
    <phoneticPr fontId="51"/>
  </si>
  <si>
    <t>道路規制</t>
  </si>
  <si>
    <t>片側交互通行</t>
    <phoneticPr fontId="51"/>
  </si>
  <si>
    <t>通行止</t>
    <phoneticPr fontId="51"/>
  </si>
  <si>
    <t>歩道のみ</t>
    <phoneticPr fontId="51"/>
  </si>
  <si>
    <t>その他（</t>
    <phoneticPr fontId="51"/>
  </si>
  <si>
    <t>管種</t>
    <phoneticPr fontId="51"/>
  </si>
  <si>
    <t>ＶＰ</t>
    <phoneticPr fontId="51"/>
  </si>
  <si>
    <t>ＨＩＲ</t>
    <phoneticPr fontId="51"/>
  </si>
  <si>
    <t>ＨＰＰ</t>
    <phoneticPr fontId="51"/>
  </si>
  <si>
    <t xml:space="preserve">ＤＩＰ・E・Ｋ・S・Ｎ・G </t>
    <phoneticPr fontId="51"/>
  </si>
  <si>
    <t>本管×給水管</t>
  </si>
  <si>
    <t>取出</t>
    <phoneticPr fontId="51"/>
  </si>
  <si>
    <t>㎜　×</t>
    <phoneticPr fontId="51"/>
  </si>
  <si>
    <t>㎜　</t>
    <phoneticPr fontId="51"/>
  </si>
  <si>
    <t>撤去</t>
    <phoneticPr fontId="51"/>
  </si>
  <si>
    <t>㎜　×</t>
    <phoneticPr fontId="51"/>
  </si>
  <si>
    <t>　㎜　</t>
    <phoneticPr fontId="51"/>
  </si>
  <si>
    <t>公道部給水管</t>
    <phoneticPr fontId="51"/>
  </si>
  <si>
    <t>　ｍ</t>
    <phoneticPr fontId="51"/>
  </si>
  <si>
    <t>止水栓区分</t>
  </si>
  <si>
    <t>乙有</t>
    <phoneticPr fontId="51"/>
  </si>
  <si>
    <t>一体式</t>
    <phoneticPr fontId="51"/>
  </si>
  <si>
    <t>取出方法：　□通常　□切取（断水　□有　　□無）</t>
  </si>
  <si>
    <t>屋内工事</t>
  </si>
  <si>
    <t>主任技術者</t>
    <phoneticPr fontId="51"/>
  </si>
  <si>
    <t>電話</t>
    <phoneticPr fontId="51"/>
  </si>
  <si>
    <t>公道工事</t>
  </si>
  <si>
    <t>電話</t>
    <phoneticPr fontId="51"/>
  </si>
  <si>
    <t>位　置　図</t>
  </si>
  <si>
    <t>メッシュ番号</t>
  </si>
  <si>
    <t>市道網図をここに貼る。</t>
  </si>
  <si>
    <t>承認工事の場合は承認工事用の着手届を使用してください。</t>
  </si>
  <si>
    <t>※公道工事着手（希望）届は工事希望日の３営業日前までに提出してください。</t>
  </si>
  <si>
    <t>提出書類　：　着手届（２枚）、承認通知書の写し、宅内配管図、位置図（住宅地図）、本管図、納入通知書の写し</t>
    <phoneticPr fontId="51"/>
  </si>
  <si>
    <t>（各１枚）　　道路使用許可書の写し、埋設物チェックリスト、通行止の場合は保安設備図・迂回路図　</t>
    <phoneticPr fontId="51"/>
  </si>
  <si>
    <t>埋設物チェックリスト</t>
  </si>
  <si>
    <t>①</t>
    <phoneticPr fontId="51"/>
  </si>
  <si>
    <t>電気</t>
    <phoneticPr fontId="51"/>
  </si>
  <si>
    <t>埋設物有り</t>
    <phoneticPr fontId="51"/>
  </si>
  <si>
    <t>→</t>
    <phoneticPr fontId="51"/>
  </si>
  <si>
    <t>立会要</t>
    <phoneticPr fontId="51"/>
  </si>
  <si>
    <t>立会不要　</t>
    <phoneticPr fontId="51"/>
  </si>
  <si>
    <t>埋設物無し</t>
    <phoneticPr fontId="51"/>
  </si>
  <si>
    <t>②</t>
    <phoneticPr fontId="51"/>
  </si>
  <si>
    <t>ガス</t>
    <phoneticPr fontId="51"/>
  </si>
  <si>
    <t>③</t>
    <phoneticPr fontId="51"/>
  </si>
  <si>
    <t>下水道</t>
    <phoneticPr fontId="51"/>
  </si>
  <si>
    <t>④</t>
    <phoneticPr fontId="51"/>
  </si>
  <si>
    <t>NTT</t>
    <phoneticPr fontId="51"/>
  </si>
  <si>
    <t>⑤</t>
    <phoneticPr fontId="51"/>
  </si>
  <si>
    <t>ひまわりネットワーク</t>
    <phoneticPr fontId="51"/>
  </si>
  <si>
    <t>⑥</t>
    <phoneticPr fontId="51"/>
  </si>
  <si>
    <t>中部テレコミュニケーション</t>
    <phoneticPr fontId="51"/>
  </si>
  <si>
    <t>⑦</t>
    <phoneticPr fontId="51"/>
  </si>
  <si>
    <t>その他（　</t>
    <phoneticPr fontId="51"/>
  </si>
  <si>
    <t>）</t>
    <phoneticPr fontId="51"/>
  </si>
  <si>
    <t>上記のとおり、埋設物を確認しました。</t>
  </si>
  <si>
    <t>会社名</t>
    <phoneticPr fontId="51"/>
  </si>
  <si>
    <t>　　　　　　　　　　　</t>
    <phoneticPr fontId="51"/>
  </si>
  <si>
    <t>主任技術者</t>
    <phoneticPr fontId="51"/>
  </si>
  <si>
    <t>様式第</t>
    <rPh sb="0" eb="2">
      <t>ヨウシキ</t>
    </rPh>
    <rPh sb="2" eb="3">
      <t>ダイ</t>
    </rPh>
    <phoneticPr fontId="67"/>
  </si>
  <si>
    <t>号</t>
    <rPh sb="0" eb="1">
      <t>ゴウ</t>
    </rPh>
    <phoneticPr fontId="67"/>
  </si>
  <si>
    <t>（要綱第</t>
    <rPh sb="1" eb="3">
      <t>ヨウコウ</t>
    </rPh>
    <rPh sb="3" eb="4">
      <t>ダイ</t>
    </rPh>
    <phoneticPr fontId="67"/>
  </si>
  <si>
    <t>条関係）</t>
    <rPh sb="0" eb="1">
      <t>ジョウ</t>
    </rPh>
    <rPh sb="1" eb="3">
      <t>カンケイ</t>
    </rPh>
    <phoneticPr fontId="67"/>
  </si>
  <si>
    <t>給水受付番号</t>
    <rPh sb="0" eb="2">
      <t>キュウスイ</t>
    </rPh>
    <rPh sb="2" eb="4">
      <t>ウケツケ</t>
    </rPh>
    <rPh sb="4" eb="6">
      <t>バンゴウ</t>
    </rPh>
    <phoneticPr fontId="67"/>
  </si>
  <si>
    <t>受付日</t>
    <rPh sb="0" eb="2">
      <t>ウケツケ</t>
    </rPh>
    <rPh sb="2" eb="3">
      <t>ヒ</t>
    </rPh>
    <phoneticPr fontId="67"/>
  </si>
  <si>
    <t>年</t>
    <rPh sb="0" eb="1">
      <t>ネン</t>
    </rPh>
    <phoneticPr fontId="67"/>
  </si>
  <si>
    <t>月</t>
    <rPh sb="0" eb="1">
      <t>ゲツ</t>
    </rPh>
    <phoneticPr fontId="67"/>
  </si>
  <si>
    <t>日</t>
    <rPh sb="0" eb="1">
      <t>ヒ</t>
    </rPh>
    <phoneticPr fontId="67"/>
  </si>
  <si>
    <t>配水管布設工事申込書</t>
    <rPh sb="0" eb="3">
      <t>ハイスイカン</t>
    </rPh>
    <rPh sb="3" eb="5">
      <t>フセツ</t>
    </rPh>
    <rPh sb="5" eb="7">
      <t>コウジ</t>
    </rPh>
    <rPh sb="7" eb="9">
      <t>モウシコミ</t>
    </rPh>
    <rPh sb="9" eb="10">
      <t>ショ</t>
    </rPh>
    <phoneticPr fontId="67"/>
  </si>
  <si>
    <t>豊田市事業管理者　様</t>
    <rPh sb="0" eb="3">
      <t>トヨタシ</t>
    </rPh>
    <rPh sb="3" eb="5">
      <t>ジギョウ</t>
    </rPh>
    <rPh sb="5" eb="8">
      <t>カンリシャ</t>
    </rPh>
    <rPh sb="9" eb="10">
      <t>サマ</t>
    </rPh>
    <phoneticPr fontId="67"/>
  </si>
  <si>
    <t>申　込　日</t>
    <rPh sb="0" eb="1">
      <t>シン</t>
    </rPh>
    <rPh sb="2" eb="3">
      <t>コ</t>
    </rPh>
    <rPh sb="4" eb="5">
      <t>ビ</t>
    </rPh>
    <phoneticPr fontId="67"/>
  </si>
  <si>
    <t>月</t>
    <rPh sb="0" eb="1">
      <t>ガツ</t>
    </rPh>
    <phoneticPr fontId="67"/>
  </si>
  <si>
    <t>受付印</t>
    <rPh sb="0" eb="2">
      <t>ウケツケ</t>
    </rPh>
    <rPh sb="2" eb="3">
      <t>イン</t>
    </rPh>
    <phoneticPr fontId="67"/>
  </si>
  <si>
    <t>申込者</t>
    <rPh sb="0" eb="2">
      <t>モウシコミ</t>
    </rPh>
    <rPh sb="2" eb="3">
      <t>シャ</t>
    </rPh>
    <phoneticPr fontId="67"/>
  </si>
  <si>
    <t>住所</t>
    <rPh sb="0" eb="2">
      <t>ジュウショ</t>
    </rPh>
    <phoneticPr fontId="67"/>
  </si>
  <si>
    <t>〒</t>
    <phoneticPr fontId="67"/>
  </si>
  <si>
    <t>氏名（法人等の場合は部署・担当者名まで記入してください）</t>
    <rPh sb="0" eb="2">
      <t>シメイ</t>
    </rPh>
    <rPh sb="3" eb="5">
      <t>ホウジン</t>
    </rPh>
    <rPh sb="5" eb="6">
      <t>トウ</t>
    </rPh>
    <rPh sb="7" eb="9">
      <t>バアイ</t>
    </rPh>
    <rPh sb="10" eb="12">
      <t>ブショ</t>
    </rPh>
    <rPh sb="13" eb="16">
      <t>タントウシャ</t>
    </rPh>
    <rPh sb="16" eb="17">
      <t>メイ</t>
    </rPh>
    <rPh sb="19" eb="21">
      <t>キニュウ</t>
    </rPh>
    <phoneticPr fontId="67"/>
  </si>
  <si>
    <t>電話番号（市外局番より記載）</t>
    <rPh sb="0" eb="2">
      <t>デンワ</t>
    </rPh>
    <rPh sb="2" eb="4">
      <t>バンゴウ</t>
    </rPh>
    <rPh sb="5" eb="7">
      <t>シガイ</t>
    </rPh>
    <rPh sb="7" eb="9">
      <t>キョクバン</t>
    </rPh>
    <rPh sb="11" eb="13">
      <t>キサイ</t>
    </rPh>
    <phoneticPr fontId="67"/>
  </si>
  <si>
    <t>連絡先</t>
    <rPh sb="0" eb="3">
      <t>レンラクサキ</t>
    </rPh>
    <phoneticPr fontId="67"/>
  </si>
  <si>
    <t>会社名および担当者名</t>
    <rPh sb="0" eb="3">
      <t>カイシャメイ</t>
    </rPh>
    <rPh sb="6" eb="9">
      <t>タントウシャ</t>
    </rPh>
    <rPh sb="9" eb="10">
      <t>メイ</t>
    </rPh>
    <phoneticPr fontId="67"/>
  </si>
  <si>
    <t>（水道工事施工業者等）</t>
    <rPh sb="1" eb="3">
      <t>スイドウ</t>
    </rPh>
    <rPh sb="3" eb="5">
      <t>コウジ</t>
    </rPh>
    <rPh sb="5" eb="7">
      <t>セコウ</t>
    </rPh>
    <rPh sb="7" eb="9">
      <t>ギョウシャ</t>
    </rPh>
    <rPh sb="9" eb="10">
      <t>ナド</t>
    </rPh>
    <phoneticPr fontId="67"/>
  </si>
  <si>
    <t>豊田市</t>
    <rPh sb="0" eb="3">
      <t>トヨタシ</t>
    </rPh>
    <phoneticPr fontId="67"/>
  </si>
  <si>
    <t>施工主体</t>
    <rPh sb="0" eb="2">
      <t>セコウ</t>
    </rPh>
    <rPh sb="2" eb="4">
      <t>シュタイ</t>
    </rPh>
    <phoneticPr fontId="67"/>
  </si>
  <si>
    <t>□</t>
    <phoneticPr fontId="67"/>
  </si>
  <si>
    <t>上下水道局発注工事</t>
    <rPh sb="0" eb="2">
      <t>ジョウゲ</t>
    </rPh>
    <rPh sb="2" eb="4">
      <t>スイドウ</t>
    </rPh>
    <rPh sb="4" eb="5">
      <t>キョク</t>
    </rPh>
    <rPh sb="5" eb="7">
      <t>ハッチュウ</t>
    </rPh>
    <rPh sb="7" eb="9">
      <t>コウジ</t>
    </rPh>
    <phoneticPr fontId="67"/>
  </si>
  <si>
    <t>承認工事（申請者施工）</t>
    <rPh sb="0" eb="2">
      <t>ショウニン</t>
    </rPh>
    <rPh sb="2" eb="4">
      <t>コウジ</t>
    </rPh>
    <rPh sb="5" eb="7">
      <t>シンセイ</t>
    </rPh>
    <rPh sb="7" eb="8">
      <t>シャ</t>
    </rPh>
    <rPh sb="8" eb="10">
      <t>セコウ</t>
    </rPh>
    <phoneticPr fontId="67"/>
  </si>
  <si>
    <t>建築の種別</t>
    <rPh sb="0" eb="2">
      <t>ケンチク</t>
    </rPh>
    <rPh sb="3" eb="5">
      <t>シュベツ</t>
    </rPh>
    <phoneticPr fontId="67"/>
  </si>
  <si>
    <t>戸建住宅</t>
    <rPh sb="0" eb="2">
      <t>コダテ</t>
    </rPh>
    <rPh sb="2" eb="4">
      <t>ジュウタク</t>
    </rPh>
    <phoneticPr fontId="67"/>
  </si>
  <si>
    <t>□</t>
    <phoneticPr fontId="67"/>
  </si>
  <si>
    <t>共同住宅</t>
    <rPh sb="0" eb="2">
      <t>キョウドウ</t>
    </rPh>
    <rPh sb="2" eb="4">
      <t>ジュウタク</t>
    </rPh>
    <phoneticPr fontId="67"/>
  </si>
  <si>
    <t>宅地分譲</t>
    <rPh sb="0" eb="2">
      <t>タクチ</t>
    </rPh>
    <rPh sb="2" eb="4">
      <t>ブンジョウ</t>
    </rPh>
    <phoneticPr fontId="67"/>
  </si>
  <si>
    <t>その他</t>
    <rPh sb="2" eb="3">
      <t>タ</t>
    </rPh>
    <phoneticPr fontId="67"/>
  </si>
  <si>
    <t>（</t>
    <phoneticPr fontId="67"/>
  </si>
  <si>
    <t>）</t>
    <phoneticPr fontId="67"/>
  </si>
  <si>
    <t>取出しの種別</t>
    <rPh sb="0" eb="2">
      <t>トリダ</t>
    </rPh>
    <rPh sb="4" eb="6">
      <t>シュベツ</t>
    </rPh>
    <phoneticPr fontId="67"/>
  </si>
  <si>
    <t>取出し口径</t>
    <rPh sb="0" eb="2">
      <t>トリダ</t>
    </rPh>
    <rPh sb="3" eb="5">
      <t>コウケイ</t>
    </rPh>
    <phoneticPr fontId="67"/>
  </si>
  <si>
    <t>mm</t>
    <phoneticPr fontId="67"/>
  </si>
  <si>
    <t>※１箇所取出しの場合</t>
    <rPh sb="2" eb="4">
      <t>カショ</t>
    </rPh>
    <rPh sb="4" eb="6">
      <t>トリダ</t>
    </rPh>
    <rPh sb="8" eb="10">
      <t>バアイ</t>
    </rPh>
    <phoneticPr fontId="67"/>
  </si>
  <si>
    <t>メーター口径</t>
    <rPh sb="4" eb="6">
      <t>コウケイ</t>
    </rPh>
    <phoneticPr fontId="67"/>
  </si>
  <si>
    <t>×</t>
    <phoneticPr fontId="67"/>
  </si>
  <si>
    <t>個</t>
    <rPh sb="0" eb="1">
      <t>コ</t>
    </rPh>
    <phoneticPr fontId="67"/>
  </si>
  <si>
    <t>共同住宅の場合</t>
    <rPh sb="0" eb="2">
      <t>キョウドウ</t>
    </rPh>
    <rPh sb="2" eb="4">
      <t>ジュウタク</t>
    </rPh>
    <rPh sb="5" eb="7">
      <t>バアイ</t>
    </rPh>
    <phoneticPr fontId="67"/>
  </si>
  <si>
    <t>戸数</t>
    <rPh sb="0" eb="1">
      <t>ト</t>
    </rPh>
    <rPh sb="1" eb="2">
      <t>スウ</t>
    </rPh>
    <phoneticPr fontId="67"/>
  </si>
  <si>
    <t>戸</t>
    <rPh sb="0" eb="1">
      <t>ト</t>
    </rPh>
    <phoneticPr fontId="67"/>
  </si>
  <si>
    <t>受水槽容量</t>
    <rPh sb="0" eb="3">
      <t>ジュスイソウ</t>
    </rPh>
    <rPh sb="3" eb="5">
      <t>ヨウリョウ</t>
    </rPh>
    <phoneticPr fontId="67"/>
  </si>
  <si>
    <t>㎥</t>
    <phoneticPr fontId="67"/>
  </si>
  <si>
    <t>開発等の概要</t>
    <rPh sb="0" eb="2">
      <t>カイハツ</t>
    </rPh>
    <rPh sb="2" eb="3">
      <t>トウ</t>
    </rPh>
    <rPh sb="4" eb="6">
      <t>ガイヨウ</t>
    </rPh>
    <phoneticPr fontId="67"/>
  </si>
  <si>
    <t>名称</t>
    <rPh sb="0" eb="2">
      <t>メイショウ</t>
    </rPh>
    <phoneticPr fontId="67"/>
  </si>
  <si>
    <t>※2箇所以上取出しの場合</t>
    <rPh sb="2" eb="4">
      <t>カショ</t>
    </rPh>
    <rPh sb="4" eb="6">
      <t>イジョウ</t>
    </rPh>
    <rPh sb="6" eb="8">
      <t>トリダ</t>
    </rPh>
    <rPh sb="10" eb="12">
      <t>バアイ</t>
    </rPh>
    <phoneticPr fontId="67"/>
  </si>
  <si>
    <t>区画数・戸数</t>
    <rPh sb="0" eb="2">
      <t>クカク</t>
    </rPh>
    <rPh sb="2" eb="3">
      <t>スウ</t>
    </rPh>
    <rPh sb="4" eb="5">
      <t>ト</t>
    </rPh>
    <rPh sb="5" eb="6">
      <t>スウ</t>
    </rPh>
    <phoneticPr fontId="67"/>
  </si>
  <si>
    <t>区画</t>
    <rPh sb="0" eb="2">
      <t>クカク</t>
    </rPh>
    <phoneticPr fontId="67"/>
  </si>
  <si>
    <t>宅地造成面積</t>
    <rPh sb="0" eb="2">
      <t>タクチ</t>
    </rPh>
    <rPh sb="2" eb="4">
      <t>ゾウセイ</t>
    </rPh>
    <rPh sb="4" eb="6">
      <t>メンセキ</t>
    </rPh>
    <phoneticPr fontId="67"/>
  </si>
  <si>
    <t>㎡</t>
    <phoneticPr fontId="67"/>
  </si>
  <si>
    <t>公道工事完成希望年月日</t>
    <rPh sb="0" eb="2">
      <t>コウドウ</t>
    </rPh>
    <rPh sb="2" eb="4">
      <t>コウジ</t>
    </rPh>
    <rPh sb="4" eb="6">
      <t>カンセイ</t>
    </rPh>
    <rPh sb="6" eb="8">
      <t>キボウ</t>
    </rPh>
    <rPh sb="8" eb="11">
      <t>ネンガッピ</t>
    </rPh>
    <phoneticPr fontId="67"/>
  </si>
  <si>
    <t>給水開始予定年月日</t>
    <rPh sb="0" eb="2">
      <t>キュウスイ</t>
    </rPh>
    <rPh sb="2" eb="4">
      <t>カイシ</t>
    </rPh>
    <rPh sb="4" eb="6">
      <t>ヨテイ</t>
    </rPh>
    <rPh sb="6" eb="9">
      <t>ネンガッピ</t>
    </rPh>
    <phoneticPr fontId="67"/>
  </si>
  <si>
    <t>（工事用</t>
    <rPh sb="1" eb="4">
      <t>コウジヨウ</t>
    </rPh>
    <phoneticPr fontId="67"/>
  </si>
  <si>
    <t>日）</t>
    <rPh sb="0" eb="1">
      <t>ヒ</t>
    </rPh>
    <phoneticPr fontId="67"/>
  </si>
  <si>
    <t>道路の種別</t>
    <rPh sb="0" eb="2">
      <t>ドウロ</t>
    </rPh>
    <rPh sb="3" eb="5">
      <t>シュベツ</t>
    </rPh>
    <phoneticPr fontId="67"/>
  </si>
  <si>
    <t>□</t>
    <phoneticPr fontId="67"/>
  </si>
  <si>
    <t>国道</t>
    <rPh sb="0" eb="2">
      <t>コクドウ</t>
    </rPh>
    <phoneticPr fontId="67"/>
  </si>
  <si>
    <t>県道</t>
    <rPh sb="0" eb="2">
      <t>ケンドウ</t>
    </rPh>
    <phoneticPr fontId="67"/>
  </si>
  <si>
    <t>□</t>
    <phoneticPr fontId="67"/>
  </si>
  <si>
    <t>市道</t>
    <rPh sb="0" eb="2">
      <t>シドウ</t>
    </rPh>
    <phoneticPr fontId="67"/>
  </si>
  <si>
    <t>里道</t>
    <rPh sb="0" eb="1">
      <t>サト</t>
    </rPh>
    <rPh sb="1" eb="2">
      <t>ミチ</t>
    </rPh>
    <phoneticPr fontId="67"/>
  </si>
  <si>
    <t>添付書類</t>
    <rPh sb="0" eb="2">
      <t>テンプ</t>
    </rPh>
    <rPh sb="2" eb="4">
      <t>ショルイ</t>
    </rPh>
    <phoneticPr fontId="67"/>
  </si>
  <si>
    <t>位置図</t>
    <rPh sb="0" eb="2">
      <t>イチ</t>
    </rPh>
    <rPh sb="2" eb="3">
      <t>ズ</t>
    </rPh>
    <phoneticPr fontId="67"/>
  </si>
  <si>
    <t>平面図</t>
    <rPh sb="0" eb="3">
      <t>ヘイメンズ</t>
    </rPh>
    <phoneticPr fontId="67"/>
  </si>
  <si>
    <t>公図の写し</t>
    <rPh sb="0" eb="2">
      <t>コウズ</t>
    </rPh>
    <rPh sb="3" eb="4">
      <t>ウツ</t>
    </rPh>
    <phoneticPr fontId="67"/>
  </si>
  <si>
    <t>その他必要な書類</t>
    <rPh sb="2" eb="3">
      <t>タ</t>
    </rPh>
    <rPh sb="3" eb="5">
      <t>ヒツヨウ</t>
    </rPh>
    <rPh sb="6" eb="8">
      <t>ショルイ</t>
    </rPh>
    <phoneticPr fontId="67"/>
  </si>
  <si>
    <t>注意</t>
    <rPh sb="0" eb="2">
      <t>チュウイ</t>
    </rPh>
    <phoneticPr fontId="67"/>
  </si>
  <si>
    <t>太枠の中のみ記入してください</t>
    <rPh sb="0" eb="2">
      <t>フトワク</t>
    </rPh>
    <rPh sb="3" eb="4">
      <t>ナカ</t>
    </rPh>
    <rPh sb="6" eb="8">
      <t>キニュウ</t>
    </rPh>
    <phoneticPr fontId="67"/>
  </si>
  <si>
    <t>□のところは該当するものを■にしてください</t>
    <rPh sb="6" eb="8">
      <t>ガイトウ</t>
    </rPh>
    <phoneticPr fontId="67"/>
  </si>
  <si>
    <t>決定内容</t>
    <rPh sb="0" eb="2">
      <t>ケッテイ</t>
    </rPh>
    <rPh sb="2" eb="4">
      <t>ナイヨウ</t>
    </rPh>
    <phoneticPr fontId="67"/>
  </si>
  <si>
    <t>決定者</t>
    <rPh sb="0" eb="2">
      <t>ケッテイ</t>
    </rPh>
    <rPh sb="2" eb="3">
      <t>シャ</t>
    </rPh>
    <phoneticPr fontId="67"/>
  </si>
  <si>
    <t>検討者</t>
    <rPh sb="0" eb="2">
      <t>ケントウ</t>
    </rPh>
    <rPh sb="2" eb="3">
      <t>シャ</t>
    </rPh>
    <phoneticPr fontId="67"/>
  </si>
  <si>
    <t>起案責任者</t>
    <rPh sb="0" eb="2">
      <t>キアン</t>
    </rPh>
    <rPh sb="2" eb="5">
      <t>セキニンシャ</t>
    </rPh>
    <phoneticPr fontId="67"/>
  </si>
  <si>
    <t>給水</t>
    <rPh sb="0" eb="2">
      <t>キュウスイ</t>
    </rPh>
    <phoneticPr fontId="67"/>
  </si>
  <si>
    <t>受託</t>
    <rPh sb="0" eb="2">
      <t>ジュタク</t>
    </rPh>
    <phoneticPr fontId="67"/>
  </si>
  <si>
    <t>承認</t>
    <rPh sb="0" eb="2">
      <t>ショウニン</t>
    </rPh>
    <phoneticPr fontId="67"/>
  </si>
  <si>
    <t>豊田市</t>
  </si>
  <si>
    <t>豊田市</t>
    <phoneticPr fontId="51"/>
  </si>
  <si>
    <t>水圧・水量不足承諾書</t>
    <rPh sb="0" eb="2">
      <t>スイアツ</t>
    </rPh>
    <rPh sb="3" eb="5">
      <t>スイリョウ</t>
    </rPh>
    <rPh sb="5" eb="7">
      <t>ブソク</t>
    </rPh>
    <rPh sb="7" eb="10">
      <t>ショウダクショ</t>
    </rPh>
    <phoneticPr fontId="6"/>
  </si>
  <si>
    <t>新規修水負担金減免申請</t>
    <rPh sb="0" eb="2">
      <t>シンキ</t>
    </rPh>
    <rPh sb="2" eb="4">
      <t>シュウスイ</t>
    </rPh>
    <rPh sb="4" eb="7">
      <t>フタンキン</t>
    </rPh>
    <rPh sb="7" eb="9">
      <t>ゲンメン</t>
    </rPh>
    <rPh sb="9" eb="11">
      <t>シンセイ</t>
    </rPh>
    <phoneticPr fontId="6"/>
  </si>
  <si>
    <t>舗装先行</t>
    <rPh sb="0" eb="2">
      <t>ホソウ</t>
    </rPh>
    <rPh sb="2" eb="4">
      <t>センコウ</t>
    </rPh>
    <phoneticPr fontId="6"/>
  </si>
  <si>
    <t>減径承諾書</t>
    <rPh sb="0" eb="1">
      <t>ゲン</t>
    </rPh>
    <rPh sb="1" eb="2">
      <t>ケイ</t>
    </rPh>
    <rPh sb="2" eb="5">
      <t>ショウダクショ</t>
    </rPh>
    <phoneticPr fontId="6"/>
  </si>
  <si>
    <t>給水装置権利放棄承諾</t>
    <rPh sb="0" eb="2">
      <t>キュウスイ</t>
    </rPh>
    <rPh sb="2" eb="4">
      <t>ソウチ</t>
    </rPh>
    <rPh sb="4" eb="6">
      <t>ケンリ</t>
    </rPh>
    <rPh sb="6" eb="8">
      <t>ホウキ</t>
    </rPh>
    <rPh sb="8" eb="10">
      <t>ショウダク</t>
    </rPh>
    <phoneticPr fontId="6"/>
  </si>
  <si>
    <t>公道工事着手希望届</t>
    <rPh sb="0" eb="2">
      <t>コウドウ</t>
    </rPh>
    <rPh sb="2" eb="4">
      <t>コウジ</t>
    </rPh>
    <rPh sb="4" eb="6">
      <t>チャクシュ</t>
    </rPh>
    <rPh sb="6" eb="8">
      <t>キボウ</t>
    </rPh>
    <rPh sb="8" eb="9">
      <t>トドケ</t>
    </rPh>
    <phoneticPr fontId="6"/>
  </si>
  <si>
    <t>埋設物チェックリスト</t>
    <rPh sb="0" eb="2">
      <t>マイセツ</t>
    </rPh>
    <rPh sb="2" eb="3">
      <t>ブツ</t>
    </rPh>
    <phoneticPr fontId="6"/>
  </si>
  <si>
    <t>配水管布設工事申込</t>
    <rPh sb="0" eb="3">
      <t>ハイスイカン</t>
    </rPh>
    <rPh sb="3" eb="5">
      <t>フセツ</t>
    </rPh>
    <rPh sb="5" eb="7">
      <t>コウジ</t>
    </rPh>
    <rPh sb="7" eb="9">
      <t>モウシコミ</t>
    </rPh>
    <phoneticPr fontId="6"/>
  </si>
  <si>
    <t>申請書</t>
    <rPh sb="0" eb="3">
      <t>シンセイショ</t>
    </rPh>
    <phoneticPr fontId="6"/>
  </si>
  <si>
    <t>check表</t>
    <rPh sb="5" eb="6">
      <t>ヒョウ</t>
    </rPh>
    <phoneticPr fontId="6"/>
  </si>
  <si>
    <t>水道</t>
    <rPh sb="0" eb="2">
      <t>スイドウ</t>
    </rPh>
    <phoneticPr fontId="6"/>
  </si>
  <si>
    <t>工事店情報に戻る</t>
    <rPh sb="0" eb="2">
      <t>コウジ</t>
    </rPh>
    <rPh sb="2" eb="3">
      <t>テン</t>
    </rPh>
    <rPh sb="3" eb="5">
      <t>ジョウホウ</t>
    </rPh>
    <rPh sb="6" eb="7">
      <t>モド</t>
    </rPh>
    <phoneticPr fontId="6"/>
  </si>
  <si>
    <t>工事店情報に戻る</t>
    <rPh sb="0" eb="5">
      <t>コウジテンジョウホウ</t>
    </rPh>
    <rPh sb="6" eb="7">
      <t>モド</t>
    </rPh>
    <phoneticPr fontId="6"/>
  </si>
  <si>
    <t>指定給水装置工事事業者規程様式第４号（第１５条関係）</t>
  </si>
  <si>
    <t>給水装置工事しゅん工検査申請書</t>
  </si>
  <si>
    <t>指定事業者</t>
    <phoneticPr fontId="51"/>
  </si>
  <si>
    <t>ふりがな</t>
    <phoneticPr fontId="51"/>
  </si>
  <si>
    <t>氏名</t>
    <phoneticPr fontId="51"/>
  </si>
  <si>
    <t>（法人にあっては、名称及び代表者氏名）</t>
    <phoneticPr fontId="51"/>
  </si>
  <si>
    <t>主任技術者　</t>
    <phoneticPr fontId="51"/>
  </si>
  <si>
    <t>氏名</t>
    <phoneticPr fontId="51"/>
  </si>
  <si>
    <t>次のとおり豊田市水道事業給水条例第７条第２項の規定によるしゅん工検査を受けたいの</t>
    <phoneticPr fontId="51"/>
  </si>
  <si>
    <t>で、豊田市上下水道局指定給水装置工事事業者規程第１５条第２項の規定により申請します。</t>
    <phoneticPr fontId="51"/>
  </si>
  <si>
    <t>受付番号</t>
  </si>
  <si>
    <t>水道番号</t>
  </si>
  <si>
    <t>設置場所</t>
  </si>
  <si>
    <t>設置者</t>
  </si>
  <si>
    <r>
      <t>1</t>
    </r>
    <r>
      <rPr>
        <sz val="7"/>
        <color theme="1"/>
        <rFont val="メイリオ"/>
        <family val="3"/>
        <charset val="128"/>
      </rPr>
      <t xml:space="preserve">      </t>
    </r>
    <r>
      <rPr>
        <sz val="10.5"/>
        <color theme="1"/>
        <rFont val="メイリオ"/>
        <family val="3"/>
        <charset val="128"/>
      </rPr>
      <t>検査に当たっては、原則として主任技術者の立会いが必要です。</t>
    </r>
  </si>
  <si>
    <r>
      <t>2</t>
    </r>
    <r>
      <rPr>
        <sz val="7"/>
        <color theme="1"/>
        <rFont val="メイリオ"/>
        <family val="3"/>
        <charset val="128"/>
      </rPr>
      <t xml:space="preserve">      </t>
    </r>
    <r>
      <rPr>
        <sz val="10.5"/>
        <color theme="1"/>
        <rFont val="メイリオ"/>
        <family val="3"/>
        <charset val="128"/>
      </rPr>
      <t>屋内給水装置工事検査報告書及び給水装置管理台帳を添付してください。</t>
    </r>
  </si>
  <si>
    <t>指定給水装置工事事業者規程様式第３号（第１５条関係）</t>
  </si>
  <si>
    <t>給水装置工事検査報告書</t>
  </si>
  <si>
    <t>指定事業者</t>
    <phoneticPr fontId="51"/>
  </si>
  <si>
    <t>住　所</t>
    <phoneticPr fontId="51"/>
  </si>
  <si>
    <t>　　　　　　　　　　　　　</t>
    <phoneticPr fontId="51"/>
  </si>
  <si>
    <t>氏　名　</t>
    <phoneticPr fontId="51"/>
  </si>
  <si>
    <t>（法人にあっては、名称及び代表者氏名）</t>
    <phoneticPr fontId="51"/>
  </si>
  <si>
    <t>主任技術者</t>
    <phoneticPr fontId="51"/>
  </si>
  <si>
    <t>氏　名</t>
    <phoneticPr fontId="51"/>
  </si>
  <si>
    <t>　　次のとおり豊田市水道事業給水条例第７条第２項の規定による水圧試験等を実施したので、</t>
    <phoneticPr fontId="51"/>
  </si>
  <si>
    <t>豊田市上下水道局指定給水装置工事事業者規程第１５条第１項の規定により報告します。</t>
    <phoneticPr fontId="51"/>
  </si>
  <si>
    <t>検査の別</t>
  </si>
  <si>
    <t>□</t>
    <phoneticPr fontId="51"/>
  </si>
  <si>
    <t>竣　工</t>
    <phoneticPr fontId="51"/>
  </si>
  <si>
    <t>□</t>
    <phoneticPr fontId="51"/>
  </si>
  <si>
    <t>中　間</t>
    <phoneticPr fontId="51"/>
  </si>
  <si>
    <t>再検査</t>
    <phoneticPr fontId="51"/>
  </si>
  <si>
    <t>実施日</t>
  </si>
  <si>
    <t>実施事項</t>
  </si>
  <si>
    <t>確認事項</t>
  </si>
  <si>
    <t>水圧・水質検査</t>
  </si>
  <si>
    <t>0.98Mpaの水圧を2分間保持し、異常が認められない</t>
    <phoneticPr fontId="51"/>
  </si>
  <si>
    <t>水圧検査免除</t>
    <phoneticPr fontId="51"/>
  </si>
  <si>
    <t>残留塩素（　　㎎/l）</t>
    <phoneticPr fontId="51"/>
  </si>
  <si>
    <t xml:space="preserve"> □</t>
    <phoneticPr fontId="51"/>
  </si>
  <si>
    <t>ペーハー値(　　　)</t>
    <phoneticPr fontId="51"/>
  </si>
  <si>
    <t>竣工図との照合</t>
    <phoneticPr fontId="51"/>
  </si>
  <si>
    <t>□</t>
    <phoneticPr fontId="51"/>
  </si>
  <si>
    <t>メーター、乙止水栓ボックスの設置位置及び基準内</t>
    <phoneticPr fontId="51"/>
  </si>
  <si>
    <t>給水管の口径、管種及び布設寸法</t>
    <phoneticPr fontId="51"/>
  </si>
  <si>
    <t>施設位置の確認</t>
    <phoneticPr fontId="51"/>
  </si>
  <si>
    <t>水栓及び器具類の取付位置</t>
    <phoneticPr fontId="51"/>
  </si>
  <si>
    <t>メーター</t>
  </si>
  <si>
    <t>検針及び点検が容易な箇所　</t>
    <phoneticPr fontId="51"/>
  </si>
  <si>
    <t>水平に設置</t>
    <phoneticPr fontId="51"/>
  </si>
  <si>
    <t>ボックス</t>
    <phoneticPr fontId="51"/>
  </si>
  <si>
    <t>土砂止及び底板を設置</t>
    <phoneticPr fontId="51"/>
  </si>
  <si>
    <t>副弁付止水栓に片寄りがない</t>
    <phoneticPr fontId="51"/>
  </si>
  <si>
    <t>乙止水栓
ボックス</t>
    <phoneticPr fontId="51"/>
  </si>
  <si>
    <t>水栓番号、水道番号の記入</t>
    <phoneticPr fontId="51"/>
  </si>
  <si>
    <t>アパート等で蓋裏に部屋号数を記載</t>
    <phoneticPr fontId="51"/>
  </si>
  <si>
    <t>傾きなし</t>
    <phoneticPr fontId="51"/>
  </si>
  <si>
    <t>指示パイプ挿入</t>
    <phoneticPr fontId="51"/>
  </si>
  <si>
    <t>開閉確認</t>
    <phoneticPr fontId="51"/>
  </si>
  <si>
    <t>使用材料
認証品の確認</t>
    <phoneticPr fontId="51"/>
  </si>
  <si>
    <t>管及び継手類</t>
    <phoneticPr fontId="51"/>
  </si>
  <si>
    <t>水栓及び弁類</t>
    <phoneticPr fontId="51"/>
  </si>
  <si>
    <t>給水器具類</t>
    <phoneticPr fontId="51"/>
  </si>
  <si>
    <t>ユニットか装置</t>
    <phoneticPr fontId="51"/>
  </si>
  <si>
    <t>特殊器具</t>
    <phoneticPr fontId="51"/>
  </si>
  <si>
    <t>あり</t>
    <phoneticPr fontId="51"/>
  </si>
  <si>
    <t>（名称　　　　　　　　）</t>
    <phoneticPr fontId="51"/>
  </si>
  <si>
    <t>なし</t>
    <phoneticPr fontId="51"/>
  </si>
  <si>
    <t>配管状況</t>
  </si>
  <si>
    <t>埋戻し現状復旧現況</t>
    <phoneticPr fontId="51"/>
  </si>
  <si>
    <t>施設深度</t>
    <phoneticPr fontId="51"/>
  </si>
  <si>
    <t>（　　　　　㎝）</t>
    <phoneticPr fontId="51"/>
  </si>
  <si>
    <t>防食テープ施行状態</t>
    <phoneticPr fontId="51"/>
  </si>
  <si>
    <t>鋼管切断面防食対策</t>
    <phoneticPr fontId="51"/>
  </si>
  <si>
    <t>水栓及び器具類取付状態</t>
    <phoneticPr fontId="51"/>
  </si>
  <si>
    <t>露出部の防寒・防露対策</t>
    <phoneticPr fontId="51"/>
  </si>
  <si>
    <t>クロスコネクションなし</t>
    <phoneticPr fontId="51"/>
  </si>
  <si>
    <t>3階直圧・逆止パッキン取付け</t>
    <phoneticPr fontId="51"/>
  </si>
  <si>
    <t>受水槽</t>
  </si>
  <si>
    <t>吐水空間寸法</t>
    <phoneticPr fontId="51"/>
  </si>
  <si>
    <t>(　　　㎝)　</t>
    <phoneticPr fontId="51"/>
  </si>
  <si>
    <t>マンホール施錠</t>
    <phoneticPr fontId="51"/>
  </si>
  <si>
    <t>警報装置の設置</t>
    <phoneticPr fontId="51"/>
  </si>
  <si>
    <t>波浪防止板の設置</t>
    <phoneticPr fontId="51"/>
  </si>
  <si>
    <t>防虫網の設置</t>
    <phoneticPr fontId="51"/>
  </si>
  <si>
    <t>保守点検スペース</t>
    <phoneticPr fontId="51"/>
  </si>
  <si>
    <t>特記事項</t>
  </si>
  <si>
    <t>メンテナンスシール貼付</t>
    <phoneticPr fontId="51"/>
  </si>
  <si>
    <t>記入上の注意事項</t>
  </si>
  <si>
    <t>　1　該当するもの又は検査を行って合格したものについて、□の欄にレ印を付けてください。</t>
    <phoneticPr fontId="51"/>
  </si>
  <si>
    <t>　2　施行後に確認できなくなる場所については、工事中に必ず確認してください。</t>
    <phoneticPr fontId="51"/>
  </si>
  <si>
    <t>施行基準様式第１０号</t>
    <rPh sb="0" eb="2">
      <t>セコウ</t>
    </rPh>
    <rPh sb="2" eb="4">
      <t>キジュン</t>
    </rPh>
    <rPh sb="4" eb="6">
      <t>ヨウシキ</t>
    </rPh>
    <rPh sb="6" eb="7">
      <t>ダイ</t>
    </rPh>
    <rPh sb="9" eb="10">
      <t>ゴウ</t>
    </rPh>
    <phoneticPr fontId="86"/>
  </si>
  <si>
    <t>入力</t>
    <rPh sb="0" eb="2">
      <t>ニュウリョク</t>
    </rPh>
    <phoneticPr fontId="86"/>
  </si>
  <si>
    <t>確認</t>
    <rPh sb="0" eb="2">
      <t>カクニン</t>
    </rPh>
    <phoneticPr fontId="86"/>
  </si>
  <si>
    <t>新規メーター取付依頼書</t>
    <phoneticPr fontId="86"/>
  </si>
  <si>
    <t>設置場所
（代表地番）</t>
    <rPh sb="0" eb="2">
      <t>セッチ</t>
    </rPh>
    <rPh sb="2" eb="4">
      <t>バショ</t>
    </rPh>
    <rPh sb="6" eb="8">
      <t>ダイヒョウ</t>
    </rPh>
    <rPh sb="8" eb="10">
      <t>チバン</t>
    </rPh>
    <phoneticPr fontId="86"/>
  </si>
  <si>
    <t>豊田市</t>
    <rPh sb="0" eb="3">
      <t>トヨタシ</t>
    </rPh>
    <phoneticPr fontId="86"/>
  </si>
  <si>
    <r>
      <t>給水受付番号</t>
    </r>
    <r>
      <rPr>
        <sz val="11"/>
        <rFont val="メイリオ"/>
        <family val="3"/>
        <charset val="128"/>
      </rPr>
      <t>（※1）</t>
    </r>
    <phoneticPr fontId="86"/>
  </si>
  <si>
    <t>取付日</t>
    <rPh sb="0" eb="2">
      <t>トリツケ</t>
    </rPh>
    <rPh sb="2" eb="3">
      <t>ビ</t>
    </rPh>
    <phoneticPr fontId="86"/>
  </si>
  <si>
    <t>フリガナ</t>
    <phoneticPr fontId="86"/>
  </si>
  <si>
    <t>取付作業者</t>
    <rPh sb="0" eb="2">
      <t>トリツケ</t>
    </rPh>
    <rPh sb="2" eb="4">
      <t>サギョウ</t>
    </rPh>
    <rPh sb="4" eb="5">
      <t>シャ</t>
    </rPh>
    <phoneticPr fontId="86"/>
  </si>
  <si>
    <t>集合住宅名・
使用方書等　</t>
    <phoneticPr fontId="86"/>
  </si>
  <si>
    <t>　工事店・水道局　</t>
  </si>
  <si>
    <t>【注意事項】
※１ 給水受付番号は、下表NO.１に記入された水道
　　番号に対応する受付番号を記入してください。
※２ 取付と同時に開始(開栓)する場合は水道料金を
　　請求しますので、請求先を記入してください。
　　取付のみ(止水)の場合は空欄としてください。</t>
    <rPh sb="1" eb="3">
      <t>チュウイ</t>
    </rPh>
    <rPh sb="3" eb="5">
      <t>ジコウ</t>
    </rPh>
    <rPh sb="25" eb="27">
      <t>キニュウ</t>
    </rPh>
    <rPh sb="42" eb="44">
      <t>ウケツケ</t>
    </rPh>
    <rPh sb="85" eb="87">
      <t>セイキュウ</t>
    </rPh>
    <rPh sb="93" eb="95">
      <t>セイキュウ</t>
    </rPh>
    <rPh sb="95" eb="96">
      <t>サキ</t>
    </rPh>
    <rPh sb="97" eb="99">
      <t>キニュウ</t>
    </rPh>
    <rPh sb="121" eb="123">
      <t>クウラン</t>
    </rPh>
    <phoneticPr fontId="86"/>
  </si>
  <si>
    <t xml:space="preserve">水道料金請求先【使用者】 </t>
    <phoneticPr fontId="86"/>
  </si>
  <si>
    <t>氏 名
（会社名）</t>
    <rPh sb="0" eb="1">
      <t>ウジ</t>
    </rPh>
    <rPh sb="2" eb="3">
      <t>ナ</t>
    </rPh>
    <rPh sb="5" eb="8">
      <t>カイシャメイ</t>
    </rPh>
    <phoneticPr fontId="86"/>
  </si>
  <si>
    <t>住所・所在地</t>
    <rPh sb="0" eb="2">
      <t>ジュウショ</t>
    </rPh>
    <rPh sb="3" eb="6">
      <t>ショザイチ</t>
    </rPh>
    <phoneticPr fontId="86"/>
  </si>
  <si>
    <t>依頼者</t>
    <rPh sb="0" eb="3">
      <t>イライシャ</t>
    </rPh>
    <phoneticPr fontId="86"/>
  </si>
  <si>
    <t>工事店名</t>
    <rPh sb="0" eb="2">
      <t>コウジ</t>
    </rPh>
    <rPh sb="2" eb="4">
      <t>テンメイ</t>
    </rPh>
    <phoneticPr fontId="86"/>
  </si>
  <si>
    <t>担当者</t>
    <rPh sb="0" eb="3">
      <t>タントウシャ</t>
    </rPh>
    <phoneticPr fontId="86"/>
  </si>
  <si>
    <t>送り先方書</t>
    <rPh sb="0" eb="1">
      <t>オク</t>
    </rPh>
    <rPh sb="2" eb="3">
      <t>サキ</t>
    </rPh>
    <rPh sb="3" eb="4">
      <t>カタ</t>
    </rPh>
    <rPh sb="4" eb="5">
      <t>ガ</t>
    </rPh>
    <phoneticPr fontId="86"/>
  </si>
  <si>
    <t>（支店、営業所名など）</t>
    <rPh sb="7" eb="8">
      <t>メイ</t>
    </rPh>
    <phoneticPr fontId="86"/>
  </si>
  <si>
    <t>電 話</t>
    <rPh sb="0" eb="1">
      <t>デン</t>
    </rPh>
    <rPh sb="2" eb="3">
      <t>ハナシ</t>
    </rPh>
    <phoneticPr fontId="86"/>
  </si>
  <si>
    <t>備 考</t>
    <rPh sb="0" eb="1">
      <t>ビ</t>
    </rPh>
    <rPh sb="2" eb="3">
      <t>コウ</t>
    </rPh>
    <phoneticPr fontId="86"/>
  </si>
  <si>
    <t>NO.</t>
    <phoneticPr fontId="86"/>
  </si>
  <si>
    <t>水道番号</t>
    <rPh sb="0" eb="2">
      <t>スイドウ</t>
    </rPh>
    <rPh sb="2" eb="4">
      <t>バンゴウ</t>
    </rPh>
    <phoneticPr fontId="86"/>
  </si>
  <si>
    <t>号数等</t>
    <rPh sb="0" eb="2">
      <t>ゴウスウ</t>
    </rPh>
    <rPh sb="2" eb="3">
      <t>トウ</t>
    </rPh>
    <phoneticPr fontId="86"/>
  </si>
  <si>
    <t>口径(ミリ)</t>
    <rPh sb="0" eb="2">
      <t>コウケイ</t>
    </rPh>
    <phoneticPr fontId="86"/>
  </si>
  <si>
    <t>依頼作業</t>
    <rPh sb="0" eb="2">
      <t>イライ</t>
    </rPh>
    <rPh sb="2" eb="4">
      <t>サギョウ</t>
    </rPh>
    <phoneticPr fontId="86"/>
  </si>
  <si>
    <t>取付のみ(止水)　・　取付＋開始</t>
  </si>
  <si>
    <t xml:space="preserve"> </t>
    <phoneticPr fontId="86"/>
  </si>
  <si>
    <t>　</t>
  </si>
  <si>
    <t>※依頼作業が「取付＋開始」の場合、上記使用者に水道料金を請求します。</t>
    <phoneticPr fontId="86"/>
  </si>
  <si>
    <t>NO.</t>
    <phoneticPr fontId="86"/>
  </si>
  <si>
    <t xml:space="preserve"> </t>
    <phoneticPr fontId="86"/>
  </si>
  <si>
    <t>※依頼作業が「取付＋開始」の場合、上記使用者に水道料金を請求します。</t>
    <phoneticPr fontId="86"/>
  </si>
  <si>
    <t>施行基準様式第１２号</t>
  </si>
  <si>
    <r>
      <t>　集合住宅台帳</t>
    </r>
    <r>
      <rPr>
        <sz val="16"/>
        <color theme="1"/>
        <rFont val="ＭＳ 明朝"/>
        <family val="1"/>
        <charset val="128"/>
      </rPr>
      <t/>
    </r>
    <phoneticPr fontId="51"/>
  </si>
  <si>
    <t xml:space="preserve"> (地番・名称は最終決定したものを記入)</t>
    <phoneticPr fontId="51"/>
  </si>
  <si>
    <t xml:space="preserve"> №</t>
    <phoneticPr fontId="51"/>
  </si>
  <si>
    <t>名称</t>
    <phoneticPr fontId="51"/>
  </si>
  <si>
    <t>(</t>
    <phoneticPr fontId="51"/>
  </si>
  <si>
    <t>階建</t>
    <phoneticPr fontId="51"/>
  </si>
  <si>
    <t>棟)</t>
    <phoneticPr fontId="51"/>
  </si>
  <si>
    <t>所有者</t>
  </si>
  <si>
    <t>メーター（戸数）</t>
    <phoneticPr fontId="51"/>
  </si>
  <si>
    <t>個</t>
    <phoneticPr fontId="51"/>
  </si>
  <si>
    <t>(その他共用メーター</t>
    <phoneticPr fontId="51"/>
  </si>
  <si>
    <t>個)</t>
    <phoneticPr fontId="51"/>
  </si>
  <si>
    <t>氏名</t>
    <phoneticPr fontId="51"/>
  </si>
  <si>
    <t>TEL</t>
    <phoneticPr fontId="51"/>
  </si>
  <si>
    <t>準給装置</t>
  </si>
  <si>
    <t>無</t>
    <phoneticPr fontId="51"/>
  </si>
  <si>
    <t>・</t>
    <phoneticPr fontId="51"/>
  </si>
  <si>
    <t>（№　</t>
    <phoneticPr fontId="51"/>
  </si>
  <si>
    <t>受水槽</t>
    <phoneticPr fontId="51"/>
  </si>
  <si>
    <t>㎥</t>
    <phoneticPr fontId="51"/>
  </si>
  <si>
    <t>管理者</t>
  </si>
  <si>
    <t>工事店</t>
  </si>
  <si>
    <r>
      <t>年　</t>
    </r>
    <r>
      <rPr>
        <sz val="8"/>
        <color theme="1"/>
        <rFont val="ＭＳ 明朝"/>
        <family val="1"/>
        <charset val="128"/>
      </rPr>
      <t xml:space="preserve">  </t>
    </r>
    <r>
      <rPr>
        <sz val="8"/>
        <color theme="1"/>
        <rFont val="メイリオ"/>
        <family val="3"/>
        <charset val="128"/>
      </rPr>
      <t>月</t>
    </r>
    <r>
      <rPr>
        <sz val="8"/>
        <color theme="1"/>
        <rFont val="ＭＳ 明朝"/>
        <family val="1"/>
        <charset val="128"/>
      </rPr>
      <t xml:space="preserve"> </t>
    </r>
    <r>
      <rPr>
        <sz val="8"/>
        <color theme="1"/>
        <rFont val="メイリオ"/>
        <family val="3"/>
        <charset val="128"/>
      </rPr>
      <t>　</t>
    </r>
    <r>
      <rPr>
        <sz val="8"/>
        <color theme="1"/>
        <rFont val="ＭＳ 明朝"/>
        <family val="1"/>
        <charset val="128"/>
      </rPr>
      <t xml:space="preserve"> </t>
    </r>
    <r>
      <rPr>
        <sz val="8"/>
        <color theme="1"/>
        <rFont val="メイリオ"/>
        <family val="3"/>
        <charset val="128"/>
      </rPr>
      <t>日新設</t>
    </r>
    <phoneticPr fontId="51"/>
  </si>
  <si>
    <t>集合住宅番号</t>
  </si>
  <si>
    <t>代表水道番号</t>
  </si>
  <si>
    <t xml:space="preserve"> 位置図</t>
    <phoneticPr fontId="51"/>
  </si>
  <si>
    <r>
      <t xml:space="preserve">
全体平面配管図、区分図（各戸に</t>
    </r>
    <r>
      <rPr>
        <b/>
        <sz val="10"/>
        <color theme="1"/>
        <rFont val="メイリオ"/>
        <family val="3"/>
        <charset val="128"/>
      </rPr>
      <t>水道番号</t>
    </r>
    <r>
      <rPr>
        <sz val="10"/>
        <color theme="1"/>
        <rFont val="メイリオ"/>
        <family val="3"/>
        <charset val="128"/>
      </rPr>
      <t>を記入）</t>
    </r>
    <phoneticPr fontId="51"/>
  </si>
  <si>
    <t>施行基準様式第9号</t>
  </si>
  <si>
    <t>給水装置工事（公道）完了届</t>
    <phoneticPr fontId="51"/>
  </si>
  <si>
    <t>提出日：　　　　年　　月　　日</t>
    <phoneticPr fontId="51"/>
  </si>
  <si>
    <t>　申請者氏名、名称等</t>
  </si>
  <si>
    <t>(設置場所)</t>
  </si>
  <si>
    <t>方書等</t>
  </si>
  <si>
    <t>材料、工種名</t>
  </si>
  <si>
    <t>数量</t>
  </si>
  <si>
    <t>取付施工日</t>
  </si>
  <si>
    <t>本復旧施工日</t>
  </si>
  <si>
    <t>指定事業者</t>
  </si>
  <si>
    <t>主任技術者</t>
  </si>
  <si>
    <t>位置図</t>
  </si>
  <si>
    <t>　公道取付平面図、断面図、配管詳細図</t>
  </si>
  <si>
    <t>給水装置工事しゅん工検査申請書</t>
    <phoneticPr fontId="6"/>
  </si>
  <si>
    <t>メーター取付依頼書</t>
  </si>
  <si>
    <t>集合住宅台帳</t>
  </si>
  <si>
    <t>給水装置工事（公道）完了届</t>
  </si>
  <si>
    <t>検査・完了</t>
    <rPh sb="0" eb="2">
      <t>ケンサ</t>
    </rPh>
    <rPh sb="3" eb="5">
      <t>カンリョウ</t>
    </rPh>
    <phoneticPr fontId="6"/>
  </si>
  <si>
    <t>申請</t>
    <rPh sb="0" eb="2">
      <t>シンセイ</t>
    </rPh>
    <phoneticPr fontId="6"/>
  </si>
  <si>
    <t>給水申請地
（番地名等まで記載）</t>
    <rPh sb="0" eb="2">
      <t>キュウスイ</t>
    </rPh>
    <rPh sb="2" eb="4">
      <t>シンセイ</t>
    </rPh>
    <rPh sb="4" eb="5">
      <t>チ</t>
    </rPh>
    <phoneticPr fontId="67"/>
  </si>
  <si>
    <t>　住所</t>
    <rPh sb="1" eb="3">
      <t>ジュウショ</t>
    </rPh>
    <phoneticPr fontId="6"/>
  </si>
  <si>
    <t>　工事店名フリガナ</t>
    <rPh sb="1" eb="3">
      <t>コウジ</t>
    </rPh>
    <rPh sb="3" eb="5">
      <t>テンメイ</t>
    </rPh>
    <phoneticPr fontId="6"/>
  </si>
  <si>
    <t>給水受付番号</t>
    <rPh sb="0" eb="2">
      <t>キュウスイ</t>
    </rPh>
    <rPh sb="2" eb="4">
      <t>ウケツケ</t>
    </rPh>
    <rPh sb="4" eb="6">
      <t>バンゴウ</t>
    </rPh>
    <phoneticPr fontId="6"/>
  </si>
  <si>
    <t>水道番号</t>
    <rPh sb="0" eb="2">
      <t>スイドウ</t>
    </rPh>
    <rPh sb="2" eb="4">
      <t>バンゴウ</t>
    </rPh>
    <phoneticPr fontId="6"/>
  </si>
  <si>
    <t>排水申請番号</t>
    <rPh sb="0" eb="2">
      <t>ハイスイ</t>
    </rPh>
    <rPh sb="2" eb="4">
      <t>シンセイ</t>
    </rPh>
    <rPh sb="4" eb="6">
      <t>バンゴウ</t>
    </rPh>
    <phoneticPr fontId="6"/>
  </si>
  <si>
    <t>　☑　設置場所に同じ</t>
  </si>
  <si>
    <t>提出日　　　　　　年　　　月　　　日</t>
    <rPh sb="0" eb="2">
      <t>テイシュツ</t>
    </rPh>
    <rPh sb="2" eb="3">
      <t>ビ</t>
    </rPh>
    <rPh sb="9" eb="10">
      <t>ネン</t>
    </rPh>
    <rPh sb="13" eb="14">
      <t>ツキ</t>
    </rPh>
    <rPh sb="17" eb="18">
      <t>ヒ</t>
    </rPh>
    <phoneticPr fontId="86"/>
  </si>
  <si>
    <t>様式第１号（第６条関係）</t>
  </si>
  <si>
    <t>土地所在地</t>
  </si>
  <si>
    <t>家屋所有者</t>
  </si>
  <si>
    <t>住　所</t>
  </si>
  <si>
    <t>（地上権者）</t>
  </si>
  <si>
    <t>土地所有者</t>
  </si>
  <si>
    <t>氏　名</t>
    <phoneticPr fontId="51"/>
  </si>
  <si>
    <t>　　　　　　　　　　㎡</t>
    <phoneticPr fontId="51"/>
  </si>
  <si>
    <t>個人負担</t>
    <phoneticPr fontId="51"/>
  </si>
  <si>
    <t>公共ますの種類</t>
    <phoneticPr fontId="51"/>
  </si>
  <si>
    <t>・</t>
    <phoneticPr fontId="51"/>
  </si>
  <si>
    <t>Ｄ２</t>
    <phoneticPr fontId="51"/>
  </si>
  <si>
    <t>Ｄ２改</t>
    <phoneticPr fontId="51"/>
  </si>
  <si>
    <t>箇所</t>
    <phoneticPr fontId="51"/>
  </si>
  <si>
    <t>様式第3号（第10条関係）</t>
    <phoneticPr fontId="51"/>
  </si>
  <si>
    <t>　年　　　月　　　日</t>
    <phoneticPr fontId="51"/>
  </si>
  <si>
    <t>公共ます等設置（撤去）申請書</t>
    <rPh sb="8" eb="10">
      <t>テッキョ</t>
    </rPh>
    <phoneticPr fontId="51"/>
  </si>
  <si>
    <t xml:space="preserve"> 要綱第10条により、公共ます等の移設（撤去）を申請します。</t>
    <rPh sb="17" eb="19">
      <t>イセツ</t>
    </rPh>
    <rPh sb="20" eb="22">
      <t>テッキョ</t>
    </rPh>
    <phoneticPr fontId="51"/>
  </si>
  <si>
    <t>　面　　　　　積</t>
    <phoneticPr fontId="51"/>
  </si>
  <si>
    <t>㎡</t>
    <phoneticPr fontId="51"/>
  </si>
  <si>
    <t>　既設置個数</t>
    <rPh sb="1" eb="2">
      <t>キ</t>
    </rPh>
    <rPh sb="2" eb="4">
      <t>セッチ</t>
    </rPh>
    <phoneticPr fontId="51"/>
  </si>
  <si>
    <t>Ｄ１</t>
    <phoneticPr fontId="51"/>
  </si>
  <si>
    <t>Ｄ１改</t>
    <phoneticPr fontId="51"/>
  </si>
  <si>
    <t>Ｋ１</t>
    <phoneticPr fontId="51"/>
  </si>
  <si>
    <t>Ｋ１改</t>
    <phoneticPr fontId="51"/>
  </si>
  <si>
    <t>Ｋ２</t>
    <phoneticPr fontId="51"/>
  </si>
  <si>
    <t>Ｋ２改</t>
    <phoneticPr fontId="51"/>
  </si>
  <si>
    <t>その他（　　　　　）</t>
    <phoneticPr fontId="51"/>
  </si>
  <si>
    <t>蓋の種類</t>
    <rPh sb="0" eb="1">
      <t>フタ</t>
    </rPh>
    <rPh sb="2" eb="4">
      <t>シュルイ</t>
    </rPh>
    <phoneticPr fontId="51"/>
  </si>
  <si>
    <t>保護蓋</t>
  </si>
  <si>
    <t>樹脂蓋</t>
    <phoneticPr fontId="51"/>
  </si>
  <si>
    <t xml:space="preserve"> 移設（撤去）理由</t>
    <rPh sb="1" eb="3">
      <t>イセツ</t>
    </rPh>
    <rPh sb="4" eb="6">
      <t>テッキョ</t>
    </rPh>
    <rPh sb="7" eb="9">
      <t>リユウ</t>
    </rPh>
    <phoneticPr fontId="51"/>
  </si>
  <si>
    <t xml:space="preserve"> 移設（撤去）時期</t>
    <rPh sb="1" eb="3">
      <t>イセツ</t>
    </rPh>
    <rPh sb="4" eb="6">
      <t>テッキョ</t>
    </rPh>
    <rPh sb="7" eb="9">
      <t>ジキ</t>
    </rPh>
    <phoneticPr fontId="51"/>
  </si>
  <si>
    <t>見　取　図</t>
    <phoneticPr fontId="51"/>
  </si>
  <si>
    <t>着手届</t>
    <phoneticPr fontId="51"/>
  </si>
  <si>
    <t>２　確認番号</t>
    <phoneticPr fontId="51"/>
  </si>
  <si>
    <t>号</t>
    <phoneticPr fontId="51"/>
  </si>
  <si>
    <t>３　作業内容</t>
    <phoneticPr fontId="51"/>
  </si>
  <si>
    <t>取付管設置工事</t>
    <phoneticPr fontId="51"/>
  </si>
  <si>
    <t>舗装本復旧工事</t>
    <phoneticPr fontId="51"/>
  </si>
  <si>
    <t>４　規制場所</t>
    <phoneticPr fontId="51"/>
  </si>
  <si>
    <t>豊田市</t>
    <phoneticPr fontId="51"/>
  </si>
  <si>
    <t>　　</t>
    <phoneticPr fontId="51"/>
  </si>
  <si>
    <t>町</t>
    <phoneticPr fontId="51"/>
  </si>
  <si>
    <t>地内</t>
    <rPh sb="0" eb="1">
      <t>チ</t>
    </rPh>
    <rPh sb="1" eb="2">
      <t>ナイ</t>
    </rPh>
    <phoneticPr fontId="51"/>
  </si>
  <si>
    <t>５　規制内容　</t>
  </si>
  <si>
    <r>
      <t>　①</t>
    </r>
    <r>
      <rPr>
        <sz val="7"/>
        <color theme="1"/>
        <rFont val="HGｺﾞｼｯｸM"/>
        <family val="3"/>
        <charset val="128"/>
      </rPr>
      <t xml:space="preserve">    </t>
    </r>
    <r>
      <rPr>
        <sz val="12"/>
        <color theme="1"/>
        <rFont val="HGｺﾞｼｯｸM"/>
        <family val="3"/>
        <charset val="128"/>
      </rPr>
      <t>道路種別</t>
    </r>
    <phoneticPr fontId="51"/>
  </si>
  <si>
    <t>県道</t>
    <phoneticPr fontId="51"/>
  </si>
  <si>
    <t>市道</t>
    <phoneticPr fontId="51"/>
  </si>
  <si>
    <t>法定外道路</t>
    <phoneticPr fontId="51"/>
  </si>
  <si>
    <t>農道</t>
    <phoneticPr fontId="51"/>
  </si>
  <si>
    <t>私道</t>
    <phoneticPr fontId="51"/>
  </si>
  <si>
    <r>
      <t>　②</t>
    </r>
    <r>
      <rPr>
        <sz val="7"/>
        <color theme="1"/>
        <rFont val="HGｺﾞｼｯｸM"/>
        <family val="3"/>
        <charset val="128"/>
      </rPr>
      <t xml:space="preserve">    </t>
    </r>
    <r>
      <rPr>
        <sz val="12"/>
        <color theme="1"/>
        <rFont val="HGｺﾞｼｯｸM"/>
        <family val="3"/>
        <charset val="128"/>
      </rPr>
      <t>規制方法</t>
    </r>
    <phoneticPr fontId="51"/>
  </si>
  <si>
    <t>車両通行止</t>
    <phoneticPr fontId="51"/>
  </si>
  <si>
    <t>・</t>
    <phoneticPr fontId="51"/>
  </si>
  <si>
    <t>幅員減少</t>
    <phoneticPr fontId="51"/>
  </si>
  <si>
    <r>
      <t>　③</t>
    </r>
    <r>
      <rPr>
        <sz val="7"/>
        <color theme="1"/>
        <rFont val="HGｺﾞｼｯｸM"/>
        <family val="3"/>
        <charset val="128"/>
      </rPr>
      <t xml:space="preserve">    </t>
    </r>
    <r>
      <rPr>
        <sz val="12"/>
        <color theme="1"/>
        <rFont val="HGｺﾞｼｯｸM"/>
        <family val="3"/>
        <charset val="128"/>
      </rPr>
      <t>規制位置</t>
    </r>
    <phoneticPr fontId="51"/>
  </si>
  <si>
    <t>車道</t>
    <phoneticPr fontId="51"/>
  </si>
  <si>
    <t>歩道</t>
    <phoneticPr fontId="51"/>
  </si>
  <si>
    <r>
      <t>　④</t>
    </r>
    <r>
      <rPr>
        <sz val="7"/>
        <color theme="1"/>
        <rFont val="HGｺﾞｼｯｸM"/>
        <family val="3"/>
        <charset val="128"/>
      </rPr>
      <t xml:space="preserve">    </t>
    </r>
    <r>
      <rPr>
        <sz val="12"/>
        <color theme="1"/>
        <rFont val="HGｺﾞｼｯｸM"/>
        <family val="3"/>
        <charset val="128"/>
      </rPr>
      <t>その他</t>
    </r>
    <phoneticPr fontId="51"/>
  </si>
  <si>
    <t>雨天の場合</t>
    <phoneticPr fontId="51"/>
  </si>
  <si>
    <t>（</t>
    <phoneticPr fontId="51"/>
  </si>
  <si>
    <t xml:space="preserve"> 小雨決行 </t>
    <phoneticPr fontId="51"/>
  </si>
  <si>
    <t>延期</t>
    <phoneticPr fontId="51"/>
  </si>
  <si>
    <t>）</t>
    <phoneticPr fontId="51"/>
  </si>
  <si>
    <t>６　規制日時</t>
    <phoneticPr fontId="51"/>
  </si>
  <si>
    <t>年</t>
    <rPh sb="0" eb="1">
      <t>ネン</t>
    </rPh>
    <phoneticPr fontId="51"/>
  </si>
  <si>
    <t>月</t>
    <rPh sb="0" eb="1">
      <t>ガツ</t>
    </rPh>
    <phoneticPr fontId="51"/>
  </si>
  <si>
    <t>日</t>
    <rPh sb="0" eb="1">
      <t>ニチ</t>
    </rPh>
    <phoneticPr fontId="51"/>
  </si>
  <si>
    <t>（　）</t>
    <phoneticPr fontId="51"/>
  </si>
  <si>
    <t>時</t>
    <rPh sb="0" eb="1">
      <t>ジ</t>
    </rPh>
    <phoneticPr fontId="51"/>
  </si>
  <si>
    <t>分</t>
    <rPh sb="0" eb="1">
      <t>フン</t>
    </rPh>
    <phoneticPr fontId="51"/>
  </si>
  <si>
    <t>～</t>
    <phoneticPr fontId="51"/>
  </si>
  <si>
    <t>７　連絡先</t>
    <phoneticPr fontId="51"/>
  </si>
  <si>
    <r>
      <t>①</t>
    </r>
    <r>
      <rPr>
        <sz val="7"/>
        <color theme="1"/>
        <rFont val="HGｺﾞｼｯｸM"/>
        <family val="3"/>
        <charset val="128"/>
      </rPr>
      <t xml:space="preserve">    </t>
    </r>
    <r>
      <rPr>
        <sz val="12"/>
        <color theme="1"/>
        <rFont val="HGｺﾞｼｯｸM"/>
        <family val="3"/>
        <charset val="128"/>
      </rPr>
      <t>指定工事店名　　 　</t>
    </r>
    <r>
      <rPr>
        <u/>
        <sz val="12"/>
        <color theme="1"/>
        <rFont val="HGｺﾞｼｯｸM"/>
        <family val="3"/>
        <charset val="128"/>
      </rPr>
      <t>　　　　　　　　　　　　　　　　　　</t>
    </r>
  </si>
  <si>
    <r>
      <t>②</t>
    </r>
    <r>
      <rPr>
        <sz val="7"/>
        <color theme="1"/>
        <rFont val="HGｺﾞｼｯｸM"/>
        <family val="3"/>
        <charset val="128"/>
      </rPr>
      <t xml:space="preserve">    </t>
    </r>
    <r>
      <rPr>
        <sz val="12"/>
        <color theme="1"/>
        <rFont val="HGｺﾞｼｯｸM"/>
        <family val="3"/>
        <charset val="128"/>
      </rPr>
      <t>責任者名　　　</t>
    </r>
    <r>
      <rPr>
        <u/>
        <sz val="12"/>
        <color theme="1"/>
        <rFont val="HGｺﾞｼｯｸM"/>
        <family val="3"/>
        <charset val="128"/>
      </rPr>
      <t>　　　　　　　　　　　　　　　　　　</t>
    </r>
  </si>
  <si>
    <r>
      <t>③</t>
    </r>
    <r>
      <rPr>
        <sz val="7"/>
        <color theme="1"/>
        <rFont val="HGｺﾞｼｯｸM"/>
        <family val="3"/>
        <charset val="128"/>
      </rPr>
      <t xml:space="preserve">    </t>
    </r>
    <r>
      <rPr>
        <sz val="12"/>
        <color theme="1"/>
        <rFont val="HGｺﾞｼｯｸM"/>
        <family val="3"/>
        <charset val="128"/>
      </rPr>
      <t>携帯電話等　　　</t>
    </r>
    <r>
      <rPr>
        <u/>
        <sz val="12"/>
        <color theme="1"/>
        <rFont val="HGｺﾞｼｯｸM"/>
        <family val="3"/>
        <charset val="128"/>
      </rPr>
      <t>　　　　　　　　　　　　　　　　　　</t>
    </r>
  </si>
  <si>
    <t>※添付書類：道路使用許可書（写し）</t>
  </si>
  <si>
    <t xml:space="preserve">様式第8号（第8条関係）
</t>
    <phoneticPr fontId="51"/>
  </si>
  <si>
    <t>除害施設設置届（新規・変更）</t>
  </si>
  <si>
    <t>　豊田市事業管理者　様</t>
    <phoneticPr fontId="51"/>
  </si>
  <si>
    <t>　　　　　　　　　 　　　　　　</t>
    <phoneticPr fontId="51"/>
  </si>
  <si>
    <t>届出者</t>
    <phoneticPr fontId="51"/>
  </si>
  <si>
    <t>　住　所</t>
    <phoneticPr fontId="51"/>
  </si>
  <si>
    <t>（法人は名称及び代表者氏名）</t>
    <phoneticPr fontId="51"/>
  </si>
  <si>
    <r>
      <t>　　　　</t>
    </r>
    <r>
      <rPr>
        <u/>
        <sz val="11"/>
        <color theme="1"/>
        <rFont val="HGｺﾞｼｯｸM"/>
        <family val="3"/>
        <charset val="128"/>
      </rPr>
      <t>　　　　　　　　　　　　　　　　　</t>
    </r>
  </si>
  <si>
    <t>電　話</t>
    <phoneticPr fontId="51"/>
  </si>
  <si>
    <t>　豊田市　　　　　　</t>
  </si>
  <si>
    <t>事業所名</t>
  </si>
  <si>
    <t>業　種</t>
  </si>
  <si>
    <t>設置区分</t>
  </si>
  <si>
    <t>新設</t>
    <phoneticPr fontId="51"/>
  </si>
  <si>
    <t>増設</t>
    <phoneticPr fontId="51"/>
  </si>
  <si>
    <t>□</t>
    <phoneticPr fontId="51"/>
  </si>
  <si>
    <t>改築</t>
    <phoneticPr fontId="51"/>
  </si>
  <si>
    <t>汚水を排除
する施設</t>
    <phoneticPr fontId="51"/>
  </si>
  <si>
    <t>種類</t>
    <phoneticPr fontId="51"/>
  </si>
  <si>
    <t>構造</t>
    <phoneticPr fontId="51"/>
  </si>
  <si>
    <t>使用の方法</t>
  </si>
  <si>
    <t>除害施設</t>
  </si>
  <si>
    <t>処置の方法</t>
  </si>
  <si>
    <t>下水の量及び水質</t>
  </si>
  <si>
    <t>用水及び排水の系統</t>
  </si>
  <si>
    <t>工事期間</t>
  </si>
  <si>
    <t>着手予定</t>
    <phoneticPr fontId="51"/>
  </si>
  <si>
    <t>完了予定</t>
    <phoneticPr fontId="51"/>
  </si>
  <si>
    <t>工事施工者</t>
  </si>
  <si>
    <t>使用開始</t>
  </si>
  <si>
    <t>　　　年　　　月　　　日</t>
    <phoneticPr fontId="51"/>
  </si>
  <si>
    <t>（予定）</t>
    <phoneticPr fontId="51"/>
  </si>
  <si>
    <t>変更理由</t>
  </si>
  <si>
    <t>審査結果</t>
  </si>
  <si>
    <t>起　　　案</t>
  </si>
  <si>
    <t>　　　　　年　　月　　日</t>
  </si>
  <si>
    <t>決　　定</t>
  </si>
  <si>
    <t>　　　　　　年　　　月　　　日</t>
  </si>
  <si>
    <t>記入上の注意　太枠の中のみ記入してください。</t>
  </si>
  <si>
    <t>添付書類　　１設置場所案内図　　２施設配置図　３施設構造図　　</t>
  </si>
  <si>
    <t>４用排水系統図　５除害施設等管理責任者選任届（様式第10号）　６その他</t>
  </si>
  <si>
    <t>様式第10号（第9条関係）</t>
  </si>
  <si>
    <t>除害施設等管理責任者選任届</t>
  </si>
  <si>
    <t>　</t>
    <phoneticPr fontId="51"/>
  </si>
  <si>
    <t>届出者</t>
    <phoneticPr fontId="51"/>
  </si>
  <si>
    <t>住　所</t>
    <phoneticPr fontId="51"/>
  </si>
  <si>
    <t>氏　名</t>
    <phoneticPr fontId="51"/>
  </si>
  <si>
    <t>（法人は名称及び代表者氏名）</t>
    <phoneticPr fontId="51"/>
  </si>
  <si>
    <t>電　話</t>
    <phoneticPr fontId="51"/>
  </si>
  <si>
    <t>業　種</t>
    <phoneticPr fontId="51"/>
  </si>
  <si>
    <t>除害施設等</t>
  </si>
  <si>
    <t>　　　　　　　　　　　　　　　　　　　　</t>
    <phoneticPr fontId="51"/>
  </si>
  <si>
    <t>管理責任者</t>
  </si>
  <si>
    <t>生年月日</t>
  </si>
  <si>
    <t>備考</t>
    <phoneticPr fontId="51"/>
  </si>
  <si>
    <t>（その1）</t>
    <phoneticPr fontId="51"/>
  </si>
  <si>
    <t>排水設備基準外の工事について</t>
  </si>
  <si>
    <t>　　　このたびの下水道排水設備工事にあたり、別紙図面の赤線の箇所が</t>
    <phoneticPr fontId="51"/>
  </si>
  <si>
    <t>　　設置基準に適合していないことを了解しています。</t>
    <phoneticPr fontId="51"/>
  </si>
  <si>
    <t>　　トラブルが起こりやすいことも承知していますが、当方の都合でこの</t>
    <phoneticPr fontId="51"/>
  </si>
  <si>
    <t>　　まま施工したいと思います。</t>
    <phoneticPr fontId="51"/>
  </si>
  <si>
    <t>　　年　　月　　日</t>
  </si>
  <si>
    <t>申請者住所</t>
  </si>
  <si>
    <t>申請者氏名</t>
    <phoneticPr fontId="51"/>
  </si>
  <si>
    <t>印</t>
    <phoneticPr fontId="51"/>
  </si>
  <si>
    <t>　　　</t>
  </si>
  <si>
    <t>指定工事店名</t>
  </si>
  <si>
    <t>責任技術者氏名</t>
  </si>
  <si>
    <t>様式第7号（第６条関係）</t>
  </si>
  <si>
    <t>共同排水設備管理人届　（新規・変更）</t>
  </si>
  <si>
    <t>　　年　　月　　日</t>
    <rPh sb="2" eb="3">
      <t>ネン</t>
    </rPh>
    <rPh sb="5" eb="6">
      <t>ガツ</t>
    </rPh>
    <rPh sb="8" eb="9">
      <t>ニチ</t>
    </rPh>
    <phoneticPr fontId="51"/>
  </si>
  <si>
    <t>届出者</t>
    <rPh sb="0" eb="2">
      <t>トドケデ</t>
    </rPh>
    <rPh sb="2" eb="3">
      <t>シャ</t>
    </rPh>
    <phoneticPr fontId="51"/>
  </si>
  <si>
    <t>　　　　　　　　　　　　　　　</t>
  </si>
  <si>
    <t>豊田市　　　</t>
  </si>
  <si>
    <t>新管理人</t>
  </si>
  <si>
    <t>氏　名</t>
  </si>
  <si>
    <t>　　　　　　　　　　　　　　　　　　　　　　　　　</t>
  </si>
  <si>
    <t>電　話</t>
  </si>
  <si>
    <t>　　（　　　　　）　　　　－</t>
  </si>
  <si>
    <t>旧管理人</t>
  </si>
  <si>
    <t>所　有　者
（連名）</t>
    <phoneticPr fontId="51"/>
  </si>
  <si>
    <t>　　　　　　　　　　　　　　　　　　　　　　　　　　　　　　　　　　</t>
  </si>
  <si>
    <t>　　　　　　　　　　　　　</t>
  </si>
  <si>
    <t>備　　考</t>
  </si>
  <si>
    <t>取 付 管 設 置 位 置 確 認 書</t>
    <rPh sb="0" eb="1">
      <t>トリ</t>
    </rPh>
    <rPh sb="2" eb="3">
      <t>ツキ</t>
    </rPh>
    <rPh sb="4" eb="5">
      <t>カン</t>
    </rPh>
    <rPh sb="6" eb="7">
      <t>セツ</t>
    </rPh>
    <rPh sb="8" eb="9">
      <t>チ</t>
    </rPh>
    <rPh sb="10" eb="11">
      <t>クライ</t>
    </rPh>
    <rPh sb="12" eb="13">
      <t>チ</t>
    </rPh>
    <rPh sb="14" eb="15">
      <t>アキラ</t>
    </rPh>
    <rPh sb="16" eb="17">
      <t>シノブ</t>
    </rPh>
    <rPh sb="18" eb="19">
      <t>ショ</t>
    </rPh>
    <phoneticPr fontId="86"/>
  </si>
  <si>
    <t>年</t>
    <rPh sb="0" eb="1">
      <t>ネン</t>
    </rPh>
    <phoneticPr fontId="86"/>
  </si>
  <si>
    <t>月</t>
    <rPh sb="0" eb="1">
      <t>ツキ</t>
    </rPh>
    <phoneticPr fontId="86"/>
  </si>
  <si>
    <t>日</t>
    <rPh sb="0" eb="1">
      <t>ヒ</t>
    </rPh>
    <phoneticPr fontId="86"/>
  </si>
  <si>
    <t>　</t>
    <phoneticPr fontId="86"/>
  </si>
  <si>
    <t>土地所在地</t>
    <rPh sb="0" eb="2">
      <t>トチ</t>
    </rPh>
    <rPh sb="2" eb="5">
      <t>ショザイチ</t>
    </rPh>
    <phoneticPr fontId="86"/>
  </si>
  <si>
    <t>敷地面積</t>
    <phoneticPr fontId="86"/>
  </si>
  <si>
    <t>土地所有者</t>
    <rPh sb="0" eb="5">
      <t>トチショユウシャ</t>
    </rPh>
    <phoneticPr fontId="86"/>
  </si>
  <si>
    <t>　住所</t>
    <rPh sb="1" eb="3">
      <t>ジュウショ</t>
    </rPh>
    <phoneticPr fontId="86"/>
  </si>
  <si>
    <t>　氏名</t>
    <rPh sb="1" eb="3">
      <t>シメイ</t>
    </rPh>
    <phoneticPr fontId="86"/>
  </si>
  <si>
    <t>印</t>
    <rPh sb="0" eb="1">
      <t>イン</t>
    </rPh>
    <phoneticPr fontId="86"/>
  </si>
  <si>
    <t>家屋所有者</t>
    <rPh sb="0" eb="2">
      <t>カオク</t>
    </rPh>
    <rPh sb="2" eb="5">
      <t>ショユウシャ</t>
    </rPh>
    <phoneticPr fontId="86"/>
  </si>
  <si>
    <t>-</t>
    <phoneticPr fontId="86"/>
  </si>
  <si>
    <t>地上権者等</t>
    <rPh sb="0" eb="3">
      <t>チジョウケン</t>
    </rPh>
    <rPh sb="3" eb="4">
      <t>シャ</t>
    </rPh>
    <rPh sb="4" eb="5">
      <t>トウ</t>
    </rPh>
    <phoneticPr fontId="86"/>
  </si>
  <si>
    <t>　</t>
    <phoneticPr fontId="86"/>
  </si>
  <si>
    <t>※該当する項目を○で囲んでください。</t>
    <rPh sb="1" eb="3">
      <t>ガイトウ</t>
    </rPh>
    <rPh sb="5" eb="7">
      <t>コウモク</t>
    </rPh>
    <rPh sb="10" eb="11">
      <t>カコ</t>
    </rPh>
    <phoneticPr fontId="86"/>
  </si>
  <si>
    <t>土地利用形態</t>
    <rPh sb="0" eb="2">
      <t>トチ</t>
    </rPh>
    <rPh sb="2" eb="4">
      <t>リヨウ</t>
    </rPh>
    <rPh sb="4" eb="6">
      <t>ケイタイ</t>
    </rPh>
    <phoneticPr fontId="86"/>
  </si>
  <si>
    <t xml:space="preserve"> 　　 一般家屋 ・ 店舗 ・ 共同住宅 ・ 事務所 ・ 駐車場 ・ その他 （　　　　　　　　　　）</t>
    <rPh sb="4" eb="8">
      <t>イッパンカオク</t>
    </rPh>
    <rPh sb="11" eb="13">
      <t>テンポ</t>
    </rPh>
    <rPh sb="16" eb="18">
      <t>キョウドウ</t>
    </rPh>
    <rPh sb="18" eb="20">
      <t>ジュウタク</t>
    </rPh>
    <rPh sb="23" eb="26">
      <t>ジムショ</t>
    </rPh>
    <rPh sb="29" eb="31">
      <t>チュウシャ</t>
    </rPh>
    <rPh sb="31" eb="32">
      <t>バ</t>
    </rPh>
    <rPh sb="35" eb="38">
      <t>ソノタ</t>
    </rPh>
    <phoneticPr fontId="86"/>
  </si>
  <si>
    <t>トイレの形式</t>
    <rPh sb="4" eb="6">
      <t>ケイシキ</t>
    </rPh>
    <phoneticPr fontId="86"/>
  </si>
  <si>
    <t>　　  汲み取り ・ 単独浄化槽 ・ 合併浄化槽</t>
    <rPh sb="4" eb="7">
      <t>クミト</t>
    </rPh>
    <rPh sb="11" eb="13">
      <t>タンドク</t>
    </rPh>
    <rPh sb="13" eb="16">
      <t>ジョウカソウ</t>
    </rPh>
    <rPh sb="19" eb="24">
      <t>ガッペイジョウカソウ</t>
    </rPh>
    <phoneticPr fontId="86"/>
  </si>
  <si>
    <t>見取り図
    北
　                    （取付管の位置関係がわかるように境界、地物からの距離を明示してください。）</t>
    <rPh sb="0" eb="4">
      <t>ミトリズ</t>
    </rPh>
    <rPh sb="11" eb="12">
      <t>キタ</t>
    </rPh>
    <phoneticPr fontId="86"/>
  </si>
  <si>
    <t>立ち会いメモ
　　　　　　　　　　　　　　　　　　　　　　　　　　　　　（立会日、立会者を記入してください。）</t>
    <rPh sb="0" eb="3">
      <t>タチア</t>
    </rPh>
    <phoneticPr fontId="86"/>
  </si>
  <si>
    <t xml:space="preserve">年度
</t>
    <rPh sb="0" eb="2">
      <t>ネンド</t>
    </rPh>
    <phoneticPr fontId="86"/>
  </si>
  <si>
    <t>委託名
　　　　　　　　　　　　　　　　　</t>
    <rPh sb="0" eb="2">
      <t>イタク</t>
    </rPh>
    <rPh sb="2" eb="3">
      <t>メイ</t>
    </rPh>
    <phoneticPr fontId="86"/>
  </si>
  <si>
    <t>受託業者</t>
    <rPh sb="0" eb="2">
      <t>ジュタク</t>
    </rPh>
    <rPh sb="2" eb="4">
      <t>ギョウシャ</t>
    </rPh>
    <phoneticPr fontId="86"/>
  </si>
  <si>
    <t>責任技術者
㊞</t>
    <rPh sb="0" eb="2">
      <t>セキニン</t>
    </rPh>
    <rPh sb="2" eb="5">
      <t>ギジュツシャ</t>
    </rPh>
    <phoneticPr fontId="86"/>
  </si>
  <si>
    <t>工事名
　</t>
    <rPh sb="0" eb="3">
      <t>コウジメイ</t>
    </rPh>
    <phoneticPr fontId="86"/>
  </si>
  <si>
    <t>請負業者</t>
    <rPh sb="0" eb="2">
      <t>ウケオイ</t>
    </rPh>
    <rPh sb="2" eb="4">
      <t>ギョウシャ</t>
    </rPh>
    <phoneticPr fontId="86"/>
  </si>
  <si>
    <t>担当者
㊞</t>
    <rPh sb="0" eb="3">
      <t>タントウシャ</t>
    </rPh>
    <phoneticPr fontId="86"/>
  </si>
  <si>
    <t>　　1　官民境界または側溝道路側外面での取付管土被りの写真（スタッフ等を使用し取付管が写真に入っていること）
　　　 取付管口径・土被りを記入</t>
    <rPh sb="4" eb="6">
      <t>カンミン</t>
    </rPh>
    <rPh sb="6" eb="8">
      <t>キョウカイ</t>
    </rPh>
    <rPh sb="11" eb="13">
      <t>ソッコウ</t>
    </rPh>
    <rPh sb="13" eb="15">
      <t>ドウロ</t>
    </rPh>
    <rPh sb="15" eb="16">
      <t>ガワ</t>
    </rPh>
    <rPh sb="16" eb="17">
      <t>ソト</t>
    </rPh>
    <rPh sb="17" eb="18">
      <t>メン</t>
    </rPh>
    <rPh sb="20" eb="22">
      <t>トリツケ</t>
    </rPh>
    <rPh sb="22" eb="23">
      <t>カン</t>
    </rPh>
    <rPh sb="23" eb="24">
      <t>ツチ</t>
    </rPh>
    <rPh sb="24" eb="25">
      <t>カム</t>
    </rPh>
    <rPh sb="27" eb="29">
      <t>シャシン</t>
    </rPh>
    <rPh sb="34" eb="35">
      <t>トウ</t>
    </rPh>
    <rPh sb="36" eb="38">
      <t>シヨウ</t>
    </rPh>
    <rPh sb="39" eb="41">
      <t>トリツケ</t>
    </rPh>
    <rPh sb="41" eb="42">
      <t>カン</t>
    </rPh>
    <rPh sb="43" eb="45">
      <t>シャシン</t>
    </rPh>
    <rPh sb="46" eb="47">
      <t>ハイ</t>
    </rPh>
    <rPh sb="59" eb="61">
      <t>トリツケ</t>
    </rPh>
    <rPh sb="61" eb="62">
      <t>カン</t>
    </rPh>
    <rPh sb="62" eb="64">
      <t>コウケイ</t>
    </rPh>
    <rPh sb="65" eb="66">
      <t>ド</t>
    </rPh>
    <rPh sb="66" eb="67">
      <t>カム</t>
    </rPh>
    <rPh sb="69" eb="71">
      <t>キニュウ</t>
    </rPh>
    <phoneticPr fontId="86"/>
  </si>
  <si>
    <t>　　2　取付管設置箇所の周囲の状況の写真（測量用ポールを使用し、玄関先、車庫等の建築物や外構等が入るよう撮影すること）</t>
    <rPh sb="4" eb="6">
      <t>トリツケ</t>
    </rPh>
    <rPh sb="6" eb="7">
      <t>カン</t>
    </rPh>
    <rPh sb="7" eb="9">
      <t>セッチ</t>
    </rPh>
    <rPh sb="9" eb="11">
      <t>カショ</t>
    </rPh>
    <rPh sb="12" eb="14">
      <t>シュウイ</t>
    </rPh>
    <rPh sb="15" eb="17">
      <t>ジョウキョウ</t>
    </rPh>
    <rPh sb="18" eb="20">
      <t>シャシン</t>
    </rPh>
    <rPh sb="21" eb="24">
      <t>ソクリョウヨウ</t>
    </rPh>
    <rPh sb="28" eb="30">
      <t>シヨウ</t>
    </rPh>
    <rPh sb="32" eb="34">
      <t>ゲンカン</t>
    </rPh>
    <rPh sb="34" eb="35">
      <t>サキ</t>
    </rPh>
    <rPh sb="36" eb="38">
      <t>シャコ</t>
    </rPh>
    <rPh sb="38" eb="39">
      <t>トウ</t>
    </rPh>
    <rPh sb="40" eb="42">
      <t>ケンチク</t>
    </rPh>
    <rPh sb="42" eb="43">
      <t>ブツ</t>
    </rPh>
    <rPh sb="44" eb="45">
      <t>ガイコウ</t>
    </rPh>
    <rPh sb="45" eb="46">
      <t>カマ</t>
    </rPh>
    <rPh sb="46" eb="47">
      <t>トウ</t>
    </rPh>
    <rPh sb="48" eb="49">
      <t>ハイ</t>
    </rPh>
    <rPh sb="52" eb="54">
      <t>サツエイ</t>
    </rPh>
    <phoneticPr fontId="86"/>
  </si>
  <si>
    <t>　</t>
    <phoneticPr fontId="86"/>
  </si>
  <si>
    <t>　</t>
    <phoneticPr fontId="86"/>
  </si>
  <si>
    <t>敷地面積</t>
    <phoneticPr fontId="86"/>
  </si>
  <si>
    <t>　　　　　　　　　　　　　　　　　　　　㎡</t>
    <phoneticPr fontId="86"/>
  </si>
  <si>
    <t>（　　　）</t>
    <phoneticPr fontId="86"/>
  </si>
  <si>
    <t>-</t>
    <phoneticPr fontId="86"/>
  </si>
  <si>
    <t>（　　　）</t>
    <phoneticPr fontId="86"/>
  </si>
  <si>
    <t>　</t>
    <phoneticPr fontId="86"/>
  </si>
  <si>
    <t>宅内工事業者名
　　　　　　　　　　　　担当者名：</t>
    <rPh sb="0" eb="1">
      <t>タク</t>
    </rPh>
    <rPh sb="1" eb="2">
      <t>ナイ</t>
    </rPh>
    <rPh sb="2" eb="4">
      <t>コウジ</t>
    </rPh>
    <rPh sb="4" eb="6">
      <t>ギョウシャ</t>
    </rPh>
    <rPh sb="6" eb="7">
      <t>メイ</t>
    </rPh>
    <rPh sb="34" eb="38">
      <t>タントウシャメイ</t>
    </rPh>
    <phoneticPr fontId="86"/>
  </si>
  <si>
    <t>公道工事業者名
　　　　　　　　　　　　　　担当者名：</t>
    <rPh sb="0" eb="2">
      <t>コウドウ</t>
    </rPh>
    <rPh sb="2" eb="4">
      <t>コウジ</t>
    </rPh>
    <rPh sb="4" eb="6">
      <t>ギョウシャ</t>
    </rPh>
    <rPh sb="6" eb="7">
      <t>メイ</t>
    </rPh>
    <rPh sb="38" eb="41">
      <t>タントウシャ</t>
    </rPh>
    <rPh sb="41" eb="42">
      <t>メイ</t>
    </rPh>
    <phoneticPr fontId="86"/>
  </si>
  <si>
    <t>下請けさせる業者の名簿</t>
  </si>
  <si>
    <t>申請者名</t>
  </si>
  <si>
    <t>確認番号</t>
  </si>
  <si>
    <t>業者名</t>
  </si>
  <si>
    <t>代表者名</t>
  </si>
  <si>
    <t>様式第５号（第５条関係）</t>
  </si>
  <si>
    <t>排水設備工事完了届</t>
  </si>
  <si>
    <t>申 請 者 住 所</t>
    <phoneticPr fontId="51"/>
  </si>
  <si>
    <t>氏　名</t>
    <phoneticPr fontId="51"/>
  </si>
  <si>
    <t>電　話</t>
    <phoneticPr fontId="51"/>
  </si>
  <si>
    <t>指定工事店</t>
    <phoneticPr fontId="51"/>
  </si>
  <si>
    <t>名　称</t>
    <phoneticPr fontId="51"/>
  </si>
  <si>
    <t>代表者</t>
    <rPh sb="0" eb="3">
      <t>ダイヒョウシャ</t>
    </rPh>
    <phoneticPr fontId="51"/>
  </si>
  <si>
    <t>責任技術者</t>
    <phoneticPr fontId="51"/>
  </si>
  <si>
    <t>（資格番号　第</t>
    <phoneticPr fontId="51"/>
  </si>
  <si>
    <t>号)</t>
    <phoneticPr fontId="51"/>
  </si>
  <si>
    <t>　豊田市　　　　</t>
  </si>
  <si>
    <t>排水設備</t>
  </si>
  <si>
    <t>汚水</t>
    <phoneticPr fontId="51"/>
  </si>
  <si>
    <t>雨水</t>
    <phoneticPr fontId="51"/>
  </si>
  <si>
    <t>□</t>
    <phoneticPr fontId="51"/>
  </si>
  <si>
    <t>増築</t>
    <phoneticPr fontId="51"/>
  </si>
  <si>
    <t>改　築</t>
    <phoneticPr fontId="51"/>
  </si>
  <si>
    <t>便　　所</t>
  </si>
  <si>
    <t>くみ取り便所の改造（　大　・　小　・兼用　）</t>
    <phoneticPr fontId="51"/>
  </si>
  <si>
    <t>浄化槽の切り替え</t>
    <phoneticPr fontId="51"/>
  </si>
  <si>
    <t>新設又は増設</t>
    <phoneticPr fontId="51"/>
  </si>
  <si>
    <t>完了年月日</t>
  </si>
  <si>
    <t>確認年月日</t>
  </si>
  <si>
    <t>添付書類　１　設置場所案内図（Ａ４サイズ）　２　平面図　　３　その他（豊田市との事前協議内容）</t>
    <phoneticPr fontId="51"/>
  </si>
  <si>
    <t>検　　査　　調　　書</t>
  </si>
  <si>
    <t>検査日</t>
  </si>
  <si>
    <t>年　　　月　　　日　　　（再検査日　　　　　 　年　　　月　　　日）</t>
  </si>
  <si>
    <t>検査立合者</t>
  </si>
  <si>
    <t>検査結果</t>
  </si>
  <si>
    <t>合　格　　　　　　　　　不　合　格</t>
  </si>
  <si>
    <t>指摘事項</t>
  </si>
  <si>
    <t>起案</t>
  </si>
  <si>
    <t>　　 　年　　 　月　　 　日</t>
  </si>
  <si>
    <t>決定</t>
  </si>
  <si>
    <t>　　 　年　　　 月　　　 日</t>
    <phoneticPr fontId="51"/>
  </si>
  <si>
    <t>公 共 ま す 設 置 工 事 完 成 届</t>
    <phoneticPr fontId="51"/>
  </si>
  <si>
    <t>　　　　　　　　　　　　　　　　　　　　　　　</t>
    <phoneticPr fontId="51"/>
  </si>
  <si>
    <t>工　　事　　名　</t>
    <phoneticPr fontId="6"/>
  </si>
  <si>
    <t>公 共 ま す 設 置 工 事</t>
    <phoneticPr fontId="51"/>
  </si>
  <si>
    <t>工　事　場　所</t>
  </si>
  <si>
    <t>工　事　内　容　</t>
  </si>
  <si>
    <t>別紙のとおり</t>
  </si>
  <si>
    <t>設置確認年月日</t>
  </si>
  <si>
    <t>工　事　期　間</t>
  </si>
  <si>
    <t>完 成 年 月 日</t>
    <phoneticPr fontId="51"/>
  </si>
  <si>
    <t>申　請　者</t>
  </si>
  <si>
    <t>区域（※）</t>
  </si>
  <si>
    <t>添　付　資　料　：　工事写真、工事内容一覧表</t>
  </si>
  <si>
    <t>※　上下水道局記入欄</t>
  </si>
  <si>
    <t>市負担　・　個人負担　・　蓋のみ交換</t>
    <rPh sb="0" eb="3">
      <t>シフタン</t>
    </rPh>
    <rPh sb="6" eb="8">
      <t>コジン</t>
    </rPh>
    <rPh sb="8" eb="10">
      <t>フタン</t>
    </rPh>
    <rPh sb="13" eb="14">
      <t>フタ</t>
    </rPh>
    <rPh sb="16" eb="18">
      <t>コウカン</t>
    </rPh>
    <phoneticPr fontId="86"/>
  </si>
  <si>
    <t>指定工事店名称</t>
    <rPh sb="0" eb="5">
      <t>シテイコウジテン</t>
    </rPh>
    <rPh sb="5" eb="7">
      <t>メイショウ</t>
    </rPh>
    <phoneticPr fontId="86"/>
  </si>
  <si>
    <t>確認番号</t>
    <rPh sb="0" eb="4">
      <t>カクニンバンゴウ</t>
    </rPh>
    <phoneticPr fontId="86"/>
  </si>
  <si>
    <t>工事内容一覧表</t>
    <rPh sb="0" eb="2">
      <t>コウジ</t>
    </rPh>
    <rPh sb="2" eb="4">
      <t>ナイヨウ</t>
    </rPh>
    <rPh sb="4" eb="7">
      <t>イチランヒョウ</t>
    </rPh>
    <phoneticPr fontId="86"/>
  </si>
  <si>
    <t>着手前（舗装)</t>
    <rPh sb="0" eb="2">
      <t>チャクシュ</t>
    </rPh>
    <rPh sb="2" eb="3">
      <t>マエ</t>
    </rPh>
    <rPh sb="4" eb="6">
      <t>ホソウ</t>
    </rPh>
    <phoneticPr fontId="86"/>
  </si>
  <si>
    <t>有</t>
    <rPh sb="0" eb="1">
      <t>ア</t>
    </rPh>
    <phoneticPr fontId="86"/>
  </si>
  <si>
    <t>無</t>
    <rPh sb="0" eb="1">
      <t>ナシ</t>
    </rPh>
    <phoneticPr fontId="86"/>
  </si>
  <si>
    <t>公共ます</t>
    <rPh sb="0" eb="2">
      <t>コウキョウ</t>
    </rPh>
    <phoneticPr fontId="86"/>
  </si>
  <si>
    <t>保護蓋</t>
    <rPh sb="0" eb="2">
      <t>ホゴ</t>
    </rPh>
    <rPh sb="2" eb="3">
      <t>フタ</t>
    </rPh>
    <phoneticPr fontId="86"/>
  </si>
  <si>
    <t>個</t>
    <rPh sb="0" eb="1">
      <t>コ</t>
    </rPh>
    <phoneticPr fontId="86"/>
  </si>
  <si>
    <t>床堀</t>
    <rPh sb="0" eb="1">
      <t>トコ</t>
    </rPh>
    <rPh sb="1" eb="2">
      <t>ホリ</t>
    </rPh>
    <phoneticPr fontId="86"/>
  </si>
  <si>
    <t>ｃｍ</t>
    <phoneticPr fontId="86"/>
  </si>
  <si>
    <t>Ｄ１</t>
    <phoneticPr fontId="86"/>
  </si>
  <si>
    <t>個所</t>
    <rPh sb="0" eb="2">
      <t>カショ</t>
    </rPh>
    <phoneticPr fontId="86"/>
  </si>
  <si>
    <t>保護蓋台座</t>
    <rPh sb="0" eb="2">
      <t>ホゴ</t>
    </rPh>
    <rPh sb="2" eb="3">
      <t>フタ</t>
    </rPh>
    <rPh sb="3" eb="5">
      <t>ダイザ</t>
    </rPh>
    <phoneticPr fontId="86"/>
  </si>
  <si>
    <t>取付管土被り</t>
    <rPh sb="0" eb="2">
      <t>トリツケ</t>
    </rPh>
    <rPh sb="2" eb="3">
      <t>カン</t>
    </rPh>
    <rPh sb="3" eb="4">
      <t>ド</t>
    </rPh>
    <rPh sb="4" eb="5">
      <t>カブ</t>
    </rPh>
    <phoneticPr fontId="86"/>
  </si>
  <si>
    <t>ｃｍ</t>
    <phoneticPr fontId="86"/>
  </si>
  <si>
    <t>Ｄ１矢板</t>
    <rPh sb="2" eb="4">
      <t>ヤイタ</t>
    </rPh>
    <phoneticPr fontId="86"/>
  </si>
  <si>
    <t>土工</t>
    <rPh sb="0" eb="1">
      <t>ド</t>
    </rPh>
    <rPh sb="1" eb="2">
      <t>コウ</t>
    </rPh>
    <phoneticPr fontId="86"/>
  </si>
  <si>
    <t>ｍ３</t>
    <phoneticPr fontId="86"/>
  </si>
  <si>
    <t>矢板</t>
    <rPh sb="0" eb="2">
      <t>ヤイタ</t>
    </rPh>
    <phoneticPr fontId="86"/>
  </si>
  <si>
    <t>Ｄ２</t>
    <phoneticPr fontId="86"/>
  </si>
  <si>
    <t>岩掘削</t>
    <rPh sb="0" eb="1">
      <t>イワ</t>
    </rPh>
    <rPh sb="1" eb="3">
      <t>クッサク</t>
    </rPh>
    <phoneticPr fontId="86"/>
  </si>
  <si>
    <t>自在曲管</t>
    <rPh sb="0" eb="2">
      <t>ジザイ</t>
    </rPh>
    <rPh sb="2" eb="3">
      <t>キョク</t>
    </rPh>
    <rPh sb="3" eb="4">
      <t>カン</t>
    </rPh>
    <phoneticPr fontId="86"/>
  </si>
  <si>
    <t>°</t>
    <phoneticPr fontId="86"/>
  </si>
  <si>
    <t>Ｄ２矢板</t>
    <rPh sb="2" eb="4">
      <t>ヤイタ</t>
    </rPh>
    <phoneticPr fontId="86"/>
  </si>
  <si>
    <t>ｍ３</t>
    <phoneticPr fontId="86"/>
  </si>
  <si>
    <t>砂基礎</t>
    <rPh sb="0" eb="1">
      <t>スナ</t>
    </rPh>
    <rPh sb="1" eb="3">
      <t>キソ</t>
    </rPh>
    <phoneticPr fontId="86"/>
  </si>
  <si>
    <t>Ｆ</t>
    <phoneticPr fontId="86"/>
  </si>
  <si>
    <t>残土処分</t>
    <rPh sb="0" eb="2">
      <t>ザンド</t>
    </rPh>
    <rPh sb="2" eb="4">
      <t>ショブン</t>
    </rPh>
    <phoneticPr fontId="86"/>
  </si>
  <si>
    <t>Ｋ１の台座</t>
    <rPh sb="3" eb="5">
      <t>ダイザ</t>
    </rPh>
    <phoneticPr fontId="86"/>
  </si>
  <si>
    <t>Ｆ矢板</t>
    <rPh sb="1" eb="3">
      <t>ヤイタ</t>
    </rPh>
    <phoneticPr fontId="86"/>
  </si>
  <si>
    <t>有(1)</t>
    <rPh sb="0" eb="1">
      <t>ユウ</t>
    </rPh>
    <phoneticPr fontId="86"/>
  </si>
  <si>
    <t>・</t>
    <phoneticPr fontId="86"/>
  </si>
  <si>
    <t>無(0)</t>
    <rPh sb="0" eb="1">
      <t>ム</t>
    </rPh>
    <phoneticPr fontId="86"/>
  </si>
  <si>
    <t>購入土埋め戻し</t>
    <rPh sb="0" eb="2">
      <t>コウニュウ</t>
    </rPh>
    <rPh sb="2" eb="3">
      <t>ド</t>
    </rPh>
    <rPh sb="3" eb="4">
      <t>ウ</t>
    </rPh>
    <rPh sb="5" eb="6">
      <t>モド</t>
    </rPh>
    <phoneticPr fontId="86"/>
  </si>
  <si>
    <t>Ｋ１</t>
    <phoneticPr fontId="86"/>
  </si>
  <si>
    <t>管延長</t>
    <rPh sb="0" eb="1">
      <t>カン</t>
    </rPh>
    <rPh sb="1" eb="3">
      <t>エンチョウ</t>
    </rPh>
    <phoneticPr fontId="86"/>
  </si>
  <si>
    <t>台座基礎（ＲＣ４０）</t>
    <rPh sb="0" eb="2">
      <t>ダイザ</t>
    </rPh>
    <rPh sb="2" eb="4">
      <t>キソ</t>
    </rPh>
    <phoneticPr fontId="86"/>
  </si>
  <si>
    <t>Ｋ１矢板</t>
    <rPh sb="2" eb="4">
      <t>ヤイタ</t>
    </rPh>
    <phoneticPr fontId="86"/>
  </si>
  <si>
    <t>ｍ</t>
    <phoneticPr fontId="86"/>
  </si>
  <si>
    <t>舗装復旧</t>
    <rPh sb="0" eb="2">
      <t>ホソウ</t>
    </rPh>
    <rPh sb="2" eb="4">
      <t>フッキュウ</t>
    </rPh>
    <phoneticPr fontId="86"/>
  </si>
  <si>
    <t>Ｋ２</t>
    <phoneticPr fontId="86"/>
  </si>
  <si>
    <t>150(L-0.2)</t>
    <phoneticPr fontId="86"/>
  </si>
  <si>
    <t>完了(土工延長）</t>
    <rPh sb="0" eb="2">
      <t>カンリョウ</t>
    </rPh>
    <rPh sb="3" eb="4">
      <t>ド</t>
    </rPh>
    <rPh sb="4" eb="5">
      <t>コウ</t>
    </rPh>
    <rPh sb="5" eb="7">
      <t>エンチョウ</t>
    </rPh>
    <phoneticPr fontId="86"/>
  </si>
  <si>
    <t>ｃｍ</t>
    <phoneticPr fontId="86"/>
  </si>
  <si>
    <t>Ｋ２矢板</t>
    <rPh sb="2" eb="4">
      <t>ヤイタ</t>
    </rPh>
    <phoneticPr fontId="86"/>
  </si>
  <si>
    <t>計算式</t>
    <rPh sb="0" eb="2">
      <t>ケイサン</t>
    </rPh>
    <rPh sb="2" eb="3">
      <t>シキ</t>
    </rPh>
    <phoneticPr fontId="86"/>
  </si>
  <si>
    <t>数量</t>
    <rPh sb="0" eb="2">
      <t>スウリョウ</t>
    </rPh>
    <phoneticPr fontId="86"/>
  </si>
  <si>
    <t>切断</t>
    <rPh sb="0" eb="2">
      <t>セツダン</t>
    </rPh>
    <phoneticPr fontId="86"/>
  </si>
  <si>
    <t>アスファルト</t>
    <phoneticPr fontId="86"/>
  </si>
  <si>
    <t>コンクリート</t>
    <phoneticPr fontId="86"/>
  </si>
  <si>
    <t>取壊し</t>
    <rPh sb="0" eb="2">
      <t>トリコワ</t>
    </rPh>
    <phoneticPr fontId="86"/>
  </si>
  <si>
    <t>ｍ２</t>
    <phoneticPr fontId="86"/>
  </si>
  <si>
    <t>復旧</t>
    <rPh sb="0" eb="2">
      <t>フッキュウ</t>
    </rPh>
    <phoneticPr fontId="86"/>
  </si>
  <si>
    <t>路盤</t>
    <rPh sb="0" eb="2">
      <t>ロバン</t>
    </rPh>
    <phoneticPr fontId="86"/>
  </si>
  <si>
    <t>ｔ＝１０</t>
    <phoneticPr fontId="86"/>
  </si>
  <si>
    <t>ｍ２</t>
    <phoneticPr fontId="86"/>
  </si>
  <si>
    <t>ブロック</t>
    <phoneticPr fontId="86"/>
  </si>
  <si>
    <t>材料費別</t>
    <rPh sb="0" eb="3">
      <t>ザイリョウヒ</t>
    </rPh>
    <rPh sb="3" eb="4">
      <t>ベツ</t>
    </rPh>
    <phoneticPr fontId="86"/>
  </si>
  <si>
    <t>取付管設置工事完成届</t>
    <phoneticPr fontId="51"/>
  </si>
  <si>
    <t>　　　　　　　　　　　　　　　　　　　　　　　　</t>
  </si>
  <si>
    <t>名称及び</t>
    <phoneticPr fontId="51"/>
  </si>
  <si>
    <t>　　　　　　　　　　</t>
    <phoneticPr fontId="51"/>
  </si>
  <si>
    <t>（　　　　　　）</t>
    <phoneticPr fontId="51"/>
  </si>
  <si>
    <t>代表者氏名</t>
    <phoneticPr fontId="51"/>
  </si>
  <si>
    <t>工事名　</t>
    <phoneticPr fontId="51"/>
  </si>
  <si>
    <t>取付管設置工事</t>
    <phoneticPr fontId="51"/>
  </si>
  <si>
    <t>工事場所</t>
    <phoneticPr fontId="51"/>
  </si>
  <si>
    <t>　豊田市</t>
    <phoneticPr fontId="51"/>
  </si>
  <si>
    <t>工事内容</t>
    <phoneticPr fontId="51"/>
  </si>
  <si>
    <t>取付管設置</t>
    <phoneticPr fontId="51"/>
  </si>
  <si>
    <t>市負担　</t>
    <phoneticPr fontId="51"/>
  </si>
  <si>
    <t>タイプ</t>
    <phoneticPr fontId="51"/>
  </si>
  <si>
    <t>箇所)</t>
    <phoneticPr fontId="51"/>
  </si>
  <si>
    <t>個人負担</t>
    <rPh sb="0" eb="2">
      <t>コジン</t>
    </rPh>
    <rPh sb="2" eb="4">
      <t>フタン</t>
    </rPh>
    <phoneticPr fontId="51"/>
  </si>
  <si>
    <t>タイプ　　　　</t>
    <phoneticPr fontId="51"/>
  </si>
  <si>
    <t>取付管設置位置</t>
    <phoneticPr fontId="51"/>
  </si>
  <si>
    <t>上流のマンホールから</t>
    <phoneticPr fontId="51"/>
  </si>
  <si>
    <t>ｍ</t>
    <phoneticPr fontId="51"/>
  </si>
  <si>
    <t>取付管延長</t>
    <phoneticPr fontId="51"/>
  </si>
  <si>
    <t>官民境界から</t>
    <phoneticPr fontId="51"/>
  </si>
  <si>
    <t>ｍ　　</t>
    <phoneticPr fontId="51"/>
  </si>
  <si>
    <t>工事期間</t>
    <phoneticPr fontId="51"/>
  </si>
  <si>
    <t>～</t>
    <phoneticPr fontId="51"/>
  </si>
  <si>
    <t>完成年月日</t>
    <phoneticPr fontId="51"/>
  </si>
  <si>
    <t>管理番号</t>
  </si>
  <si>
    <t>　　　№</t>
    <phoneticPr fontId="51"/>
  </si>
  <si>
    <t>※　添付資料</t>
  </si>
  <si>
    <t>　　出来形図面・工事写真・マニフェスト（写し）・交通誘導員日報等（写し）・その他</t>
  </si>
  <si>
    <t>　様式第11号（第10条関係）</t>
    <phoneticPr fontId="51"/>
  </si>
  <si>
    <t>　　開　始・再　開</t>
    <phoneticPr fontId="51"/>
  </si>
  <si>
    <t>下　水　道　使　用</t>
    <phoneticPr fontId="51"/>
  </si>
  <si>
    <t>休　止・廃　止</t>
    <phoneticPr fontId="51"/>
  </si>
  <si>
    <t>届</t>
    <phoneticPr fontId="51"/>
  </si>
  <si>
    <t xml:space="preserve">　　変　更        </t>
    <phoneticPr fontId="51"/>
  </si>
  <si>
    <r>
      <t>　</t>
    </r>
    <r>
      <rPr>
        <u/>
        <sz val="11"/>
        <color theme="1"/>
        <rFont val="HGｺﾞｼｯｸM"/>
        <family val="3"/>
        <charset val="128"/>
      </rPr>
      <t>　　　　　　　　　　　　　　　　　　　　</t>
    </r>
    <r>
      <rPr>
        <u/>
        <sz val="11"/>
        <color theme="1"/>
        <rFont val="ＭＳ 明朝"/>
        <family val="1"/>
        <charset val="128"/>
      </rPr>
      <t>　</t>
    </r>
    <r>
      <rPr>
        <u/>
        <sz val="11"/>
        <color theme="1"/>
        <rFont val="HGｺﾞｼｯｸM"/>
        <family val="3"/>
        <charset val="128"/>
      </rPr>
      <t>　</t>
    </r>
    <phoneticPr fontId="51"/>
  </si>
  <si>
    <t>使用場所</t>
  </si>
  <si>
    <t>使用水</t>
  </si>
  <si>
    <t>水道水</t>
    <phoneticPr fontId="51"/>
  </si>
  <si>
    <t>井戸水（　人）</t>
    <phoneticPr fontId="51"/>
  </si>
  <si>
    <t>工業用水</t>
    <phoneticPr fontId="51"/>
  </si>
  <si>
    <t>時　　期</t>
  </si>
  <si>
    <t>開始・再開</t>
  </si>
  <si>
    <t>から</t>
    <phoneticPr fontId="51"/>
  </si>
  <si>
    <t>廃止</t>
    <phoneticPr fontId="51"/>
  </si>
  <si>
    <t>まで</t>
    <phoneticPr fontId="51"/>
  </si>
  <si>
    <t>休止</t>
    <phoneticPr fontId="51"/>
  </si>
  <si>
    <t>理由</t>
    <phoneticPr fontId="51"/>
  </si>
  <si>
    <t>建て替え　・　取壊し　・　その他（　　　　　　　　　　　　　　）</t>
    <phoneticPr fontId="51"/>
  </si>
  <si>
    <t>転 居 先</t>
    <phoneticPr fontId="51"/>
  </si>
  <si>
    <t>※廃止・休止の場合</t>
  </si>
  <si>
    <t>　　　　　　　　　　　　　　　　　　</t>
    <phoneticPr fontId="51"/>
  </si>
  <si>
    <t>（　　　　　）　　　　－　　</t>
    <phoneticPr fontId="51"/>
  </si>
  <si>
    <t>変更</t>
    <rPh sb="0" eb="2">
      <t>ヘンコウ</t>
    </rPh>
    <phoneticPr fontId="51"/>
  </si>
  <si>
    <t>前</t>
    <phoneticPr fontId="51"/>
  </si>
  <si>
    <t>後</t>
    <phoneticPr fontId="51"/>
  </si>
  <si>
    <t xml:space="preserve">確認番号   </t>
    <phoneticPr fontId="51"/>
  </si>
  <si>
    <t xml:space="preserve">水道情報     </t>
    <phoneticPr fontId="51"/>
  </si>
  <si>
    <t>建物の使用用途</t>
    <phoneticPr fontId="51"/>
  </si>
  <si>
    <t>専用住宅　　</t>
    <phoneticPr fontId="51"/>
  </si>
  <si>
    <t>公共施設</t>
    <phoneticPr fontId="51"/>
  </si>
  <si>
    <t>工場</t>
    <phoneticPr fontId="51"/>
  </si>
  <si>
    <t>倉庫</t>
    <phoneticPr fontId="51"/>
  </si>
  <si>
    <t>　　　　　　　　</t>
    <phoneticPr fontId="51"/>
  </si>
  <si>
    <t>共同住宅　　　（住宅名　　　　　　　　　　　　）</t>
    <phoneticPr fontId="51"/>
  </si>
  <si>
    <t>店舗・事務所　（屋号等　　　　　　　　　　　　）</t>
    <phoneticPr fontId="51"/>
  </si>
  <si>
    <t>その他　　　　（　　　　　　　　　　　　　　　）</t>
    <phoneticPr fontId="51"/>
  </si>
  <si>
    <t>口径　</t>
    <phoneticPr fontId="51"/>
  </si>
  <si>
    <t>口径</t>
    <phoneticPr fontId="51"/>
  </si>
  <si>
    <t>㎜</t>
    <phoneticPr fontId="51"/>
  </si>
  <si>
    <t>㎜</t>
  </si>
  <si>
    <t>散水栓</t>
    <phoneticPr fontId="51"/>
  </si>
  <si>
    <t>㎜　　　　　　　　　　　　　下水流入：　有・無</t>
    <phoneticPr fontId="51"/>
  </si>
  <si>
    <t>共用栓</t>
    <phoneticPr fontId="51"/>
  </si>
  <si>
    <t>注意　1　この届は、使用開始（再開）されたら直ちに提出してください。</t>
  </si>
  <si>
    <t xml:space="preserve">      2　使用開始（再開）の日とは、汚水を確実に下水道管に流入可能になった日をいいます。</t>
    <phoneticPr fontId="51"/>
  </si>
  <si>
    <t xml:space="preserve">      3　共同住宅等で複数メーターがある場合は、部屋番号も含め、全て記入してください。</t>
    <phoneticPr fontId="51"/>
  </si>
  <si>
    <t xml:space="preserve">      4　使用後の水が下水道に流入しない「散水栓・共用栓」がある場合も記入してください。</t>
    <phoneticPr fontId="51"/>
  </si>
  <si>
    <t>様式第9号（第8条関係）</t>
  </si>
  <si>
    <t>除害施設設置工事完了届</t>
    <phoneticPr fontId="51"/>
  </si>
  <si>
    <t>届出者　住　所　</t>
    <phoneticPr fontId="51"/>
  </si>
  <si>
    <r>
      <t>　　　　　　　</t>
    </r>
    <r>
      <rPr>
        <u/>
        <sz val="10.5"/>
        <color theme="1"/>
        <rFont val="HGｺﾞｼｯｸM"/>
        <family val="3"/>
        <charset val="128"/>
      </rPr>
      <t>　　　　　　　　　　　　　　　　</t>
    </r>
  </si>
  <si>
    <t>　　　  氏　名（法人は名称及び代表者氏名)</t>
    <phoneticPr fontId="51"/>
  </si>
  <si>
    <r>
      <t>　　　</t>
    </r>
    <r>
      <rPr>
        <u/>
        <sz val="10.5"/>
        <color theme="1"/>
        <rFont val="HGｺﾞｼｯｸM"/>
        <family val="3"/>
        <charset val="128"/>
      </rPr>
      <t>　　　　　　　　　　　　　　　　　</t>
    </r>
  </si>
  <si>
    <t>　　　　電　話</t>
    <phoneticPr fontId="51"/>
  </si>
  <si>
    <t>業　　種</t>
  </si>
  <si>
    <t>□</t>
    <phoneticPr fontId="51"/>
  </si>
  <si>
    <t>新設</t>
    <phoneticPr fontId="51"/>
  </si>
  <si>
    <t>増設</t>
    <phoneticPr fontId="51"/>
  </si>
  <si>
    <t>改築</t>
    <phoneticPr fontId="51"/>
  </si>
  <si>
    <t>種　　類</t>
    <phoneticPr fontId="51"/>
  </si>
  <si>
    <t>添付書類　　　写真（現地で確認困難な場合）</t>
  </si>
  <si>
    <t>　　　　年　　　　月　　　　日</t>
  </si>
  <si>
    <t>合　格　　　・　　　不　合　格</t>
    <phoneticPr fontId="51"/>
  </si>
  <si>
    <t>起    案</t>
    <phoneticPr fontId="51"/>
  </si>
  <si>
    <t>決    定</t>
    <phoneticPr fontId="51"/>
  </si>
  <si>
    <t>下水道</t>
    <rPh sb="0" eb="3">
      <t>ゲスイドウ</t>
    </rPh>
    <phoneticPr fontId="6"/>
  </si>
  <si>
    <t>公共ます設置工事完了届</t>
  </si>
  <si>
    <t>工事内容一覧表</t>
  </si>
  <si>
    <t>取付管設置工事完成届</t>
  </si>
  <si>
    <t>下水道使用開始届</t>
  </si>
  <si>
    <t>除害施設設置工事完了届</t>
  </si>
  <si>
    <t>基準外その２</t>
  </si>
  <si>
    <t>公共ます設置申請書</t>
  </si>
  <si>
    <t>公共ます撤去申請書</t>
  </si>
  <si>
    <t>着手届</t>
  </si>
  <si>
    <t>除害施設設置届</t>
  </si>
  <si>
    <t>基準外その1</t>
  </si>
  <si>
    <t>共同排水設備管理人届</t>
  </si>
  <si>
    <t>取付管設置位置確認書</t>
  </si>
  <si>
    <t>（その2）</t>
    <phoneticPr fontId="51"/>
  </si>
  <si>
    <t>　　　このたびの下水道排水設備工事にあたり、別紙図面の赤線の箇所が</t>
    <phoneticPr fontId="51"/>
  </si>
  <si>
    <t>　　設置基準に適合していないことを了解しています。</t>
    <phoneticPr fontId="51"/>
  </si>
  <si>
    <t>　　　　基準外の箇所は管詰まり等のトラブルが起こりやすいことは承知</t>
    <phoneticPr fontId="51"/>
  </si>
  <si>
    <t>　　していますが、当方と排水設備業者との打合せをした結果これで完了</t>
    <phoneticPr fontId="51"/>
  </si>
  <si>
    <t>　　とさせていただきます。</t>
    <phoneticPr fontId="51"/>
  </si>
  <si>
    <t>申請者氏名</t>
    <phoneticPr fontId="51"/>
  </si>
  <si>
    <t>印</t>
    <phoneticPr fontId="51"/>
  </si>
  <si>
    <t>取付管設置工事</t>
    <phoneticPr fontId="6"/>
  </si>
  <si>
    <t>１　工事名</t>
    <phoneticPr fontId="6"/>
  </si>
  <si>
    <t>　　　年　　月　　日</t>
    <phoneticPr fontId="51"/>
  </si>
  <si>
    <t>　　　　　年　　月　　日</t>
    <phoneticPr fontId="51"/>
  </si>
  <si>
    <t>　年　　月　　日</t>
    <phoneticPr fontId="51"/>
  </si>
  <si>
    <t>□</t>
    <phoneticPr fontId="51"/>
  </si>
  <si>
    <t>年　　　月　　　日</t>
    <phoneticPr fontId="6"/>
  </si>
  <si>
    <t>　　年　　月　　日</t>
    <phoneticPr fontId="6"/>
  </si>
  <si>
    <t>　年　　月　　日</t>
    <rPh sb="1" eb="2">
      <t>ネン</t>
    </rPh>
    <rPh sb="4" eb="5">
      <t>ツキ</t>
    </rPh>
    <rPh sb="7" eb="8">
      <t>ヒ</t>
    </rPh>
    <phoneticPr fontId="6"/>
  </si>
  <si>
    <t>㎡</t>
    <phoneticPr fontId="6"/>
  </si>
  <si>
    <t>（　　　　　）　　　-</t>
    <phoneticPr fontId="86"/>
  </si>
  <si>
    <t>工事店</t>
    <rPh sb="0" eb="2">
      <t>コウジ</t>
    </rPh>
    <rPh sb="2" eb="3">
      <t>テン</t>
    </rPh>
    <phoneticPr fontId="6"/>
  </si>
  <si>
    <t>日付</t>
    <rPh sb="0" eb="2">
      <t>ヒヅケ</t>
    </rPh>
    <phoneticPr fontId="6"/>
  </si>
  <si>
    <t>工事店名</t>
    <phoneticPr fontId="6"/>
  </si>
  <si>
    <t>■</t>
    <phoneticPr fontId="51"/>
  </si>
  <si>
    <t>■</t>
    <phoneticPr fontId="51"/>
  </si>
  <si>
    <t>水道番号</t>
    <phoneticPr fontId="6"/>
  </si>
  <si>
    <t>現地と竣工図との</t>
    <phoneticPr fontId="51"/>
  </si>
  <si>
    <t>（一致）</t>
    <phoneticPr fontId="51"/>
  </si>
  <si>
    <t>　　　排水設備業者との打合せのうえ、基準外の箇所は管詰まり等の</t>
    <phoneticPr fontId="51"/>
  </si>
  <si>
    <t>住所</t>
    <phoneticPr fontId="6"/>
  </si>
  <si>
    <t>氏名(名称)</t>
    <rPh sb="3" eb="5">
      <t>メイショウ</t>
    </rPh>
    <phoneticPr fontId="51"/>
  </si>
  <si>
    <t>代表者氏名</t>
    <phoneticPr fontId="6"/>
  </si>
  <si>
    <t>～</t>
    <phoneticPr fontId="6"/>
  </si>
  <si>
    <t>委任確認</t>
    <rPh sb="0" eb="2">
      <t>イニン</t>
    </rPh>
    <rPh sb="2" eb="4">
      <t>カクニン</t>
    </rPh>
    <phoneticPr fontId="6"/>
  </si>
  <si>
    <t>地区コード</t>
    <rPh sb="0" eb="2">
      <t>チク</t>
    </rPh>
    <phoneticPr fontId="6"/>
  </si>
  <si>
    <t>受付年月日</t>
    <rPh sb="0" eb="2">
      <t>ウケツケ</t>
    </rPh>
    <rPh sb="2" eb="5">
      <t>ネンガッピ</t>
    </rPh>
    <phoneticPr fontId="86"/>
  </si>
  <si>
    <t>承認年月日</t>
    <rPh sb="0" eb="2">
      <t>ショウニン</t>
    </rPh>
    <rPh sb="2" eb="5">
      <t>ネンガッピ</t>
    </rPh>
    <phoneticPr fontId="86"/>
  </si>
  <si>
    <t>令和　　年　　月　　日</t>
    <rPh sb="0" eb="2">
      <t>レイワ</t>
    </rPh>
    <rPh sb="4" eb="5">
      <t>ネン</t>
    </rPh>
    <rPh sb="7" eb="8">
      <t>ガツ</t>
    </rPh>
    <rPh sb="10" eb="11">
      <t>ニチ</t>
    </rPh>
    <phoneticPr fontId="6"/>
  </si>
  <si>
    <t>給水装置工事承認通知書</t>
    <rPh sb="0" eb="2">
      <t>キュウスイ</t>
    </rPh>
    <rPh sb="2" eb="4">
      <t>ソウチ</t>
    </rPh>
    <rPh sb="4" eb="6">
      <t>コウジ</t>
    </rPh>
    <rPh sb="6" eb="8">
      <t>ショウニン</t>
    </rPh>
    <rPh sb="8" eb="11">
      <t>ツウチショ</t>
    </rPh>
    <phoneticPr fontId="6"/>
  </si>
  <si>
    <t>排水設備計画確認通知書</t>
    <phoneticPr fontId="6"/>
  </si>
  <si>
    <t>令和</t>
    <rPh sb="0" eb="2">
      <t>レイワ</t>
    </rPh>
    <phoneticPr fontId="6"/>
  </si>
  <si>
    <t>月</t>
    <rPh sb="0" eb="1">
      <t>ゲツ</t>
    </rPh>
    <phoneticPr fontId="6"/>
  </si>
  <si>
    <t>日</t>
    <rPh sb="0" eb="1">
      <t>ヒ</t>
    </rPh>
    <phoneticPr fontId="6"/>
  </si>
  <si>
    <t>申請者　様</t>
    <rPh sb="0" eb="3">
      <t>シンセイシャ</t>
    </rPh>
    <rPh sb="4" eb="5">
      <t>サマ</t>
    </rPh>
    <phoneticPr fontId="6"/>
  </si>
  <si>
    <t>〒</t>
    <phoneticPr fontId="6"/>
  </si>
  <si>
    <t>ﾌﾘｶﾞﾅ</t>
    <phoneticPr fontId="6"/>
  </si>
  <si>
    <t>電話番号　　</t>
    <rPh sb="0" eb="2">
      <t>デンワ</t>
    </rPh>
    <rPh sb="2" eb="4">
      <t>バンゴウ</t>
    </rPh>
    <phoneticPr fontId="6"/>
  </si>
  <si>
    <t>排水設備指定工事店（指定番号 第　　</t>
    <phoneticPr fontId="6"/>
  </si>
  <si>
    <t>名称</t>
    <rPh sb="0" eb="2">
      <t>メイショウ</t>
    </rPh>
    <phoneticPr fontId="6"/>
  </si>
  <si>
    <t xml:space="preserve"> 主任技術者（免状番号第</t>
    <rPh sb="1" eb="3">
      <t>シュニン</t>
    </rPh>
    <rPh sb="3" eb="6">
      <t>ギジュツシャ</t>
    </rPh>
    <rPh sb="7" eb="9">
      <t>メンジョウ</t>
    </rPh>
    <rPh sb="9" eb="11">
      <t>バンゴウ</t>
    </rPh>
    <rPh sb="11" eb="12">
      <t>ダイ</t>
    </rPh>
    <phoneticPr fontId="6"/>
  </si>
  <si>
    <t>・ブロック・ロット　　・号数等</t>
    <phoneticPr fontId="6"/>
  </si>
  <si>
    <t>給水装置工事</t>
    <rPh sb="0" eb="2">
      <t>キュウスイ</t>
    </rPh>
    <rPh sb="2" eb="4">
      <t>ソウチ</t>
    </rPh>
    <rPh sb="4" eb="6">
      <t>コウジ</t>
    </rPh>
    <phoneticPr fontId="6"/>
  </si>
  <si>
    <t>メ－タ－</t>
    <phoneticPr fontId="6"/>
  </si>
  <si>
    <t>給水管</t>
    <rPh sb="0" eb="3">
      <t>キュウスイカン</t>
    </rPh>
    <phoneticPr fontId="6"/>
  </si>
  <si>
    <t>本管</t>
    <rPh sb="0" eb="1">
      <t>ホン</t>
    </rPh>
    <rPh sb="1" eb="2">
      <t>クダ</t>
    </rPh>
    <phoneticPr fontId="6"/>
  </si>
  <si>
    <t>口径：</t>
    <phoneticPr fontId="6"/>
  </si>
  <si>
    <t>㎜管種：</t>
    <phoneticPr fontId="6"/>
  </si>
  <si>
    <t>受水槽</t>
    <rPh sb="0" eb="3">
      <t>ジュスイソウ</t>
    </rPh>
    <phoneticPr fontId="6"/>
  </si>
  <si>
    <t>㎥</t>
  </si>
  <si>
    <t>材料支給
認印（局）</t>
    <rPh sb="0" eb="2">
      <t>ザイリョウ</t>
    </rPh>
    <rPh sb="2" eb="4">
      <t>シキュウ</t>
    </rPh>
    <rPh sb="5" eb="6">
      <t>ミト</t>
    </rPh>
    <rPh sb="6" eb="7">
      <t>イン</t>
    </rPh>
    <rPh sb="8" eb="9">
      <t>キョク</t>
    </rPh>
    <phoneticPr fontId="6"/>
  </si>
  <si>
    <t>権利移転
認印（局）</t>
    <rPh sb="0" eb="2">
      <t>ケンリ</t>
    </rPh>
    <rPh sb="2" eb="4">
      <t>イテン</t>
    </rPh>
    <rPh sb="5" eb="6">
      <t>ミト</t>
    </rPh>
    <rPh sb="6" eb="7">
      <t>イン</t>
    </rPh>
    <rPh sb="8" eb="9">
      <t>キョク</t>
    </rPh>
    <phoneticPr fontId="6"/>
  </si>
  <si>
    <t>権利移転給水装置</t>
    <rPh sb="0" eb="1">
      <t>ケン</t>
    </rPh>
    <rPh sb="1" eb="2">
      <t>リ</t>
    </rPh>
    <rPh sb="2" eb="3">
      <t>イ</t>
    </rPh>
    <rPh sb="3" eb="4">
      <t>テン</t>
    </rPh>
    <rPh sb="4" eb="5">
      <t>キュウ</t>
    </rPh>
    <rPh sb="5" eb="6">
      <t>ミズ</t>
    </rPh>
    <rPh sb="6" eb="7">
      <t>ソウ</t>
    </rPh>
    <rPh sb="7" eb="8">
      <t>チ</t>
    </rPh>
    <phoneticPr fontId="6"/>
  </si>
  <si>
    <t>開発団地等</t>
    <rPh sb="0" eb="1">
      <t>カイ</t>
    </rPh>
    <rPh sb="1" eb="2">
      <t>ハッ</t>
    </rPh>
    <rPh sb="2" eb="3">
      <t>ダン</t>
    </rPh>
    <rPh sb="3" eb="4">
      <t>チ</t>
    </rPh>
    <rPh sb="4" eb="5">
      <t>トウ</t>
    </rPh>
    <phoneticPr fontId="6"/>
  </si>
  <si>
    <t>撤去</t>
    <rPh sb="0" eb="2">
      <t>テッキョ</t>
    </rPh>
    <phoneticPr fontId="6"/>
  </si>
  <si>
    <t>指示事項</t>
    <rPh sb="0" eb="2">
      <t>シジ</t>
    </rPh>
    <rPh sb="2" eb="4">
      <t>ジコウ</t>
    </rPh>
    <phoneticPr fontId="6"/>
  </si>
  <si>
    <t>排水設備工事</t>
    <rPh sb="0" eb="2">
      <t>ハイスイ</t>
    </rPh>
    <rPh sb="2" eb="4">
      <t>セツビ</t>
    </rPh>
    <rPh sb="4" eb="6">
      <t>コウジ</t>
    </rPh>
    <phoneticPr fontId="6"/>
  </si>
  <si>
    <t>豊田市水道事業給水条例第５条第１項の規定により承認します。</t>
    <phoneticPr fontId="133"/>
  </si>
  <si>
    <t>豊田市公共下水道条例第６条第１項・豊田市汚水処理施設条例第５条第１項の規定により関係法令等に適合することを確認しました。</t>
    <phoneticPr fontId="133"/>
  </si>
  <si>
    <t>豊田市事業管理者</t>
    <rPh sb="0" eb="2">
      <t>トヨタ</t>
    </rPh>
    <rPh sb="2" eb="3">
      <t>シ</t>
    </rPh>
    <rPh sb="3" eb="5">
      <t>ジギョウ</t>
    </rPh>
    <rPh sb="5" eb="8">
      <t>カンリシャ</t>
    </rPh>
    <phoneticPr fontId="86"/>
  </si>
  <si>
    <t>　</t>
    <phoneticPr fontId="6"/>
  </si>
  <si>
    <t>前　田　雄　治</t>
    <rPh sb="0" eb="1">
      <t>マエ</t>
    </rPh>
    <rPh sb="2" eb="3">
      <t>タ</t>
    </rPh>
    <rPh sb="4" eb="5">
      <t>オス</t>
    </rPh>
    <rPh sb="6" eb="7">
      <t>チ</t>
    </rPh>
    <phoneticPr fontId="6"/>
  </si>
  <si>
    <t>公道・民地</t>
    <phoneticPr fontId="6"/>
  </si>
  <si>
    <t>↓　Ｄ列に入力してください。</t>
    <rPh sb="3" eb="4">
      <t>レツ</t>
    </rPh>
    <rPh sb="5" eb="7">
      <t>ニュウリョク</t>
    </rPh>
    <phoneticPr fontId="6"/>
  </si>
  <si>
    <t>主任技術者</t>
    <rPh sb="0" eb="2">
      <t>シュニン</t>
    </rPh>
    <rPh sb="2" eb="5">
      <t>ギジュツシャ</t>
    </rPh>
    <phoneticPr fontId="51"/>
  </si>
  <si>
    <t>届出者　住所</t>
    <phoneticPr fontId="6"/>
  </si>
  <si>
    <t>氏名</t>
    <phoneticPr fontId="6"/>
  </si>
  <si>
    <t>電話</t>
    <phoneticPr fontId="6"/>
  </si>
  <si>
    <t xml:space="preserve"> - </t>
  </si>
  <si>
    <t>　代表者名</t>
    <rPh sb="1" eb="4">
      <t>ダイヒョウシャ</t>
    </rPh>
    <rPh sb="4" eb="5">
      <t>メイ</t>
    </rPh>
    <phoneticPr fontId="6"/>
  </si>
  <si>
    <t>代表者名</t>
    <rPh sb="0" eb="3">
      <t>ダイヒョウシャ</t>
    </rPh>
    <rPh sb="3" eb="4">
      <t>メイ</t>
    </rPh>
    <phoneticPr fontId="6"/>
  </si>
  <si>
    <t>工事店情報は「工事店情報シート」に入力してください。</t>
    <rPh sb="0" eb="2">
      <t>コウジ</t>
    </rPh>
    <rPh sb="2" eb="3">
      <t>テン</t>
    </rPh>
    <rPh sb="3" eb="5">
      <t>ジョウホウ</t>
    </rPh>
    <rPh sb="7" eb="9">
      <t>コウジ</t>
    </rPh>
    <rPh sb="9" eb="10">
      <t>テン</t>
    </rPh>
    <rPh sb="10" eb="12">
      <t>ジョウホウ</t>
    </rPh>
    <rPh sb="17" eb="19">
      <t>ニュウリョク</t>
    </rPh>
    <phoneticPr fontId="6"/>
  </si>
  <si>
    <t>工事の種類</t>
    <rPh sb="0" eb="2">
      <t>コウジ</t>
    </rPh>
    <rPh sb="3" eb="5">
      <t>シュルイ</t>
    </rPh>
    <phoneticPr fontId="6"/>
  </si>
  <si>
    <t>無</t>
    <rPh sb="0" eb="1">
      <t>ナ</t>
    </rPh>
    <phoneticPr fontId="6"/>
  </si>
  <si>
    <t>1:新設,2:改造,3:口径変更,4:取付済</t>
    <rPh sb="2" eb="4">
      <t>シンセツ</t>
    </rPh>
    <rPh sb="7" eb="9">
      <t>カイゾウ</t>
    </rPh>
    <rPh sb="12" eb="14">
      <t>コウケイ</t>
    </rPh>
    <rPh sb="14" eb="16">
      <t>ヘンコウ</t>
    </rPh>
    <rPh sb="19" eb="21">
      <t>トリツケ</t>
    </rPh>
    <rPh sb="21" eb="22">
      <t>ズ</t>
    </rPh>
    <phoneticPr fontId="6"/>
  </si>
  <si>
    <t>1:コンクリート,2:プラスチック,3:鋼板,4:ＰＳルーム</t>
    <rPh sb="20" eb="22">
      <t>コウバン</t>
    </rPh>
    <phoneticPr fontId="6"/>
  </si>
  <si>
    <t>問合せ担当者氏名</t>
    <rPh sb="0" eb="2">
      <t>トイアワ</t>
    </rPh>
    <rPh sb="3" eb="6">
      <t>タントウシャ</t>
    </rPh>
    <rPh sb="6" eb="8">
      <t>シメイ</t>
    </rPh>
    <phoneticPr fontId="6"/>
  </si>
  <si>
    <t>IF(AND(E47="",E48&lt;&gt;""),"既設水栓はありますか？水道番号が入力されていません。",IF(AND(E47&lt;&gt;"",E48=""),"水道番号が入力されています。既設のメーター口径が未入力です。",""))</t>
    <phoneticPr fontId="6"/>
  </si>
  <si>
    <t>□</t>
  </si>
  <si>
    <t>1</t>
    <phoneticPr fontId="51"/>
  </si>
  <si>
    <t>公共ます等設置（増設）申請書　</t>
    <phoneticPr fontId="6"/>
  </si>
  <si>
    <t>　豊田市公共ます等設置要綱第６条第１項の規定により</t>
    <rPh sb="1" eb="4">
      <t>トヨタシ</t>
    </rPh>
    <rPh sb="4" eb="6">
      <t>コウキョウ</t>
    </rPh>
    <rPh sb="8" eb="9">
      <t>トウ</t>
    </rPh>
    <rPh sb="9" eb="11">
      <t>セッチ</t>
    </rPh>
    <rPh sb="11" eb="13">
      <t>ヨウコウ</t>
    </rPh>
    <rPh sb="13" eb="14">
      <t>ダイ</t>
    </rPh>
    <rPh sb="15" eb="16">
      <t>ジョウ</t>
    </rPh>
    <rPh sb="16" eb="17">
      <t>ダイ</t>
    </rPh>
    <rPh sb="18" eb="19">
      <t>コウ</t>
    </rPh>
    <rPh sb="20" eb="22">
      <t>キテイ</t>
    </rPh>
    <phoneticPr fontId="6"/>
  </si>
  <si>
    <t>取付管</t>
    <rPh sb="0" eb="3">
      <t>トリツケカン</t>
    </rPh>
    <phoneticPr fontId="6"/>
  </si>
  <si>
    <t>の設置を申し込み</t>
    <phoneticPr fontId="6"/>
  </si>
  <si>
    <t>たいので、特記事項を遵守することを誓約の上、次のとおり申請します。</t>
    <phoneticPr fontId="6"/>
  </si>
  <si>
    <t>太枠の中のみ記入してください。</t>
    <phoneticPr fontId="6"/>
  </si>
  <si>
    <t>年　　　月　　　日</t>
    <rPh sb="0" eb="1">
      <t>ネン</t>
    </rPh>
    <rPh sb="4" eb="5">
      <t>ガツ</t>
    </rPh>
    <rPh sb="8" eb="9">
      <t>ヒ</t>
    </rPh>
    <phoneticPr fontId="6"/>
  </si>
  <si>
    <t>住所</t>
    <rPh sb="0" eb="1">
      <t>ジュウ</t>
    </rPh>
    <rPh sb="1" eb="2">
      <t>ショ</t>
    </rPh>
    <phoneticPr fontId="6"/>
  </si>
  <si>
    <t>氏名</t>
    <rPh sb="0" eb="1">
      <t>シ</t>
    </rPh>
    <rPh sb="1" eb="2">
      <t>ナ</t>
    </rPh>
    <phoneticPr fontId="6"/>
  </si>
  <si>
    <t>豊田市</t>
    <rPh sb="0" eb="3">
      <t>トヨタシ</t>
    </rPh>
    <phoneticPr fontId="6"/>
  </si>
  <si>
    <t>設置箇所数</t>
    <phoneticPr fontId="51"/>
  </si>
  <si>
    <t>市 負 担</t>
    <phoneticPr fontId="51"/>
  </si>
  <si>
    <t>施工業者名</t>
    <rPh sb="0" eb="2">
      <t>セコウ</t>
    </rPh>
    <rPh sb="2" eb="4">
      <t>ギョウシャ</t>
    </rPh>
    <rPh sb="4" eb="5">
      <t>メイ</t>
    </rPh>
    <phoneticPr fontId="6"/>
  </si>
  <si>
    <t>ますの種類</t>
    <rPh sb="3" eb="5">
      <t>シュルイ</t>
    </rPh>
    <phoneticPr fontId="6"/>
  </si>
  <si>
    <t xml:space="preserve">
Ｋ１・Ｋ１改　
Ｋ２・Ｋ２改
Ｄ１・Ｄ１改
Ｄ２・Ｄ２改
</t>
    <rPh sb="6" eb="7">
      <t>カイ</t>
    </rPh>
    <rPh sb="14" eb="15">
      <t>カイ</t>
    </rPh>
    <rPh sb="21" eb="22">
      <t>カイ</t>
    </rPh>
    <rPh sb="28" eb="29">
      <t>カイ</t>
    </rPh>
    <phoneticPr fontId="6"/>
  </si>
  <si>
    <t>蓋の種類</t>
    <rPh sb="0" eb="1">
      <t>フタ</t>
    </rPh>
    <rPh sb="2" eb="4">
      <t>シュルイ</t>
    </rPh>
    <phoneticPr fontId="6"/>
  </si>
  <si>
    <t>樹 脂 蓋</t>
    <rPh sb="0" eb="1">
      <t>キ</t>
    </rPh>
    <rPh sb="2" eb="3">
      <t>アブラ</t>
    </rPh>
    <rPh sb="4" eb="5">
      <t>ブタ</t>
    </rPh>
    <phoneticPr fontId="51"/>
  </si>
  <si>
    <t>個</t>
    <rPh sb="0" eb="1">
      <t>コ</t>
    </rPh>
    <phoneticPr fontId="6"/>
  </si>
  <si>
    <t>保 護 蓋</t>
    <rPh sb="0" eb="1">
      <t>タモツ</t>
    </rPh>
    <rPh sb="2" eb="3">
      <t>マモル</t>
    </rPh>
    <rPh sb="4" eb="5">
      <t>ブタ</t>
    </rPh>
    <phoneticPr fontId="51"/>
  </si>
  <si>
    <t>設置個数</t>
    <rPh sb="0" eb="2">
      <t>セッチ</t>
    </rPh>
    <rPh sb="2" eb="4">
      <t>コスウ</t>
    </rPh>
    <phoneticPr fontId="6"/>
  </si>
  <si>
    <t>道路と宅盤
との高低差</t>
    <rPh sb="0" eb="2">
      <t>ドウロ</t>
    </rPh>
    <rPh sb="3" eb="5">
      <t>タクバン</t>
    </rPh>
    <rPh sb="8" eb="11">
      <t>コウテイサ</t>
    </rPh>
    <phoneticPr fontId="6"/>
  </si>
  <si>
    <t>cm</t>
    <phoneticPr fontId="6"/>
  </si>
  <si>
    <t>施工業者名</t>
    <rPh sb="0" eb="2">
      <t>セコウ</t>
    </rPh>
    <rPh sb="2" eb="4">
      <t>ギョウシャ</t>
    </rPh>
    <rPh sb="3" eb="4">
      <t>コウギョウ</t>
    </rPh>
    <rPh sb="4" eb="5">
      <t>メイ</t>
    </rPh>
    <phoneticPr fontId="6"/>
  </si>
  <si>
    <t>排水設備施工業者
に同じ</t>
    <rPh sb="0" eb="2">
      <t>ハイスイ</t>
    </rPh>
    <rPh sb="2" eb="4">
      <t>セツビ</t>
    </rPh>
    <rPh sb="4" eb="6">
      <t>セコウ</t>
    </rPh>
    <rPh sb="6" eb="8">
      <t>ギョウシャ</t>
    </rPh>
    <rPh sb="10" eb="11">
      <t>オナ</t>
    </rPh>
    <phoneticPr fontId="6"/>
  </si>
  <si>
    <t>土地の所有者が複数人いる場合には、裏面もご利用ください。</t>
    <rPh sb="0" eb="2">
      <t>トチ</t>
    </rPh>
    <rPh sb="3" eb="6">
      <t>ショユウシャ</t>
    </rPh>
    <rPh sb="7" eb="10">
      <t>フクスウニン</t>
    </rPh>
    <rPh sb="12" eb="14">
      <t>バアイ</t>
    </rPh>
    <rPh sb="17" eb="19">
      <t>リメン</t>
    </rPh>
    <rPh sb="21" eb="23">
      <t>リヨウ</t>
    </rPh>
    <phoneticPr fontId="6"/>
  </si>
  <si>
    <t>土地使用承諾書</t>
    <rPh sb="0" eb="2">
      <t>トチ</t>
    </rPh>
    <rPh sb="2" eb="4">
      <t>シヨウ</t>
    </rPh>
    <rPh sb="4" eb="7">
      <t>ショウダクショ</t>
    </rPh>
    <phoneticPr fontId="6"/>
  </si>
  <si>
    <t>上記の土地（設置場所）に公共ます等を設置することを承諾します。</t>
    <rPh sb="0" eb="2">
      <t>ジョウキ</t>
    </rPh>
    <rPh sb="3" eb="5">
      <t>トチ</t>
    </rPh>
    <rPh sb="6" eb="8">
      <t>セッチ</t>
    </rPh>
    <rPh sb="8" eb="10">
      <t>バショ</t>
    </rPh>
    <rPh sb="12" eb="14">
      <t>コウキョウ</t>
    </rPh>
    <rPh sb="16" eb="17">
      <t>トウ</t>
    </rPh>
    <rPh sb="18" eb="20">
      <t>セッチ</t>
    </rPh>
    <rPh sb="25" eb="27">
      <t>ショウダク</t>
    </rPh>
    <phoneticPr fontId="6"/>
  </si>
  <si>
    <t>（土地所有者）</t>
    <rPh sb="1" eb="3">
      <t>トチ</t>
    </rPh>
    <rPh sb="3" eb="6">
      <t>ショユウシャ</t>
    </rPh>
    <phoneticPr fontId="6"/>
  </si>
  <si>
    <t>特記事項</t>
    <rPh sb="0" eb="2">
      <t>トッキ</t>
    </rPh>
    <rPh sb="2" eb="4">
      <t>ジコウ</t>
    </rPh>
    <phoneticPr fontId="6"/>
  </si>
  <si>
    <t>１　公共ます等の設置後は、豊田市が維持管理しやすいような状況に努めます。</t>
    <rPh sb="2" eb="4">
      <t>コウキョウ</t>
    </rPh>
    <rPh sb="6" eb="7">
      <t>トウ</t>
    </rPh>
    <rPh sb="8" eb="10">
      <t>セッチ</t>
    </rPh>
    <rPh sb="10" eb="11">
      <t>ゴ</t>
    </rPh>
    <rPh sb="13" eb="16">
      <t>トヨタシ</t>
    </rPh>
    <rPh sb="17" eb="19">
      <t>イジ</t>
    </rPh>
    <rPh sb="19" eb="21">
      <t>カンリ</t>
    </rPh>
    <rPh sb="28" eb="30">
      <t>ジョウキョウ</t>
    </rPh>
    <phoneticPr fontId="6"/>
  </si>
  <si>
    <t>２　土地の所有者と申請者が異なる場合は、所有者の承諾を得ます。また、設置後に土地の</t>
    <rPh sb="2" eb="4">
      <t>トチ</t>
    </rPh>
    <rPh sb="5" eb="7">
      <t>ショユウ</t>
    </rPh>
    <rPh sb="7" eb="8">
      <t>シャ</t>
    </rPh>
    <rPh sb="9" eb="12">
      <t>シンセイシャ</t>
    </rPh>
    <rPh sb="13" eb="14">
      <t>コト</t>
    </rPh>
    <rPh sb="16" eb="18">
      <t>バアイ</t>
    </rPh>
    <rPh sb="20" eb="23">
      <t>ショユウシャ</t>
    </rPh>
    <rPh sb="24" eb="26">
      <t>ショウダク</t>
    </rPh>
    <rPh sb="27" eb="28">
      <t>エ</t>
    </rPh>
    <rPh sb="34" eb="36">
      <t>セッチ</t>
    </rPh>
    <rPh sb="36" eb="37">
      <t>ゴ</t>
    </rPh>
    <rPh sb="38" eb="40">
      <t>トチ</t>
    </rPh>
    <phoneticPr fontId="6"/>
  </si>
  <si>
    <t>　売却その他状況の変更をしようとするときは、あらかじめ関係者と協議します。</t>
  </si>
  <si>
    <r>
      <rPr>
        <b/>
        <sz val="16"/>
        <color theme="1"/>
        <rFont val="HGｺﾞｼｯｸM"/>
        <family val="3"/>
        <charset val="128"/>
      </rPr>
      <t>添付書類（取付管を新設する場合のみ）</t>
    </r>
    <r>
      <rPr>
        <sz val="16"/>
        <color theme="1"/>
        <rFont val="HGｺﾞｼｯｸM"/>
        <family val="3"/>
        <charset val="128"/>
      </rPr>
      <t>　取付管設置標準図、本管図</t>
    </r>
    <rPh sb="0" eb="4">
      <t>テンプショルイ</t>
    </rPh>
    <rPh sb="19" eb="22">
      <t>トリツケカン</t>
    </rPh>
    <rPh sb="22" eb="24">
      <t>セッチ</t>
    </rPh>
    <rPh sb="24" eb="26">
      <t>ヒョウジュン</t>
    </rPh>
    <rPh sb="26" eb="27">
      <t>ズ</t>
    </rPh>
    <rPh sb="28" eb="30">
      <t>ホンカン</t>
    </rPh>
    <rPh sb="30" eb="31">
      <t>ズ</t>
    </rPh>
    <phoneticPr fontId="6"/>
  </si>
  <si>
    <t>（上下水道局記入欄）</t>
    <rPh sb="1" eb="3">
      <t>ジョウゲ</t>
    </rPh>
    <rPh sb="3" eb="6">
      <t>スイドウキョク</t>
    </rPh>
    <rPh sb="6" eb="8">
      <t>キニュウ</t>
    </rPh>
    <rPh sb="8" eb="9">
      <t>ラン</t>
    </rPh>
    <phoneticPr fontId="6"/>
  </si>
  <si>
    <t>2</t>
    <phoneticPr fontId="51"/>
  </si>
  <si>
    <t>3</t>
  </si>
  <si>
    <t>4</t>
  </si>
  <si>
    <t>5</t>
  </si>
  <si>
    <t>6</t>
  </si>
  <si>
    <t>7</t>
  </si>
  <si>
    <t>8</t>
  </si>
  <si>
    <t>9</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</si>
  <si>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</si>
  <si>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</si>
  <si>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</si>
  <si>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</si>
  <si>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</si>
  <si>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</si>
  <si>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</si>
  <si>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</si>
  <si>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</si>
  <si>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</si>
  <si>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</si>
  <si>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</si>
  <si>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</si>
  <si>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</si>
  <si>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</si>
  <si>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</si>
  <si>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</si>
  <si>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</si>
  <si>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</si>
  <si>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</si>
  <si>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</si>
  <si>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</si>
  <si>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</si>
  <si>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</si>
  <si>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</si>
  <si>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</si>
  <si>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</si>
  <si>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</si>
  <si>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</si>
  <si>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</si>
  <si>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</si>
  <si>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</si>
  <si>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</si>
  <si>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</si>
  <si>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</si>
  <si>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</si>
  <si>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</si>
  <si>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</si>
  <si>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</si>
  <si>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</si>
  <si>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</si>
  <si>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</si>
  <si>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</si>
  <si>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</si>
  <si>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</si>
  <si>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</si>
  <si>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</si>
  <si>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</si>
  <si>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</si>
  <si>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</si>
  <si>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</si>
  <si>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</si>
  <si>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</si>
  <si>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</si>
  <si>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</si>
  <si>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</si>
  <si>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</si>
  <si>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</si>
  <si>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</si>
  <si>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</si>
  <si>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</si>
  <si>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</si>
  <si>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</si>
  <si>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</si>
  <si>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</si>
  <si>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</si>
  <si>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</si>
  <si>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</si>
  <si>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</si>
  <si>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81</t>
  </si>
  <si>
    <t>80</t>
    <phoneticPr fontId="51"/>
  </si>
  <si>
    <t>番号</t>
    <rPh sb="0" eb="2">
      <t>バンゴウ</t>
    </rPh>
    <phoneticPr fontId="6"/>
  </si>
  <si>
    <t>給排水申請書類</t>
    <rPh sb="0" eb="1">
      <t>キュウ</t>
    </rPh>
    <rPh sb="1" eb="3">
      <t>ハイスイ</t>
    </rPh>
    <rPh sb="3" eb="5">
      <t>シンセイ</t>
    </rPh>
    <rPh sb="5" eb="7">
      <t>ショルイ</t>
    </rPh>
    <phoneticPr fontId="6"/>
  </si>
  <si>
    <t>申請地を明記</t>
    <rPh sb="0" eb="2">
      <t>シンセイ</t>
    </rPh>
    <rPh sb="2" eb="3">
      <t>チ</t>
    </rPh>
    <rPh sb="4" eb="6">
      <t>メイキ</t>
    </rPh>
    <phoneticPr fontId="6"/>
  </si>
  <si>
    <t>申請敷地をすべて選択</t>
    <rPh sb="0" eb="2">
      <t>シンセイ</t>
    </rPh>
    <rPh sb="2" eb="4">
      <t>シキチ</t>
    </rPh>
    <rPh sb="8" eb="10">
      <t>センタク</t>
    </rPh>
    <phoneticPr fontId="6"/>
  </si>
  <si>
    <t>【給水】水道本管図</t>
    <rPh sb="1" eb="3">
      <t>キュウスイ</t>
    </rPh>
    <rPh sb="4" eb="6">
      <t>スイドウ</t>
    </rPh>
    <rPh sb="6" eb="8">
      <t>ホンカン</t>
    </rPh>
    <rPh sb="8" eb="9">
      <t>ズ</t>
    </rPh>
    <phoneticPr fontId="6"/>
  </si>
  <si>
    <t>取付管・公共ますを新設、交換する場合</t>
    <rPh sb="0" eb="3">
      <t>トリツケカン</t>
    </rPh>
    <rPh sb="4" eb="6">
      <t>コウキョウ</t>
    </rPh>
    <rPh sb="9" eb="11">
      <t>シンセツ</t>
    </rPh>
    <rPh sb="12" eb="14">
      <t>コウカン</t>
    </rPh>
    <rPh sb="16" eb="18">
      <t>バアイ</t>
    </rPh>
    <phoneticPr fontId="6"/>
  </si>
  <si>
    <t>【排水】（取付管設置標準図）</t>
    <rPh sb="1" eb="3">
      <t>ハイスイ</t>
    </rPh>
    <rPh sb="5" eb="8">
      <t>トリツケカン</t>
    </rPh>
    <rPh sb="8" eb="10">
      <t>セッチ</t>
    </rPh>
    <rPh sb="10" eb="12">
      <t>ヒョウジュン</t>
    </rPh>
    <rPh sb="12" eb="13">
      <t>ズ</t>
    </rPh>
    <phoneticPr fontId="6"/>
  </si>
  <si>
    <t>取付管を新設する場合</t>
    <phoneticPr fontId="6"/>
  </si>
  <si>
    <t>【排水】（下水本管図）</t>
    <rPh sb="1" eb="3">
      <t>ハイスイ</t>
    </rPh>
    <rPh sb="5" eb="7">
      <t>ゲスイ</t>
    </rPh>
    <rPh sb="7" eb="9">
      <t>ホンカン</t>
    </rPh>
    <rPh sb="9" eb="10">
      <t>ズ</t>
    </rPh>
    <phoneticPr fontId="6"/>
  </si>
  <si>
    <t>【排水】（既設公共ます写真）</t>
    <rPh sb="1" eb="3">
      <t>ハイスイ</t>
    </rPh>
    <rPh sb="5" eb="7">
      <t>キセツ</t>
    </rPh>
    <rPh sb="7" eb="9">
      <t>コウキョウ</t>
    </rPh>
    <rPh sb="11" eb="13">
      <t>シャシン</t>
    </rPh>
    <phoneticPr fontId="6"/>
  </si>
  <si>
    <t>既設公共ますがコンクリート製の場合</t>
    <rPh sb="0" eb="2">
      <t>キセツ</t>
    </rPh>
    <rPh sb="2" eb="4">
      <t>コウキョウ</t>
    </rPh>
    <rPh sb="13" eb="14">
      <t>セイ</t>
    </rPh>
    <rPh sb="15" eb="17">
      <t>バアイ</t>
    </rPh>
    <phoneticPr fontId="6"/>
  </si>
  <si>
    <t>道路占用書類　（国県道の場合は、料金課にお問い合わせください）</t>
    <rPh sb="0" eb="2">
      <t>ドウロ</t>
    </rPh>
    <rPh sb="2" eb="4">
      <t>センヨウ</t>
    </rPh>
    <rPh sb="4" eb="6">
      <t>ショルイ</t>
    </rPh>
    <rPh sb="8" eb="9">
      <t>クニ</t>
    </rPh>
    <rPh sb="9" eb="11">
      <t>ケンドウ</t>
    </rPh>
    <rPh sb="12" eb="14">
      <t>バアイ</t>
    </rPh>
    <rPh sb="16" eb="19">
      <t>リョウキンカ</t>
    </rPh>
    <rPh sb="21" eb="22">
      <t>ト</t>
    </rPh>
    <rPh sb="23" eb="24">
      <t>ア</t>
    </rPh>
    <phoneticPr fontId="6"/>
  </si>
  <si>
    <t>3部</t>
    <phoneticPr fontId="6"/>
  </si>
  <si>
    <t>【市道】道路使用書類一式</t>
    <rPh sb="1" eb="3">
      <t>シドウ</t>
    </rPh>
    <rPh sb="4" eb="6">
      <t>ドウロ</t>
    </rPh>
    <rPh sb="6" eb="8">
      <t>シヨウ</t>
    </rPh>
    <rPh sb="8" eb="10">
      <t>ショルイ</t>
    </rPh>
    <rPh sb="10" eb="12">
      <t>イッシキ</t>
    </rPh>
    <phoneticPr fontId="6"/>
  </si>
  <si>
    <t>道路使用許可申請書・位置図・占用図面・保安図・迂回路図（各２部）</t>
    <rPh sb="0" eb="2">
      <t>ドウロ</t>
    </rPh>
    <rPh sb="2" eb="4">
      <t>シヨウ</t>
    </rPh>
    <rPh sb="4" eb="6">
      <t>キョカ</t>
    </rPh>
    <rPh sb="6" eb="9">
      <t>シンセイショ</t>
    </rPh>
    <rPh sb="10" eb="13">
      <t>イチズ</t>
    </rPh>
    <rPh sb="14" eb="16">
      <t>センヨウ</t>
    </rPh>
    <rPh sb="16" eb="18">
      <t>ズメン</t>
    </rPh>
    <rPh sb="19" eb="21">
      <t>ホアン</t>
    </rPh>
    <rPh sb="21" eb="22">
      <t>ズ</t>
    </rPh>
    <rPh sb="23" eb="26">
      <t>ウカイロ</t>
    </rPh>
    <rPh sb="26" eb="27">
      <t>ズ</t>
    </rPh>
    <rPh sb="28" eb="29">
      <t>カク</t>
    </rPh>
    <rPh sb="30" eb="31">
      <t>ブ</t>
    </rPh>
    <phoneticPr fontId="6"/>
  </si>
  <si>
    <t>申請者記入欄をやむを得ず訂正する場合は訂正印を押印している。（原則訂正不可）</t>
    <rPh sb="0" eb="3">
      <t>シンセイシャ</t>
    </rPh>
    <rPh sb="3" eb="5">
      <t>キニュウ</t>
    </rPh>
    <rPh sb="5" eb="6">
      <t>ラン</t>
    </rPh>
    <rPh sb="10" eb="11">
      <t>エ</t>
    </rPh>
    <rPh sb="12" eb="14">
      <t>テイセイ</t>
    </rPh>
    <rPh sb="16" eb="18">
      <t>バアイ</t>
    </rPh>
    <rPh sb="19" eb="21">
      <t>テイセイ</t>
    </rPh>
    <rPh sb="21" eb="22">
      <t>イン</t>
    </rPh>
    <rPh sb="23" eb="25">
      <t>オウイン</t>
    </rPh>
    <rPh sb="31" eb="33">
      <t>ゲンソク</t>
    </rPh>
    <rPh sb="33" eb="35">
      <t>テイセイ</t>
    </rPh>
    <rPh sb="35" eb="37">
      <t>フカ</t>
    </rPh>
    <phoneticPr fontId="6"/>
  </si>
  <si>
    <t>【既設】給水装置管理台帳で所有者及び既設給水管の情報を確認した。</t>
    <rPh sb="1" eb="3">
      <t>キセツ</t>
    </rPh>
    <rPh sb="4" eb="6">
      <t>キュウスイ</t>
    </rPh>
    <rPh sb="6" eb="8">
      <t>ソウチ</t>
    </rPh>
    <rPh sb="8" eb="10">
      <t>カンリ</t>
    </rPh>
    <rPh sb="10" eb="12">
      <t>ダイチョウ</t>
    </rPh>
    <rPh sb="13" eb="16">
      <t>ショユウシャ</t>
    </rPh>
    <rPh sb="16" eb="17">
      <t>オヨ</t>
    </rPh>
    <rPh sb="18" eb="23">
      <t>キセツキュウスイカン</t>
    </rPh>
    <rPh sb="24" eb="26">
      <t>ジョウホウ</t>
    </rPh>
    <rPh sb="27" eb="29">
      <t>カクニン</t>
    </rPh>
    <phoneticPr fontId="6"/>
  </si>
  <si>
    <t>【道路使用許可申請書】県証紙￥２，５００分を貼付し、料金課職員に直接提出してください。</t>
    <rPh sb="1" eb="3">
      <t>ドウロ</t>
    </rPh>
    <rPh sb="3" eb="5">
      <t>シヨウ</t>
    </rPh>
    <rPh sb="5" eb="10">
      <t>キョカシンセイショ</t>
    </rPh>
    <rPh sb="11" eb="14">
      <t>ケンショウシ</t>
    </rPh>
    <rPh sb="20" eb="21">
      <t>ブン</t>
    </rPh>
    <rPh sb="22" eb="24">
      <t>チョウフ</t>
    </rPh>
    <rPh sb="26" eb="29">
      <t>リョウキンカ</t>
    </rPh>
    <rPh sb="29" eb="31">
      <t>ショクイン</t>
    </rPh>
    <rPh sb="32" eb="34">
      <t>チョクセツ</t>
    </rPh>
    <rPh sb="34" eb="36">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</si>
</sst>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411]ggge&quot;年&quot;"/>
    <numFmt numFmtId="178" formatCode="[$-411]ggge&quot;年&quot;m&quot;月&quot;d&quot;日&quot;;@"/>
    <numFmt numFmtId="179" formatCode="#"/>
  </numFmts>
  <fonts count="138">
    <font>
      <sz val="11"/>
      <color theme="1"/>
      <name val="ＭＳ Ｐゴシック"/>
      <family val="2"/>
      <charset val="128"/>
      <scheme val="minor"/>
    </font>
    <font>
      <sz val="12"/>
      <color theme="1"/>
      <name val="HG丸ｺﾞｼｯｸM-PRO"/>
      <family val="2"/>
      <charset val="128"/>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11"/>
      <color theme="1"/>
      <name val="メイリオ"/>
      <family val="3"/>
      <charset val="128"/>
    </font>
    <font>
      <sz val="10"/>
      <color theme="1"/>
      <name val="メイリオ"/>
      <family val="3"/>
      <charset val="128"/>
    </font>
    <font>
      <sz val="12"/>
      <color theme="1"/>
      <name val="メイリオ"/>
      <family val="3"/>
      <charset val="128"/>
    </font>
    <font>
      <sz val="11"/>
      <color indexed="8"/>
      <name val="ＭＳ Ｐゴシック"/>
      <family val="3"/>
      <charset val="128"/>
    </font>
    <font>
      <b/>
      <sz val="12"/>
      <color theme="0"/>
      <name val="ＭＳ Ｐゴシック"/>
      <family val="2"/>
      <charset val="128"/>
      <scheme val="minor"/>
    </font>
    <font>
      <b/>
      <sz val="12"/>
      <color theme="1"/>
      <name val="ＭＳ Ｐゴシック"/>
      <family val="3"/>
      <charset val="128"/>
      <scheme val="minor"/>
    </font>
    <font>
      <b/>
      <sz val="9"/>
      <color theme="1"/>
      <name val="ＭＳ Ｐゴシック"/>
      <family val="3"/>
      <charset val="128"/>
      <scheme val="minor"/>
    </font>
    <font>
      <b/>
      <sz val="14"/>
      <color theme="1"/>
      <name val="ＭＳ Ｐゴシック"/>
      <family val="3"/>
      <charset val="128"/>
      <scheme val="minor"/>
    </font>
    <font>
      <b/>
      <sz val="11"/>
      <color theme="0"/>
      <name val="ＭＳ Ｐゴシック"/>
      <family val="3"/>
      <charset val="128"/>
      <scheme val="minor"/>
    </font>
    <font>
      <b/>
      <sz val="12"/>
      <color theme="0"/>
      <name val="ＭＳ Ｐゴシック"/>
      <family val="3"/>
      <charset val="128"/>
      <scheme val="minor"/>
    </font>
    <font>
      <sz val="12"/>
      <color theme="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sz val="11"/>
      <color theme="0"/>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2"/>
      <color rgb="FFFF0000"/>
      <name val="メイリオ"/>
      <family val="3"/>
      <charset val="128"/>
    </font>
    <font>
      <sz val="11"/>
      <color rgb="FFFF0000"/>
      <name val="メイリオ"/>
      <family val="3"/>
      <charset val="128"/>
    </font>
    <font>
      <u/>
      <sz val="11"/>
      <color theme="10"/>
      <name val="ＭＳ Ｐゴシック"/>
      <family val="2"/>
      <charset val="128"/>
      <scheme val="minor"/>
    </font>
    <font>
      <u/>
      <sz val="12"/>
      <color theme="10"/>
      <name val="メイリオ"/>
      <family val="3"/>
      <charset val="128"/>
    </font>
    <font>
      <b/>
      <sz val="12"/>
      <color rgb="FFFF0000"/>
      <name val="メイリオ"/>
      <family val="3"/>
      <charset val="128"/>
    </font>
    <font>
      <sz val="12"/>
      <color indexed="81"/>
      <name val="メイリオ"/>
      <family val="3"/>
      <charset val="128"/>
    </font>
    <font>
      <sz val="11"/>
      <name val="ＭＳ Ｐ明朝"/>
      <family val="1"/>
      <charset val="128"/>
    </font>
    <font>
      <b/>
      <sz val="14"/>
      <name val="ＭＳ Ｐ明朝"/>
      <family val="1"/>
      <charset val="128"/>
    </font>
    <font>
      <b/>
      <sz val="11"/>
      <name val="ＭＳ Ｐ明朝"/>
      <family val="1"/>
      <charset val="128"/>
    </font>
    <font>
      <sz val="7"/>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9.5"/>
      <name val="ＭＳ Ｐ明朝"/>
      <family val="1"/>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9"/>
      <color indexed="81"/>
      <name val="メイリオ"/>
      <family val="3"/>
      <charset val="128"/>
    </font>
    <font>
      <sz val="11"/>
      <color theme="1"/>
      <name val="ＭＳ Ｐゴシック"/>
      <family val="2"/>
      <charset val="128"/>
      <scheme val="minor"/>
    </font>
    <font>
      <sz val="10"/>
      <color theme="1"/>
      <name val="HGｺﾞｼｯｸM"/>
      <family val="3"/>
      <charset val="128"/>
    </font>
    <font>
      <b/>
      <sz val="14"/>
      <color theme="1"/>
      <name val="HGｺﾞｼｯｸM"/>
      <family val="3"/>
      <charset val="128"/>
    </font>
    <font>
      <b/>
      <sz val="16"/>
      <color theme="1"/>
      <name val="HGｺﾞｼｯｸM"/>
      <family val="3"/>
      <charset val="128"/>
    </font>
    <font>
      <sz val="12"/>
      <color theme="1"/>
      <name val="HGｺﾞｼｯｸM"/>
      <family val="3"/>
      <charset val="128"/>
    </font>
    <font>
      <sz val="6"/>
      <name val="ＭＳ Ｐゴシック"/>
      <family val="3"/>
      <charset val="128"/>
      <scheme val="minor"/>
    </font>
    <font>
      <u/>
      <sz val="12"/>
      <color theme="1"/>
      <name val="HGｺﾞｼｯｸM"/>
      <family val="3"/>
      <charset val="128"/>
    </font>
    <font>
      <sz val="11"/>
      <color rgb="FF000000"/>
      <name val="HGｺﾞｼｯｸM"/>
      <family val="3"/>
      <charset val="128"/>
    </font>
    <font>
      <sz val="11"/>
      <color theme="1"/>
      <name val="HGｺﾞｼｯｸM"/>
      <family val="3"/>
      <charset val="128"/>
    </font>
    <font>
      <sz val="14"/>
      <color theme="1"/>
      <name val="HGｺﾞｼｯｸM"/>
      <family val="3"/>
      <charset val="128"/>
    </font>
    <font>
      <sz val="10.5"/>
      <color theme="1"/>
      <name val="HGｺﾞｼｯｸM"/>
      <family val="3"/>
      <charset val="128"/>
    </font>
    <font>
      <sz val="16"/>
      <color theme="1"/>
      <name val="HGｺﾞｼｯｸM"/>
      <family val="3"/>
      <charset val="128"/>
    </font>
    <font>
      <sz val="16"/>
      <color rgb="FF000000"/>
      <name val="HGｺﾞｼｯｸM"/>
      <family val="3"/>
      <charset val="128"/>
    </font>
    <font>
      <sz val="13"/>
      <color rgb="FF000000"/>
      <name val="HGｺﾞｼｯｸM"/>
      <family val="3"/>
      <charset val="128"/>
    </font>
    <font>
      <sz val="10"/>
      <color rgb="FF000000"/>
      <name val="HGｺﾞｼｯｸM"/>
      <family val="3"/>
      <charset val="128"/>
    </font>
    <font>
      <sz val="12"/>
      <color rgb="FF000000"/>
      <name val="HGｺﾞｼｯｸM"/>
      <family val="3"/>
      <charset val="128"/>
    </font>
    <font>
      <sz val="18"/>
      <color theme="1"/>
      <name val="HGｺﾞｼｯｸM"/>
      <family val="3"/>
      <charset val="128"/>
    </font>
    <font>
      <sz val="20"/>
      <color theme="1"/>
      <name val="HGｺﾞｼｯｸM"/>
      <family val="3"/>
      <charset val="128"/>
    </font>
    <font>
      <b/>
      <sz val="12"/>
      <color theme="1"/>
      <name val="HGｺﾞｼｯｸM"/>
      <family val="3"/>
      <charset val="128"/>
    </font>
    <font>
      <b/>
      <sz val="11"/>
      <color theme="1"/>
      <name val="HGｺﾞｼｯｸM"/>
      <family val="3"/>
      <charset val="128"/>
    </font>
    <font>
      <sz val="11"/>
      <color theme="1"/>
      <name val="Meiryo UI"/>
      <family val="2"/>
      <charset val="128"/>
    </font>
    <font>
      <sz val="6"/>
      <name val="Meiryo UI"/>
      <family val="2"/>
      <charset val="128"/>
    </font>
    <font>
      <b/>
      <sz val="20"/>
      <color theme="1"/>
      <name val="Meiryo UI"/>
      <family val="3"/>
      <charset val="128"/>
    </font>
    <font>
      <sz val="14"/>
      <color theme="1"/>
      <name val="Meiryo UI"/>
      <family val="2"/>
      <charset val="128"/>
    </font>
    <font>
      <sz val="14"/>
      <color theme="1"/>
      <name val="Meiryo UI"/>
      <family val="3"/>
      <charset val="128"/>
    </font>
    <font>
      <b/>
      <sz val="14"/>
      <color theme="1"/>
      <name val="Meiryo UI"/>
      <family val="3"/>
      <charset val="128"/>
    </font>
    <font>
      <sz val="10"/>
      <color theme="1"/>
      <name val="Meiryo UI"/>
      <family val="2"/>
      <charset val="128"/>
    </font>
    <font>
      <sz val="10"/>
      <color theme="1"/>
      <name val="Meiryo UI"/>
      <family val="3"/>
      <charset val="128"/>
    </font>
    <font>
      <sz val="9"/>
      <color theme="1"/>
      <name val="Meiryo UI"/>
      <family val="2"/>
      <charset val="128"/>
    </font>
    <font>
      <sz val="9"/>
      <color theme="1"/>
      <name val="Meiryo UI"/>
      <family val="3"/>
      <charset val="128"/>
    </font>
    <font>
      <sz val="11"/>
      <color theme="1"/>
      <name val="Meiryo UI"/>
      <family val="3"/>
      <charset val="128"/>
    </font>
    <font>
      <b/>
      <sz val="11"/>
      <color theme="1"/>
      <name val="Meiryo UI"/>
      <family val="3"/>
      <charset val="128"/>
    </font>
    <font>
      <b/>
      <u/>
      <sz val="11"/>
      <color theme="1"/>
      <name val="Meiryo UI"/>
      <family val="3"/>
      <charset val="128"/>
    </font>
    <font>
      <u/>
      <sz val="11"/>
      <color theme="10"/>
      <name val="メイリオ"/>
      <family val="3"/>
      <charset val="128"/>
    </font>
    <font>
      <sz val="14"/>
      <name val="メイリオ"/>
      <family val="3"/>
      <charset val="128"/>
    </font>
    <font>
      <u/>
      <sz val="14"/>
      <color theme="10"/>
      <name val="メイリオ"/>
      <family val="3"/>
      <charset val="128"/>
    </font>
    <font>
      <sz val="10.5"/>
      <color theme="1"/>
      <name val="メイリオ"/>
      <family val="3"/>
      <charset val="128"/>
    </font>
    <font>
      <sz val="8"/>
      <color theme="1"/>
      <name val="メイリオ"/>
      <family val="3"/>
      <charset val="128"/>
    </font>
    <font>
      <sz val="9"/>
      <color theme="1"/>
      <name val="メイリオ"/>
      <family val="3"/>
      <charset val="128"/>
    </font>
    <font>
      <sz val="7"/>
      <color theme="1"/>
      <name val="メイリオ"/>
      <family val="3"/>
      <charset val="128"/>
    </font>
    <font>
      <sz val="6"/>
      <name val="ＭＳ Ｐゴシック"/>
      <family val="3"/>
      <charset val="128"/>
    </font>
    <font>
      <sz val="20"/>
      <name val="メイリオ"/>
      <family val="3"/>
      <charset val="128"/>
    </font>
    <font>
      <b/>
      <sz val="12"/>
      <name val="メイリオ"/>
      <family val="3"/>
      <charset val="128"/>
    </font>
    <font>
      <sz val="16"/>
      <name val="メイリオ"/>
      <family val="3"/>
      <charset val="128"/>
    </font>
    <font>
      <b/>
      <sz val="11"/>
      <name val="メイリオ"/>
      <family val="3"/>
      <charset val="128"/>
    </font>
    <font>
      <sz val="18"/>
      <color theme="1"/>
      <name val="メイリオ"/>
      <family val="3"/>
      <charset val="128"/>
    </font>
    <font>
      <sz val="16"/>
      <color theme="1"/>
      <name val="ＭＳ 明朝"/>
      <family val="1"/>
      <charset val="128"/>
    </font>
    <font>
      <sz val="10"/>
      <color theme="1"/>
      <name val="ＭＳ 明朝"/>
      <family val="1"/>
      <charset val="128"/>
    </font>
    <font>
      <sz val="8"/>
      <color theme="1"/>
      <name val="ＭＳ 明朝"/>
      <family val="1"/>
      <charset val="128"/>
    </font>
    <font>
      <b/>
      <sz val="10"/>
      <color theme="1"/>
      <name val="メイリオ"/>
      <family val="3"/>
      <charset val="128"/>
    </font>
    <font>
      <sz val="10.5"/>
      <color theme="1"/>
      <name val="ＭＳ 明朝"/>
      <family val="1"/>
      <charset val="128"/>
    </font>
    <font>
      <sz val="10"/>
      <color theme="1"/>
      <name val="Century"/>
      <family val="1"/>
    </font>
    <font>
      <sz val="14"/>
      <color indexed="81"/>
      <name val="メイリオ"/>
      <family val="3"/>
      <charset val="128"/>
    </font>
    <font>
      <sz val="7"/>
      <color theme="1"/>
      <name val="HGｺﾞｼｯｸM"/>
      <family val="3"/>
      <charset val="128"/>
    </font>
    <font>
      <u/>
      <sz val="11"/>
      <color theme="1"/>
      <name val="HGｺﾞｼｯｸM"/>
      <family val="3"/>
      <charset val="128"/>
    </font>
    <font>
      <b/>
      <sz val="16"/>
      <color theme="1"/>
      <name val="メイリオ"/>
      <family val="3"/>
      <charset val="128"/>
    </font>
    <font>
      <u/>
      <sz val="11"/>
      <color theme="1"/>
      <name val="メイリオ"/>
      <family val="3"/>
      <charset val="128"/>
    </font>
    <font>
      <sz val="11"/>
      <name val="HGｺﾞｼｯｸM"/>
      <family val="3"/>
      <charset val="128"/>
    </font>
    <font>
      <b/>
      <sz val="18"/>
      <name val="HGｺﾞｼｯｸM"/>
      <family val="3"/>
      <charset val="128"/>
    </font>
    <font>
      <sz val="12"/>
      <name val="HGｺﾞｼｯｸM"/>
      <family val="3"/>
      <charset val="128"/>
    </font>
    <font>
      <sz val="10"/>
      <name val="HGｺﾞｼｯｸM"/>
      <family val="3"/>
      <charset val="128"/>
    </font>
    <font>
      <sz val="9"/>
      <name val="HGｺﾞｼｯｸM"/>
      <family val="3"/>
      <charset val="128"/>
    </font>
    <font>
      <sz val="11"/>
      <color theme="1"/>
      <name val="ＭＳ Ｐゴシック"/>
      <family val="2"/>
      <scheme val="minor"/>
    </font>
    <font>
      <u/>
      <sz val="8.25"/>
      <color indexed="12"/>
      <name val="ＭＳ Ｐゴシック"/>
      <family val="3"/>
      <charset val="128"/>
    </font>
    <font>
      <u/>
      <sz val="14"/>
      <color indexed="12"/>
      <name val="HGｺﾞｼｯｸM"/>
      <family val="3"/>
      <charset val="128"/>
    </font>
    <font>
      <b/>
      <sz val="20"/>
      <color theme="1"/>
      <name val="HGｺﾞｼｯｸM"/>
      <family val="3"/>
      <charset val="128"/>
    </font>
    <font>
      <b/>
      <sz val="18"/>
      <color theme="1"/>
      <name val="HGｺﾞｼｯｸM"/>
      <family val="3"/>
      <charset val="128"/>
    </font>
    <font>
      <sz val="12"/>
      <color theme="1"/>
      <name val="Century"/>
      <family val="1"/>
    </font>
    <font>
      <sz val="16"/>
      <color theme="1"/>
      <name val="ＭＳ Ｐゴシック"/>
      <family val="2"/>
      <charset val="128"/>
      <scheme val="minor"/>
    </font>
    <font>
      <sz val="11"/>
      <name val="Meiryo UI"/>
      <family val="3"/>
      <charset val="128"/>
    </font>
    <font>
      <sz val="20"/>
      <name val="Meiryo UI"/>
      <family val="3"/>
      <charset val="128"/>
    </font>
    <font>
      <u/>
      <sz val="14"/>
      <color theme="1"/>
      <name val="HGｺﾞｼｯｸM"/>
      <family val="3"/>
      <charset val="128"/>
    </font>
    <font>
      <u/>
      <sz val="11"/>
      <color theme="1"/>
      <name val="ＭＳ 明朝"/>
      <family val="1"/>
      <charset val="128"/>
    </font>
    <font>
      <u/>
      <sz val="10.5"/>
      <color theme="1"/>
      <name val="HGｺﾞｼｯｸM"/>
      <family val="3"/>
      <charset val="128"/>
    </font>
    <font>
      <sz val="1"/>
      <color theme="1"/>
      <name val="HGｺﾞｼｯｸM"/>
      <family val="3"/>
      <charset val="128"/>
    </font>
    <font>
      <b/>
      <sz val="14"/>
      <name val="Meiryo UI"/>
      <family val="3"/>
      <charset val="128"/>
    </font>
    <font>
      <sz val="12"/>
      <color indexed="81"/>
      <name val="HG丸ｺﾞｼｯｸM-PRO"/>
      <family val="3"/>
      <charset val="128"/>
    </font>
    <font>
      <sz val="12"/>
      <color theme="0" tint="-0.499984740745262"/>
      <name val="メイリオ"/>
      <family val="3"/>
      <charset val="128"/>
    </font>
    <font>
      <sz val="11"/>
      <color theme="0" tint="-0.499984740745262"/>
      <name val="メイリオ"/>
      <family val="3"/>
      <charset val="128"/>
    </font>
    <font>
      <sz val="10"/>
      <color theme="0" tint="-0.499984740745262"/>
      <name val="メイリオ"/>
      <family val="3"/>
      <charset val="128"/>
    </font>
    <font>
      <sz val="14"/>
      <color indexed="81"/>
      <name val="HG丸ｺﾞｼｯｸM-PRO"/>
      <family val="3"/>
      <charset val="128"/>
    </font>
    <font>
      <b/>
      <sz val="14"/>
      <color theme="1"/>
      <name val="ＭＳ Ｐ明朝"/>
      <family val="1"/>
      <charset val="128"/>
    </font>
    <font>
      <sz val="7"/>
      <color theme="1"/>
      <name val="ＭＳ Ｐ明朝"/>
      <family val="1"/>
      <charset val="128"/>
    </font>
    <font>
      <sz val="12"/>
      <color theme="1"/>
      <name val="ＭＳ Ｐ明朝"/>
      <family val="1"/>
      <charset val="128"/>
    </font>
    <font>
      <sz val="8"/>
      <color theme="1"/>
      <name val="ＭＳ Ｐ明朝"/>
      <family val="1"/>
      <charset val="128"/>
    </font>
    <font>
      <sz val="9.5"/>
      <color theme="1"/>
      <name val="ＭＳ Ｐ明朝"/>
      <family val="1"/>
      <charset val="128"/>
    </font>
    <font>
      <sz val="10.5"/>
      <color theme="1"/>
      <name val="ＭＳ Ｐ明朝"/>
      <family val="1"/>
      <charset val="128"/>
    </font>
    <font>
      <sz val="6"/>
      <name val="HG丸ｺﾞｼｯｸM-PRO"/>
      <family val="2"/>
      <charset val="128"/>
    </font>
    <font>
      <sz val="14"/>
      <color theme="1"/>
      <name val="ＭＳ Ｐ明朝"/>
      <family val="1"/>
      <charset val="128"/>
    </font>
    <font>
      <b/>
      <sz val="12"/>
      <color theme="1"/>
      <name val="メイリオ"/>
      <family val="3"/>
      <charset val="128"/>
    </font>
    <font>
      <b/>
      <sz val="12"/>
      <color rgb="FFFF0000"/>
      <name val="ＭＳ Ｐゴシック"/>
      <family val="2"/>
      <charset val="128"/>
      <scheme val="minor"/>
    </font>
    <font>
      <sz val="14"/>
      <color indexed="81"/>
      <name val="MS P ゴシック"/>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ECFF"/>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66FFFF"/>
        <bgColor indexed="64"/>
      </patternFill>
    </fill>
    <fill>
      <patternFill patternType="solid">
        <fgColor rgb="FFFFCC99"/>
        <bgColor indexed="64"/>
      </patternFill>
    </fill>
    <fill>
      <patternFill patternType="solid">
        <fgColor rgb="FFCCFF99"/>
        <bgColor indexed="64"/>
      </patternFill>
    </fill>
    <fill>
      <patternFill patternType="solid">
        <fgColor rgb="FF00B0F0"/>
        <bgColor indexed="64"/>
      </patternFill>
    </fill>
    <fill>
      <patternFill patternType="solid">
        <fgColor theme="9" tint="0.59999389629810485"/>
        <bgColor indexed="64"/>
      </patternFill>
    </fill>
    <fill>
      <patternFill patternType="solid">
        <fgColor theme="1"/>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4.9989318521683403E-2"/>
        <bgColor indexed="64"/>
      </patternFill>
    </fill>
  </fills>
  <borders count="18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bottom style="hair">
        <color theme="1"/>
      </bottom>
      <diagonal/>
    </border>
    <border>
      <left/>
      <right/>
      <top style="hair">
        <color theme="1"/>
      </top>
      <bottom/>
      <diagonal/>
    </border>
    <border>
      <left/>
      <right/>
      <top style="hair">
        <color theme="1"/>
      </top>
      <bottom style="hair">
        <color theme="1"/>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top/>
      <bottom style="thick">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style="thin">
        <color auto="1"/>
      </right>
      <top style="thick">
        <color auto="1"/>
      </top>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auto="1"/>
      </right>
      <top/>
      <bottom/>
      <diagonal/>
    </border>
    <border>
      <left/>
      <right style="thick">
        <color auto="1"/>
      </right>
      <top/>
      <bottom/>
      <diagonal/>
    </border>
    <border>
      <left style="thick">
        <color auto="1"/>
      </left>
      <right style="thin">
        <color auto="1"/>
      </right>
      <top/>
      <bottom style="thin">
        <color auto="1"/>
      </bottom>
      <diagonal/>
    </border>
    <border>
      <left/>
      <right style="thick">
        <color auto="1"/>
      </right>
      <top/>
      <bottom style="thin">
        <color auto="1"/>
      </bottom>
      <diagonal/>
    </border>
    <border>
      <left style="thick">
        <color auto="1"/>
      </left>
      <right/>
      <top/>
      <bottom/>
      <diagonal/>
    </border>
    <border>
      <left/>
      <right style="thick">
        <color auto="1"/>
      </right>
      <top style="thin">
        <color auto="1"/>
      </top>
      <bottom/>
      <diagonal/>
    </border>
    <border>
      <left style="thick">
        <color auto="1"/>
      </left>
      <right/>
      <top/>
      <bottom style="thin">
        <color auto="1"/>
      </bottom>
      <diagonal/>
    </border>
    <border>
      <left style="thick">
        <color auto="1"/>
      </left>
      <right/>
      <top style="thin">
        <color auto="1"/>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22"/>
      </left>
      <right style="thin">
        <color indexed="22"/>
      </right>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bottom style="thick">
        <color indexed="64"/>
      </bottom>
      <diagonal/>
    </border>
    <border>
      <left style="thin">
        <color indexed="64"/>
      </left>
      <right/>
      <top/>
      <bottom style="thick">
        <color indexed="64"/>
      </bottom>
      <diagonal/>
    </border>
    <border>
      <left/>
      <right/>
      <top/>
      <bottom style="dotted">
        <color indexed="64"/>
      </bottom>
      <diagonal/>
    </border>
    <border>
      <left style="thick">
        <color indexed="64"/>
      </left>
      <right/>
      <top style="medium">
        <color indexed="64"/>
      </top>
      <bottom/>
      <diagonal/>
    </border>
    <border>
      <left/>
      <right/>
      <top style="dotted">
        <color indexed="64"/>
      </top>
      <bottom style="dotted">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medium">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auto="1"/>
      </left>
      <right style="thin">
        <color auto="1"/>
      </right>
      <top/>
      <bottom style="medium">
        <color indexed="64"/>
      </bottom>
      <diagonal/>
    </border>
    <border>
      <left style="thick">
        <color auto="1"/>
      </left>
      <right style="thin">
        <color auto="1"/>
      </right>
      <top style="medium">
        <color indexed="64"/>
      </top>
      <bottom style="medium">
        <color indexed="64"/>
      </bottom>
      <diagonal/>
    </border>
    <border>
      <left/>
      <right/>
      <top style="medium">
        <color indexed="64"/>
      </top>
      <bottom style="medium">
        <color indexed="64"/>
      </bottom>
      <diagonal/>
    </border>
    <border>
      <left/>
      <right style="thick">
        <color auto="1"/>
      </right>
      <top style="medium">
        <color indexed="64"/>
      </top>
      <bottom style="medium">
        <color indexed="64"/>
      </bottom>
      <diagonal/>
    </border>
    <border>
      <left style="thick">
        <color auto="1"/>
      </left>
      <right style="thin">
        <color auto="1"/>
      </right>
      <top style="medium">
        <color indexed="64"/>
      </top>
      <bottom/>
      <diagonal/>
    </border>
    <border>
      <left style="thick">
        <color indexed="64"/>
      </left>
      <right style="thin">
        <color indexed="64"/>
      </right>
      <top/>
      <bottom style="thick">
        <color indexed="64"/>
      </bottom>
      <diagonal/>
    </border>
  </borders>
  <cellStyleXfs count="18">
    <xf numFmtId="0" fontId="0" fillId="0" borderId="0">
      <alignment vertical="center"/>
    </xf>
    <xf numFmtId="0" fontId="5" fillId="0" borderId="0"/>
    <xf numFmtId="0" fontId="4" fillId="0" borderId="0">
      <alignment vertical="center"/>
    </xf>
    <xf numFmtId="0" fontId="13" fillId="0" borderId="0"/>
    <xf numFmtId="0" fontId="29" fillId="0" borderId="0" applyNumberFormat="0" applyFill="0" applyBorder="0" applyAlignment="0" applyProtection="0">
      <alignment vertical="center"/>
    </xf>
    <xf numFmtId="0" fontId="46" fillId="0" borderId="0">
      <alignment vertical="center"/>
    </xf>
    <xf numFmtId="0" fontId="46" fillId="0" borderId="0">
      <alignment vertical="center"/>
    </xf>
    <xf numFmtId="0" fontId="66" fillId="0" borderId="0">
      <alignment vertical="center"/>
    </xf>
    <xf numFmtId="0" fontId="5" fillId="0" borderId="0"/>
    <xf numFmtId="0" fontId="46" fillId="0" borderId="0">
      <alignment vertical="center"/>
    </xf>
    <xf numFmtId="0" fontId="46" fillId="0" borderId="0">
      <alignment vertical="center"/>
    </xf>
    <xf numFmtId="0" fontId="5" fillId="0" borderId="0"/>
    <xf numFmtId="0" fontId="108" fillId="0" borderId="0"/>
    <xf numFmtId="0" fontId="109" fillId="0" borderId="0" applyNumberFormat="0" applyFill="0" applyBorder="0" applyAlignment="0" applyProtection="0">
      <alignment vertical="top"/>
      <protection locked="0"/>
    </xf>
    <xf numFmtId="0" fontId="46" fillId="0" borderId="0">
      <alignment vertical="center"/>
    </xf>
    <xf numFmtId="0" fontId="46" fillId="0" borderId="0">
      <alignment vertical="center"/>
    </xf>
    <xf numFmtId="38" fontId="46" fillId="0" borderId="0" applyFont="0" applyFill="0" applyBorder="0" applyAlignment="0" applyProtection="0">
      <alignment vertical="center"/>
    </xf>
    <xf numFmtId="0" fontId="1" fillId="0" borderId="0">
      <alignment vertical="center"/>
    </xf>
  </cellStyleXfs>
  <cellXfs count="2416">
    <xf numFmtId="0" fontId="0" fillId="0" borderId="0" xfId="0">
      <alignment vertical="center"/>
    </xf>
    <xf numFmtId="0" fontId="4" fillId="0" borderId="0" xfId="2">
      <alignment vertical="center"/>
    </xf>
    <xf numFmtId="0" fontId="12" fillId="0" borderId="0" xfId="2" applyFont="1">
      <alignment vertical="center"/>
    </xf>
    <xf numFmtId="0" fontId="10" fillId="0" borderId="0" xfId="0" applyFont="1">
      <alignment vertical="center"/>
    </xf>
    <xf numFmtId="49" fontId="10" fillId="2" borderId="16" xfId="0" applyNumberFormat="1" applyFont="1" applyFill="1" applyBorder="1" applyAlignment="1">
      <alignment horizontal="center" vertical="center"/>
    </xf>
    <xf numFmtId="0" fontId="10" fillId="2" borderId="16" xfId="0" applyFont="1" applyFill="1" applyBorder="1" applyAlignment="1">
      <alignment horizontal="center" vertical="center"/>
    </xf>
    <xf numFmtId="49" fontId="10" fillId="0" borderId="16" xfId="0" applyNumberFormat="1" applyFont="1" applyBorder="1" applyAlignment="1">
      <alignment horizontal="center" vertical="center"/>
    </xf>
    <xf numFmtId="0" fontId="10" fillId="0" borderId="16" xfId="0" applyFont="1" applyBorder="1">
      <alignment vertical="center"/>
    </xf>
    <xf numFmtId="49" fontId="10" fillId="0" borderId="0" xfId="0" applyNumberFormat="1" applyFont="1">
      <alignment vertical="center"/>
    </xf>
    <xf numFmtId="0" fontId="27" fillId="0" borderId="0" xfId="2" applyFont="1">
      <alignment vertical="center"/>
    </xf>
    <xf numFmtId="0" fontId="28" fillId="0" borderId="0" xfId="3" applyFont="1"/>
    <xf numFmtId="0" fontId="31" fillId="0" borderId="0" xfId="2" applyFont="1">
      <alignment vertical="center"/>
    </xf>
    <xf numFmtId="0" fontId="8" fillId="0" borderId="0" xfId="0" applyFont="1" applyAlignment="1">
      <alignment horizontal="left" vertical="center" wrapText="1"/>
    </xf>
    <xf numFmtId="0" fontId="33" fillId="0" borderId="0" xfId="0" applyFont="1">
      <alignment vertical="center"/>
    </xf>
    <xf numFmtId="0" fontId="34" fillId="0" borderId="0" xfId="0" applyFont="1" applyAlignment="1">
      <alignment horizontal="center" vertical="center"/>
    </xf>
    <xf numFmtId="0" fontId="34" fillId="0" borderId="0" xfId="0" applyFont="1">
      <alignment vertical="center"/>
    </xf>
    <xf numFmtId="0" fontId="36" fillId="0" borderId="0" xfId="0" applyFont="1" applyAlignment="1"/>
    <xf numFmtId="0" fontId="37" fillId="0" borderId="0" xfId="0" applyFont="1">
      <alignment vertical="center"/>
    </xf>
    <xf numFmtId="0" fontId="33" fillId="0" borderId="0" xfId="0" applyFont="1" applyAlignment="1">
      <alignment horizontal="left" vertical="center"/>
    </xf>
    <xf numFmtId="0" fontId="33" fillId="0" borderId="49" xfId="0" applyFont="1" applyBorder="1" applyAlignment="1">
      <alignment vertical="center" shrinkToFit="1"/>
    </xf>
    <xf numFmtId="0" fontId="33" fillId="0" borderId="49" xfId="0" applyFont="1" applyBorder="1">
      <alignment vertical="center"/>
    </xf>
    <xf numFmtId="0" fontId="33" fillId="0" borderId="0" xfId="0" applyFont="1" applyAlignment="1"/>
    <xf numFmtId="0" fontId="33" fillId="0" borderId="0" xfId="0" applyFont="1" applyAlignment="1">
      <alignment horizontal="center" vertical="center"/>
    </xf>
    <xf numFmtId="49" fontId="33" fillId="0" borderId="0" xfId="0" applyNumberFormat="1" applyFont="1" applyAlignment="1"/>
    <xf numFmtId="49" fontId="33" fillId="0" borderId="0" xfId="0" applyNumberFormat="1" applyFont="1" applyAlignment="1">
      <alignment horizontal="center"/>
    </xf>
    <xf numFmtId="0" fontId="33" fillId="0" borderId="12" xfId="0" applyFont="1" applyBorder="1">
      <alignment vertical="center"/>
    </xf>
    <xf numFmtId="0" fontId="39" fillId="0" borderId="0" xfId="0" applyFont="1">
      <alignment vertical="center"/>
    </xf>
    <xf numFmtId="0" fontId="33" fillId="0" borderId="14" xfId="0" applyFont="1" applyBorder="1">
      <alignment vertical="center"/>
    </xf>
    <xf numFmtId="0" fontId="33" fillId="0" borderId="15" xfId="0" applyFont="1" applyBorder="1">
      <alignment vertical="center"/>
    </xf>
    <xf numFmtId="49" fontId="39" fillId="0" borderId="51" xfId="0" applyNumberFormat="1" applyFont="1" applyBorder="1">
      <alignment vertical="center"/>
    </xf>
    <xf numFmtId="49" fontId="39" fillId="0" borderId="0" xfId="0" applyNumberFormat="1" applyFont="1">
      <alignment vertical="center"/>
    </xf>
    <xf numFmtId="0" fontId="33" fillId="0" borderId="24" xfId="0" applyFont="1" applyBorder="1">
      <alignment vertical="center"/>
    </xf>
    <xf numFmtId="49" fontId="33" fillId="0" borderId="28" xfId="0" applyNumberFormat="1" applyFont="1" applyBorder="1">
      <alignment vertical="center"/>
    </xf>
    <xf numFmtId="49" fontId="33" fillId="0" borderId="20" xfId="0" applyNumberFormat="1" applyFont="1" applyBorder="1">
      <alignment vertical="center"/>
    </xf>
    <xf numFmtId="49" fontId="33" fillId="0" borderId="28" xfId="0" applyNumberFormat="1" applyFont="1" applyBorder="1" applyAlignment="1">
      <alignment horizontal="center" vertical="center"/>
    </xf>
    <xf numFmtId="0" fontId="33" fillId="0" borderId="22" xfId="0" applyFont="1" applyBorder="1">
      <alignment vertical="center"/>
    </xf>
    <xf numFmtId="49" fontId="33" fillId="0" borderId="31" xfId="0" applyNumberFormat="1" applyFont="1" applyBorder="1">
      <alignment vertical="center"/>
    </xf>
    <xf numFmtId="49" fontId="33" fillId="0" borderId="11" xfId="0" applyNumberFormat="1" applyFont="1" applyBorder="1">
      <alignment vertical="center"/>
    </xf>
    <xf numFmtId="49" fontId="38" fillId="0" borderId="10" xfId="0" applyNumberFormat="1" applyFont="1" applyBorder="1" applyAlignment="1"/>
    <xf numFmtId="49" fontId="33" fillId="0" borderId="40" xfId="0" applyNumberFormat="1" applyFont="1" applyBorder="1">
      <alignment vertical="center"/>
    </xf>
    <xf numFmtId="0" fontId="39" fillId="0" borderId="0" xfId="0" applyFont="1" applyAlignment="1"/>
    <xf numFmtId="0" fontId="35" fillId="0" borderId="0" xfId="0" applyFont="1" applyAlignment="1">
      <alignment horizontal="center" vertical="center"/>
    </xf>
    <xf numFmtId="0" fontId="39" fillId="0" borderId="0" xfId="0" applyFont="1" applyAlignment="1">
      <alignment horizontal="left" vertical="center"/>
    </xf>
    <xf numFmtId="0" fontId="39" fillId="0" borderId="0" xfId="0" applyFont="1" applyAlignment="1">
      <alignment horizontal="left" vertical="top" wrapText="1"/>
    </xf>
    <xf numFmtId="0" fontId="33" fillId="0" borderId="0" xfId="0" applyFont="1" applyAlignment="1">
      <alignment vertical="top"/>
    </xf>
    <xf numFmtId="177" fontId="42" fillId="0" borderId="0" xfId="0" applyNumberFormat="1" applyFont="1" applyAlignment="1">
      <alignment vertical="center" shrinkToFit="1"/>
    </xf>
    <xf numFmtId="0" fontId="42" fillId="0" borderId="32" xfId="0" applyFont="1" applyBorder="1">
      <alignment vertical="center"/>
    </xf>
    <xf numFmtId="0" fontId="42" fillId="0" borderId="9" xfId="0" applyFont="1" applyBorder="1">
      <alignment vertical="center"/>
    </xf>
    <xf numFmtId="0" fontId="42" fillId="0" borderId="28" xfId="0" applyFont="1" applyBorder="1">
      <alignment vertical="center"/>
    </xf>
    <xf numFmtId="0" fontId="42" fillId="0" borderId="18" xfId="0" applyFont="1" applyBorder="1" applyAlignment="1">
      <alignment horizontal="right" vertical="center" shrinkToFit="1"/>
    </xf>
    <xf numFmtId="0" fontId="12" fillId="6" borderId="16" xfId="2" applyFont="1" applyFill="1" applyBorder="1">
      <alignment vertical="center"/>
    </xf>
    <xf numFmtId="0" fontId="12" fillId="4" borderId="16" xfId="2" applyFont="1" applyFill="1" applyBorder="1">
      <alignment vertical="center"/>
    </xf>
    <xf numFmtId="49" fontId="12" fillId="0" borderId="16" xfId="2" applyNumberFormat="1" applyFont="1" applyBorder="1">
      <alignment vertical="center"/>
    </xf>
    <xf numFmtId="0" fontId="12" fillId="0" borderId="16" xfId="2" applyFont="1" applyBorder="1">
      <alignment vertical="center"/>
    </xf>
    <xf numFmtId="0" fontId="4" fillId="0" borderId="16" xfId="2" applyBorder="1">
      <alignment vertical="center"/>
    </xf>
    <xf numFmtId="0" fontId="27" fillId="0" borderId="0" xfId="0" applyFont="1">
      <alignment vertical="center"/>
    </xf>
    <xf numFmtId="0" fontId="12" fillId="7" borderId="16" xfId="2" applyFont="1" applyFill="1" applyBorder="1" applyAlignment="1">
      <alignment horizontal="centerContinuous" vertical="center"/>
    </xf>
    <xf numFmtId="0" fontId="12" fillId="0" borderId="0" xfId="2" applyFont="1" applyAlignment="1">
      <alignment horizontal="centerContinuous" vertical="center"/>
    </xf>
    <xf numFmtId="0" fontId="2" fillId="0" borderId="0" xfId="2" applyFont="1" applyAlignment="1">
      <alignment vertical="center" shrinkToFit="1"/>
    </xf>
    <xf numFmtId="49" fontId="33" fillId="0" borderId="0" xfId="0" applyNumberFormat="1" applyFont="1">
      <alignment vertical="center"/>
    </xf>
    <xf numFmtId="0" fontId="33" fillId="0" borderId="0" xfId="0" applyFont="1" applyAlignment="1">
      <alignment horizontal="center"/>
    </xf>
    <xf numFmtId="0" fontId="33" fillId="0" borderId="0" xfId="0" applyFont="1" applyAlignment="1">
      <alignment vertical="center" wrapText="1"/>
    </xf>
    <xf numFmtId="0" fontId="37" fillId="0" borderId="0" xfId="0" applyFont="1" applyAlignment="1"/>
    <xf numFmtId="0" fontId="39" fillId="0" borderId="0" xfId="0" applyFont="1" applyAlignment="1">
      <alignment vertical="top" wrapText="1"/>
    </xf>
    <xf numFmtId="176" fontId="33" fillId="0" borderId="0" xfId="0" applyNumberFormat="1" applyFont="1">
      <alignment vertical="center"/>
    </xf>
    <xf numFmtId="0" fontId="39" fillId="0" borderId="0" xfId="0" applyFont="1" applyAlignment="1">
      <alignment vertical="center" wrapText="1"/>
    </xf>
    <xf numFmtId="0" fontId="37" fillId="0" borderId="0" xfId="0" applyFont="1" applyAlignment="1">
      <alignment horizontal="center" vertical="top"/>
    </xf>
    <xf numFmtId="0" fontId="46" fillId="0" borderId="0" xfId="5">
      <alignment vertical="center"/>
    </xf>
    <xf numFmtId="0" fontId="47" fillId="0" borderId="0" xfId="5" applyFont="1">
      <alignment vertical="center"/>
    </xf>
    <xf numFmtId="0" fontId="46" fillId="0" borderId="21" xfId="5" applyBorder="1">
      <alignment vertical="center"/>
    </xf>
    <xf numFmtId="0" fontId="48" fillId="0" borderId="13" xfId="5" applyFont="1" applyBorder="1" applyAlignment="1">
      <alignment horizontal="center" vertical="center"/>
    </xf>
    <xf numFmtId="0" fontId="46" fillId="0" borderId="13" xfId="5" applyBorder="1">
      <alignment vertical="center"/>
    </xf>
    <xf numFmtId="0" fontId="46" fillId="0" borderId="14" xfId="5" applyBorder="1">
      <alignment vertical="center"/>
    </xf>
    <xf numFmtId="0" fontId="46" fillId="0" borderId="22" xfId="5" applyBorder="1">
      <alignment vertical="center"/>
    </xf>
    <xf numFmtId="0" fontId="50" fillId="0" borderId="0" xfId="5" applyFont="1" applyAlignment="1">
      <alignment horizontal="right" vertical="center"/>
    </xf>
    <xf numFmtId="0" fontId="50" fillId="0" borderId="0" xfId="5" applyFont="1" applyAlignment="1">
      <alignment horizontal="left" vertical="center"/>
    </xf>
    <xf numFmtId="0" fontId="46" fillId="0" borderId="15" xfId="5" applyBorder="1">
      <alignment vertical="center"/>
    </xf>
    <xf numFmtId="0" fontId="50" fillId="0" borderId="0" xfId="5" applyFont="1" applyAlignment="1">
      <alignment horizontal="justify" vertical="center"/>
    </xf>
    <xf numFmtId="0" fontId="50" fillId="0" borderId="0" xfId="5" applyFont="1" applyAlignment="1">
      <alignment horizontal="justify"/>
    </xf>
    <xf numFmtId="0" fontId="52" fillId="0" borderId="0" xfId="5" applyFont="1" applyAlignment="1">
      <alignment horizontal="justify" vertical="center"/>
    </xf>
    <xf numFmtId="0" fontId="50" fillId="0" borderId="7" xfId="5" applyFont="1" applyBorder="1" applyAlignment="1">
      <alignment horizontal="left"/>
    </xf>
    <xf numFmtId="0" fontId="46" fillId="0" borderId="23" xfId="5" applyBorder="1">
      <alignment vertical="center"/>
    </xf>
    <xf numFmtId="0" fontId="52" fillId="0" borderId="12" xfId="5" applyFont="1" applyBorder="1" applyAlignment="1">
      <alignment horizontal="justify" vertical="center"/>
    </xf>
    <xf numFmtId="0" fontId="46" fillId="0" borderId="12" xfId="5" applyBorder="1">
      <alignment vertical="center"/>
    </xf>
    <xf numFmtId="0" fontId="46" fillId="0" borderId="24" xfId="5" applyBorder="1">
      <alignment vertical="center"/>
    </xf>
    <xf numFmtId="0" fontId="53" fillId="0" borderId="0" xfId="5" applyFont="1">
      <alignment vertical="center"/>
    </xf>
    <xf numFmtId="0" fontId="54" fillId="0" borderId="0" xfId="5" applyFont="1">
      <alignment vertical="center"/>
    </xf>
    <xf numFmtId="0" fontId="53" fillId="0" borderId="36" xfId="5" applyFont="1" applyBorder="1" applyAlignment="1">
      <alignment horizontal="justify" vertical="center"/>
    </xf>
    <xf numFmtId="0" fontId="53" fillId="0" borderId="16" xfId="5" applyFont="1" applyBorder="1">
      <alignment vertical="center"/>
    </xf>
    <xf numFmtId="0" fontId="53" fillId="0" borderId="44" xfId="5" applyFont="1" applyBorder="1" applyAlignment="1">
      <alignment horizontal="center" vertical="center"/>
    </xf>
    <xf numFmtId="0" fontId="53" fillId="0" borderId="0" xfId="5" applyFont="1" applyAlignment="1">
      <alignment horizontal="center" vertical="center"/>
    </xf>
    <xf numFmtId="0" fontId="53" fillId="0" borderId="0" xfId="5" applyFont="1" applyAlignment="1">
      <alignment horizontal="justify" vertical="center"/>
    </xf>
    <xf numFmtId="0" fontId="53" fillId="0" borderId="36" xfId="5" applyFont="1" applyBorder="1">
      <alignment vertical="center"/>
    </xf>
    <xf numFmtId="0" fontId="53" fillId="0" borderId="0" xfId="5" applyFont="1" applyAlignment="1">
      <alignment horizontal="left" vertical="center"/>
    </xf>
    <xf numFmtId="0" fontId="46" fillId="0" borderId="1" xfId="5" applyBorder="1">
      <alignment vertical="center"/>
    </xf>
    <xf numFmtId="0" fontId="50" fillId="0" borderId="2" xfId="5" applyFont="1" applyBorder="1" applyAlignment="1">
      <alignment horizontal="justify" vertical="center"/>
    </xf>
    <xf numFmtId="0" fontId="46" fillId="0" borderId="2" xfId="5" applyBorder="1">
      <alignment vertical="center"/>
    </xf>
    <xf numFmtId="0" fontId="46" fillId="0" borderId="3" xfId="5" applyBorder="1">
      <alignment vertical="center"/>
    </xf>
    <xf numFmtId="0" fontId="46" fillId="0" borderId="4" xfId="5" applyBorder="1">
      <alignment vertical="center"/>
    </xf>
    <xf numFmtId="0" fontId="46" fillId="0" borderId="5" xfId="5" applyBorder="1">
      <alignment vertical="center"/>
    </xf>
    <xf numFmtId="0" fontId="50" fillId="0" borderId="7" xfId="5" applyFont="1" applyBorder="1" applyAlignment="1">
      <alignment horizontal="right"/>
    </xf>
    <xf numFmtId="0" fontId="50" fillId="0" borderId="7" xfId="5" applyFont="1" applyBorder="1" applyAlignment="1">
      <alignment horizontal="left" vertical="center"/>
    </xf>
    <xf numFmtId="0" fontId="46" fillId="0" borderId="7" xfId="5" applyBorder="1">
      <alignment vertical="center"/>
    </xf>
    <xf numFmtId="0" fontId="46" fillId="0" borderId="6" xfId="5" applyBorder="1">
      <alignment vertical="center"/>
    </xf>
    <xf numFmtId="0" fontId="50" fillId="0" borderId="7" xfId="5" applyFont="1" applyBorder="1" applyAlignment="1">
      <alignment horizontal="justify" vertical="center"/>
    </xf>
    <xf numFmtId="0" fontId="46" fillId="0" borderId="8" xfId="5" applyBorder="1">
      <alignment vertical="center"/>
    </xf>
    <xf numFmtId="0" fontId="50" fillId="0" borderId="0" xfId="5" applyFont="1">
      <alignment vertical="center"/>
    </xf>
    <xf numFmtId="0" fontId="56" fillId="0" borderId="0" xfId="5" applyFont="1" applyAlignment="1">
      <alignment horizontal="justify" vertical="center"/>
    </xf>
    <xf numFmtId="0" fontId="57" fillId="0" borderId="0" xfId="5" applyFont="1">
      <alignment vertical="center"/>
    </xf>
    <xf numFmtId="0" fontId="58" fillId="0" borderId="0" xfId="5" applyFont="1" applyAlignment="1">
      <alignment horizontal="left" vertical="center"/>
    </xf>
    <xf numFmtId="0" fontId="53" fillId="0" borderId="12" xfId="5" applyFont="1" applyBorder="1">
      <alignment vertical="center"/>
    </xf>
    <xf numFmtId="0" fontId="53" fillId="0" borderId="24" xfId="5" applyFont="1" applyBorder="1">
      <alignment vertical="center"/>
    </xf>
    <xf numFmtId="0" fontId="54" fillId="0" borderId="15" xfId="5" applyFont="1" applyBorder="1">
      <alignment vertical="center"/>
    </xf>
    <xf numFmtId="0" fontId="60" fillId="0" borderId="36" xfId="5" applyFont="1" applyBorder="1" applyAlignment="1">
      <alignment horizontal="distributed" vertical="center"/>
    </xf>
    <xf numFmtId="0" fontId="53" fillId="0" borderId="44" xfId="5" applyFont="1" applyBorder="1" applyAlignment="1">
      <alignment horizontal="distributed" vertical="center"/>
    </xf>
    <xf numFmtId="0" fontId="61" fillId="0" borderId="9" xfId="5" applyFont="1" applyBorder="1">
      <alignment vertical="center"/>
    </xf>
    <xf numFmtId="0" fontId="53" fillId="0" borderId="18" xfId="5" applyFont="1" applyBorder="1">
      <alignment vertical="center"/>
    </xf>
    <xf numFmtId="0" fontId="53" fillId="0" borderId="1" xfId="5" applyFont="1" applyBorder="1">
      <alignment vertical="center"/>
    </xf>
    <xf numFmtId="0" fontId="53" fillId="0" borderId="2" xfId="5" applyFont="1" applyBorder="1">
      <alignment vertical="center"/>
    </xf>
    <xf numFmtId="0" fontId="53" fillId="0" borderId="2" xfId="5" applyFont="1" applyBorder="1" applyAlignment="1">
      <alignment horizontal="left" vertical="center"/>
    </xf>
    <xf numFmtId="0" fontId="54" fillId="0" borderId="0" xfId="6" applyFont="1">
      <alignment vertical="center"/>
    </xf>
    <xf numFmtId="0" fontId="62" fillId="0" borderId="0" xfId="6" applyFont="1">
      <alignment vertical="center"/>
    </xf>
    <xf numFmtId="0" fontId="50" fillId="0" borderId="9" xfId="6" applyFont="1" applyBorder="1">
      <alignment vertical="center"/>
    </xf>
    <xf numFmtId="0" fontId="50" fillId="0" borderId="11" xfId="6" applyFont="1" applyBorder="1" applyAlignment="1">
      <alignment horizontal="right" vertical="center"/>
    </xf>
    <xf numFmtId="0" fontId="50" fillId="0" borderId="10" xfId="6" applyFont="1" applyBorder="1">
      <alignment vertical="center"/>
    </xf>
    <xf numFmtId="0" fontId="50" fillId="0" borderId="1" xfId="6" applyFont="1" applyBorder="1">
      <alignment vertical="center"/>
    </xf>
    <xf numFmtId="0" fontId="50" fillId="0" borderId="2" xfId="6" applyFont="1" applyBorder="1">
      <alignment vertical="center"/>
    </xf>
    <xf numFmtId="0" fontId="50" fillId="0" borderId="3" xfId="6" applyFont="1" applyBorder="1">
      <alignment vertical="center"/>
    </xf>
    <xf numFmtId="0" fontId="54" fillId="0" borderId="0" xfId="6" applyFont="1" applyAlignment="1">
      <alignment horizontal="right" vertical="center"/>
    </xf>
    <xf numFmtId="0" fontId="50" fillId="0" borderId="6" xfId="6" applyFont="1" applyBorder="1" applyAlignment="1">
      <alignment horizontal="left" vertical="center"/>
    </xf>
    <xf numFmtId="0" fontId="50" fillId="0" borderId="7" xfId="6" applyFont="1" applyBorder="1">
      <alignment vertical="center"/>
    </xf>
    <xf numFmtId="0" fontId="50" fillId="0" borderId="8" xfId="6" applyFont="1" applyBorder="1">
      <alignment vertical="center"/>
    </xf>
    <xf numFmtId="0" fontId="50" fillId="0" borderId="6" xfId="6" applyFont="1" applyBorder="1">
      <alignment vertical="center"/>
    </xf>
    <xf numFmtId="0" fontId="54" fillId="0" borderId="0" xfId="6" applyFont="1" applyAlignment="1">
      <alignment horizontal="justify" vertical="center"/>
    </xf>
    <xf numFmtId="0" fontId="54" fillId="0" borderId="1" xfId="6" applyFont="1" applyBorder="1">
      <alignment vertical="center"/>
    </xf>
    <xf numFmtId="0" fontId="54" fillId="0" borderId="2" xfId="6" applyFont="1" applyBorder="1">
      <alignment vertical="center"/>
    </xf>
    <xf numFmtId="0" fontId="54" fillId="0" borderId="3" xfId="6" applyFont="1" applyBorder="1">
      <alignment vertical="center"/>
    </xf>
    <xf numFmtId="0" fontId="50" fillId="0" borderId="9" xfId="6" applyFont="1" applyBorder="1" applyAlignment="1">
      <alignment horizontal="left" vertical="center"/>
    </xf>
    <xf numFmtId="0" fontId="50" fillId="0" borderId="11" xfId="6" applyFont="1" applyBorder="1" applyAlignment="1">
      <alignment horizontal="center" vertical="center"/>
    </xf>
    <xf numFmtId="0" fontId="54" fillId="0" borderId="0" xfId="6" applyFont="1" applyAlignment="1">
      <alignment horizontal="center" vertical="center"/>
    </xf>
    <xf numFmtId="0" fontId="50" fillId="0" borderId="0" xfId="6" applyFont="1" applyAlignment="1">
      <alignment horizontal="center" vertical="center"/>
    </xf>
    <xf numFmtId="0" fontId="50" fillId="0" borderId="0" xfId="6" applyFont="1" applyAlignment="1">
      <alignment horizontal="left" vertical="center"/>
    </xf>
    <xf numFmtId="0" fontId="54" fillId="0" borderId="0" xfId="6" applyFont="1" applyAlignment="1">
      <alignment horizontal="left" vertical="center"/>
    </xf>
    <xf numFmtId="0" fontId="50" fillId="0" borderId="0" xfId="6" applyFont="1">
      <alignment vertical="center"/>
    </xf>
    <xf numFmtId="0" fontId="64" fillId="0" borderId="0" xfId="6" applyFont="1" applyAlignment="1">
      <alignment horizontal="left" vertical="center"/>
    </xf>
    <xf numFmtId="0" fontId="56" fillId="0" borderId="0" xfId="6" applyFont="1" applyAlignment="1">
      <alignment horizontal="center" vertical="center"/>
    </xf>
    <xf numFmtId="0" fontId="66" fillId="0" borderId="0" xfId="7">
      <alignment vertical="center"/>
    </xf>
    <xf numFmtId="0" fontId="66" fillId="0" borderId="0" xfId="7" applyAlignment="1">
      <alignment horizontal="center" vertical="center"/>
    </xf>
    <xf numFmtId="0" fontId="66" fillId="0" borderId="9" xfId="7" applyBorder="1">
      <alignment vertical="center"/>
    </xf>
    <xf numFmtId="0" fontId="66" fillId="0" borderId="10" xfId="7" applyBorder="1">
      <alignment vertical="center"/>
    </xf>
    <xf numFmtId="0" fontId="66" fillId="0" borderId="75" xfId="7" applyBorder="1" applyAlignment="1">
      <alignment horizontal="center" vertical="center"/>
    </xf>
    <xf numFmtId="0" fontId="66" fillId="0" borderId="77" xfId="7" applyBorder="1" applyAlignment="1">
      <alignment horizontal="center" vertical="center"/>
    </xf>
    <xf numFmtId="0" fontId="66" fillId="0" borderId="78" xfId="7" applyBorder="1" applyAlignment="1">
      <alignment horizontal="center" vertical="center"/>
    </xf>
    <xf numFmtId="0" fontId="66" fillId="0" borderId="1" xfId="7" applyBorder="1">
      <alignment vertical="center"/>
    </xf>
    <xf numFmtId="0" fontId="66" fillId="0" borderId="2" xfId="7" applyBorder="1">
      <alignment vertical="center"/>
    </xf>
    <xf numFmtId="0" fontId="66" fillId="0" borderId="2" xfId="7" applyBorder="1" applyAlignment="1">
      <alignment horizontal="center" vertical="center" textRotation="255"/>
    </xf>
    <xf numFmtId="0" fontId="66" fillId="0" borderId="81" xfId="7" applyBorder="1" applyAlignment="1">
      <alignment horizontal="center" vertical="center"/>
    </xf>
    <xf numFmtId="0" fontId="66" fillId="0" borderId="81" xfId="7" applyBorder="1">
      <alignment vertical="center"/>
    </xf>
    <xf numFmtId="0" fontId="66" fillId="0" borderId="82" xfId="7" applyBorder="1">
      <alignment vertical="center"/>
    </xf>
    <xf numFmtId="0" fontId="66" fillId="0" borderId="4" xfId="7" applyBorder="1">
      <alignment vertical="center"/>
    </xf>
    <xf numFmtId="0" fontId="66" fillId="0" borderId="84" xfId="7" applyBorder="1">
      <alignment vertical="center"/>
    </xf>
    <xf numFmtId="0" fontId="66" fillId="0" borderId="84" xfId="7" applyBorder="1" applyAlignment="1">
      <alignment horizontal="center" vertical="center"/>
    </xf>
    <xf numFmtId="0" fontId="66" fillId="0" borderId="6" xfId="7" applyBorder="1">
      <alignment vertical="center"/>
    </xf>
    <xf numFmtId="0" fontId="66" fillId="0" borderId="7" xfId="7" applyBorder="1">
      <alignment vertical="center"/>
    </xf>
    <xf numFmtId="0" fontId="66" fillId="0" borderId="86" xfId="7" applyBorder="1">
      <alignment vertical="center"/>
    </xf>
    <xf numFmtId="0" fontId="66" fillId="0" borderId="87" xfId="7" applyBorder="1">
      <alignment vertical="center"/>
    </xf>
    <xf numFmtId="0" fontId="66" fillId="0" borderId="88" xfId="7" applyBorder="1">
      <alignment vertical="center"/>
    </xf>
    <xf numFmtId="0" fontId="66" fillId="0" borderId="89" xfId="7" applyBorder="1">
      <alignment vertical="center"/>
    </xf>
    <xf numFmtId="0" fontId="66" fillId="0" borderId="90" xfId="7" applyBorder="1">
      <alignment vertical="center"/>
    </xf>
    <xf numFmtId="0" fontId="69" fillId="0" borderId="0" xfId="7" applyFont="1">
      <alignment vertical="center"/>
    </xf>
    <xf numFmtId="0" fontId="70" fillId="0" borderId="0" xfId="7" applyFont="1">
      <alignment vertical="center"/>
    </xf>
    <xf numFmtId="0" fontId="70" fillId="0" borderId="7" xfId="7" applyFont="1" applyBorder="1">
      <alignment vertical="center"/>
    </xf>
    <xf numFmtId="0" fontId="66" fillId="0" borderId="4" xfId="7" applyBorder="1" applyAlignment="1">
      <alignment horizontal="left" vertical="center"/>
    </xf>
    <xf numFmtId="0" fontId="66" fillId="0" borderId="0" xfId="7" applyAlignment="1">
      <alignment horizontal="left" vertical="center"/>
    </xf>
    <xf numFmtId="0" fontId="66" fillId="0" borderId="11" xfId="7" applyBorder="1">
      <alignment vertical="center"/>
    </xf>
    <xf numFmtId="0" fontId="66" fillId="0" borderId="91" xfId="7" applyBorder="1">
      <alignment vertical="center"/>
    </xf>
    <xf numFmtId="0" fontId="66" fillId="0" borderId="92" xfId="7" applyBorder="1">
      <alignment vertical="center"/>
    </xf>
    <xf numFmtId="0" fontId="74" fillId="0" borderId="9" xfId="7" applyFont="1" applyBorder="1">
      <alignment vertical="center"/>
    </xf>
    <xf numFmtId="0" fontId="75" fillId="0" borderId="9" xfId="7" applyFont="1" applyBorder="1">
      <alignment vertical="center"/>
    </xf>
    <xf numFmtId="0" fontId="75" fillId="0" borderId="92" xfId="7" applyFont="1" applyBorder="1">
      <alignment vertical="center"/>
    </xf>
    <xf numFmtId="0" fontId="66" fillId="0" borderId="76" xfId="7" applyBorder="1">
      <alignment vertical="center"/>
    </xf>
    <xf numFmtId="0" fontId="66" fillId="0" borderId="77" xfId="7" applyBorder="1">
      <alignment vertical="center"/>
    </xf>
    <xf numFmtId="0" fontId="76" fillId="0" borderId="77" xfId="7" applyFont="1" applyBorder="1">
      <alignment vertical="center"/>
    </xf>
    <xf numFmtId="0" fontId="76" fillId="0" borderId="77" xfId="7" applyFont="1" applyBorder="1" applyAlignment="1">
      <alignment horizontal="center" vertical="center"/>
    </xf>
    <xf numFmtId="0" fontId="76" fillId="0" borderId="78" xfId="7" applyFont="1" applyBorder="1">
      <alignment vertical="center"/>
    </xf>
    <xf numFmtId="0" fontId="77" fillId="0" borderId="0" xfId="7" applyFont="1">
      <alignment vertical="center"/>
    </xf>
    <xf numFmtId="0" fontId="66" fillId="0" borderId="5" xfId="7" applyBorder="1">
      <alignment vertical="center"/>
    </xf>
    <xf numFmtId="0" fontId="77" fillId="0" borderId="7" xfId="7" applyFont="1" applyBorder="1">
      <alignment vertical="center"/>
    </xf>
    <xf numFmtId="0" fontId="66" fillId="0" borderId="7" xfId="7" applyBorder="1" applyAlignment="1">
      <alignment horizontal="center" vertical="center"/>
    </xf>
    <xf numFmtId="0" fontId="66" fillId="0" borderId="8" xfId="7" applyBorder="1">
      <alignment vertical="center"/>
    </xf>
    <xf numFmtId="0" fontId="66" fillId="0" borderId="2" xfId="7" applyBorder="1" applyAlignment="1">
      <alignment horizontal="center" vertical="center"/>
    </xf>
    <xf numFmtId="0" fontId="66" fillId="0" borderId="3" xfId="7" applyBorder="1">
      <alignment vertical="center"/>
    </xf>
    <xf numFmtId="0" fontId="70" fillId="0" borderId="2" xfId="7" applyFont="1" applyBorder="1">
      <alignment vertical="center"/>
    </xf>
    <xf numFmtId="0" fontId="66" fillId="0" borderId="1" xfId="7" applyBorder="1" applyAlignment="1">
      <alignment horizontal="center" vertical="center"/>
    </xf>
    <xf numFmtId="0" fontId="66" fillId="0" borderId="4" xfId="7" applyBorder="1" applyAlignment="1">
      <alignment horizontal="center" vertical="center"/>
    </xf>
    <xf numFmtId="0" fontId="66" fillId="0" borderId="6" xfId="7" applyBorder="1" applyAlignment="1">
      <alignment horizontal="center" vertical="center"/>
    </xf>
    <xf numFmtId="0" fontId="78" fillId="0" borderId="0" xfId="7" applyFont="1">
      <alignment vertical="center"/>
    </xf>
    <xf numFmtId="0" fontId="53" fillId="0" borderId="4" xfId="5" applyFont="1" applyBorder="1">
      <alignment vertical="center"/>
    </xf>
    <xf numFmtId="0" fontId="53" fillId="0" borderId="30" xfId="5" applyFont="1" applyBorder="1">
      <alignment vertical="center"/>
    </xf>
    <xf numFmtId="0" fontId="53" fillId="0" borderId="11" xfId="5" applyFont="1" applyBorder="1" applyAlignment="1">
      <alignment horizontal="centerContinuous" vertical="center"/>
    </xf>
    <xf numFmtId="0" fontId="53" fillId="0" borderId="9" xfId="5" applyFont="1" applyBorder="1" applyAlignment="1">
      <alignment horizontal="centerContinuous" vertical="center"/>
    </xf>
    <xf numFmtId="0" fontId="10" fillId="0" borderId="0" xfId="5" applyFont="1">
      <alignment vertical="center"/>
    </xf>
    <xf numFmtId="0" fontId="81" fillId="0" borderId="0" xfId="4" applyFont="1" applyAlignment="1">
      <alignment vertical="center"/>
    </xf>
    <xf numFmtId="0" fontId="81" fillId="0" borderId="0" xfId="4" applyFont="1" applyBorder="1" applyAlignment="1">
      <alignment vertical="center"/>
    </xf>
    <xf numFmtId="0" fontId="79" fillId="0" borderId="16" xfId="4" applyFont="1" applyBorder="1">
      <alignment vertical="center"/>
    </xf>
    <xf numFmtId="0" fontId="12" fillId="2" borderId="16" xfId="2" applyFont="1" applyFill="1" applyBorder="1" applyAlignment="1">
      <alignment horizontal="center" vertical="center"/>
    </xf>
    <xf numFmtId="0" fontId="82" fillId="0" borderId="0" xfId="5" applyFont="1">
      <alignment vertical="center"/>
    </xf>
    <xf numFmtId="0" fontId="10" fillId="0" borderId="0" xfId="5" applyFont="1" applyAlignment="1">
      <alignment horizontal="right" vertical="center"/>
    </xf>
    <xf numFmtId="0" fontId="82" fillId="0" borderId="0" xfId="5" applyFont="1" applyAlignment="1">
      <alignment horizontal="justify" vertical="center"/>
    </xf>
    <xf numFmtId="0" fontId="10" fillId="0" borderId="0" xfId="5" applyFont="1" applyAlignment="1">
      <alignment horizontal="distributed" vertical="center" indent="1"/>
    </xf>
    <xf numFmtId="0" fontId="83" fillId="0" borderId="0" xfId="5" applyFont="1">
      <alignment vertical="center"/>
    </xf>
    <xf numFmtId="0" fontId="84" fillId="0" borderId="0" xfId="5" applyFont="1" applyAlignment="1">
      <alignment horizontal="center" vertical="center"/>
    </xf>
    <xf numFmtId="0" fontId="11" fillId="0" borderId="0" xfId="5" applyFont="1">
      <alignment vertical="center"/>
    </xf>
    <xf numFmtId="0" fontId="12" fillId="0" borderId="16" xfId="5" applyFont="1" applyBorder="1" applyAlignment="1">
      <alignment horizontal="center" vertical="center"/>
    </xf>
    <xf numFmtId="0" fontId="84" fillId="0" borderId="0" xfId="5" applyFont="1">
      <alignment vertical="center"/>
    </xf>
    <xf numFmtId="0" fontId="10" fillId="0" borderId="16" xfId="5" applyFont="1" applyBorder="1" applyAlignment="1">
      <alignment horizontal="center" vertical="center"/>
    </xf>
    <xf numFmtId="0" fontId="10" fillId="0" borderId="9" xfId="5" applyFont="1" applyBorder="1">
      <alignment vertical="center"/>
    </xf>
    <xf numFmtId="0" fontId="10" fillId="0" borderId="0" xfId="5" applyFont="1" applyAlignment="1">
      <alignment vertical="top"/>
    </xf>
    <xf numFmtId="0" fontId="10" fillId="0" borderId="1" xfId="5" applyFont="1" applyBorder="1">
      <alignment vertical="center"/>
    </xf>
    <xf numFmtId="0" fontId="10" fillId="0" borderId="6" xfId="5" applyFont="1" applyBorder="1">
      <alignment vertical="center"/>
    </xf>
    <xf numFmtId="0" fontId="10" fillId="0" borderId="7" xfId="5" applyFont="1" applyBorder="1">
      <alignment vertical="center"/>
    </xf>
    <xf numFmtId="0" fontId="10" fillId="0" borderId="7" xfId="5" applyFont="1" applyBorder="1" applyAlignment="1">
      <alignment vertical="top"/>
    </xf>
    <xf numFmtId="0" fontId="10" fillId="0" borderId="8" xfId="5" applyFont="1" applyBorder="1" applyAlignment="1">
      <alignment vertical="top"/>
    </xf>
    <xf numFmtId="0" fontId="10" fillId="0" borderId="4" xfId="5" applyFont="1" applyBorder="1">
      <alignment vertical="center"/>
    </xf>
    <xf numFmtId="0" fontId="10" fillId="0" borderId="93" xfId="5" applyFont="1" applyBorder="1">
      <alignment vertical="center"/>
    </xf>
    <xf numFmtId="0" fontId="10" fillId="0" borderId="93" xfId="5" applyFont="1" applyBorder="1" applyAlignment="1">
      <alignment vertical="top"/>
    </xf>
    <xf numFmtId="0" fontId="10" fillId="0" borderId="11" xfId="5" applyFont="1" applyBorder="1">
      <alignment vertical="center"/>
    </xf>
    <xf numFmtId="0" fontId="44" fillId="0" borderId="0" xfId="8" applyFont="1"/>
    <xf numFmtId="0" fontId="41" fillId="0" borderId="0" xfId="8" applyFont="1"/>
    <xf numFmtId="0" fontId="41" fillId="0" borderId="16" xfId="8" applyFont="1" applyBorder="1" applyAlignment="1">
      <alignment horizontal="center" vertical="center"/>
    </xf>
    <xf numFmtId="0" fontId="87" fillId="0" borderId="0" xfId="8" applyFont="1" applyAlignment="1">
      <alignment vertical="center"/>
    </xf>
    <xf numFmtId="0" fontId="41" fillId="0" borderId="16" xfId="8" applyFont="1" applyBorder="1" applyAlignment="1">
      <alignment vertical="center"/>
    </xf>
    <xf numFmtId="0" fontId="41" fillId="0" borderId="0" xfId="8" applyFont="1" applyAlignment="1">
      <alignment vertical="center"/>
    </xf>
    <xf numFmtId="0" fontId="88" fillId="0" borderId="44" xfId="8" applyFont="1" applyBorder="1" applyAlignment="1">
      <alignment horizontal="center" vertical="center"/>
    </xf>
    <xf numFmtId="0" fontId="41" fillId="0" borderId="13" xfId="8" applyFont="1" applyBorder="1" applyAlignment="1">
      <alignment wrapText="1"/>
    </xf>
    <xf numFmtId="0" fontId="41" fillId="0" borderId="0" xfId="8" applyFont="1" applyAlignment="1">
      <alignment wrapText="1"/>
    </xf>
    <xf numFmtId="0" fontId="41" fillId="0" borderId="0" xfId="8" applyFont="1" applyAlignment="1">
      <alignment vertical="center" wrapText="1"/>
    </xf>
    <xf numFmtId="0" fontId="41" fillId="0" borderId="12" xfId="8" applyFont="1" applyBorder="1" applyAlignment="1">
      <alignment wrapText="1"/>
    </xf>
    <xf numFmtId="0" fontId="88" fillId="0" borderId="37" xfId="8" applyFont="1" applyBorder="1" applyAlignment="1">
      <alignment horizontal="center" vertical="center" wrapText="1"/>
    </xf>
    <xf numFmtId="0" fontId="88" fillId="0" borderId="106" xfId="8" applyFont="1" applyBorder="1" applyAlignment="1">
      <alignment horizontal="center" vertical="center"/>
    </xf>
    <xf numFmtId="0" fontId="88" fillId="0" borderId="5" xfId="8" applyFont="1" applyBorder="1" applyAlignment="1">
      <alignment horizontal="center" vertical="center"/>
    </xf>
    <xf numFmtId="0" fontId="80" fillId="0" borderId="0" xfId="8" applyFont="1" applyAlignment="1">
      <alignment horizontal="left" vertical="center" shrinkToFit="1"/>
    </xf>
    <xf numFmtId="0" fontId="80" fillId="0" borderId="15" xfId="8" applyFont="1" applyBorder="1" applyAlignment="1">
      <alignment horizontal="left" vertical="center" shrinkToFit="1"/>
    </xf>
    <xf numFmtId="0" fontId="44" fillId="0" borderId="0" xfId="8" applyFont="1" applyAlignment="1">
      <alignment horizontal="center" vertical="center" wrapText="1"/>
    </xf>
    <xf numFmtId="0" fontId="44" fillId="0" borderId="0" xfId="8" applyFont="1" applyAlignment="1">
      <alignment horizontal="center" vertical="center" shrinkToFit="1"/>
    </xf>
    <xf numFmtId="0" fontId="88" fillId="0" borderId="0" xfId="8" applyFont="1" applyAlignment="1">
      <alignment horizontal="center" vertical="center"/>
    </xf>
    <xf numFmtId="0" fontId="44" fillId="0" borderId="0" xfId="8" applyFont="1" applyAlignment="1">
      <alignment horizontal="center" vertical="center"/>
    </xf>
    <xf numFmtId="0" fontId="80" fillId="0" borderId="0" xfId="8" applyFont="1" applyAlignment="1">
      <alignment horizontal="center" vertical="center"/>
    </xf>
    <xf numFmtId="0" fontId="80" fillId="0" borderId="0" xfId="8" applyFont="1" applyAlignment="1">
      <alignment horizontal="center" vertical="center" shrinkToFit="1"/>
    </xf>
    <xf numFmtId="0" fontId="44" fillId="0" borderId="0" xfId="8" applyFont="1" applyAlignment="1">
      <alignment horizontal="right" vertical="top"/>
    </xf>
    <xf numFmtId="0" fontId="10" fillId="0" borderId="0" xfId="9" applyFont="1">
      <alignment vertical="center"/>
    </xf>
    <xf numFmtId="0" fontId="46" fillId="0" borderId="0" xfId="9">
      <alignment vertical="center"/>
    </xf>
    <xf numFmtId="0" fontId="46" fillId="0" borderId="0" xfId="9" applyAlignment="1"/>
    <xf numFmtId="0" fontId="84" fillId="0" borderId="16" xfId="9" applyFont="1" applyBorder="1" applyAlignment="1">
      <alignment horizontal="center" vertical="center" wrapText="1"/>
    </xf>
    <xf numFmtId="0" fontId="11" fillId="0" borderId="11" xfId="9" applyFont="1" applyBorder="1" applyAlignment="1">
      <alignment horizontal="justify" vertical="center" wrapText="1"/>
    </xf>
    <xf numFmtId="0" fontId="11" fillId="0" borderId="11" xfId="9" applyFont="1" applyBorder="1" applyAlignment="1">
      <alignment horizontal="center" vertical="center" wrapText="1"/>
    </xf>
    <xf numFmtId="0" fontId="11" fillId="0" borderId="9" xfId="9" applyFont="1" applyBorder="1" applyAlignment="1">
      <alignment horizontal="right" vertical="center" wrapText="1"/>
    </xf>
    <xf numFmtId="0" fontId="11" fillId="0" borderId="9" xfId="9" applyFont="1" applyBorder="1" applyAlignment="1">
      <alignment vertical="center" wrapText="1"/>
    </xf>
    <xf numFmtId="0" fontId="11" fillId="0" borderId="10" xfId="9" applyFont="1" applyBorder="1" applyAlignment="1">
      <alignment vertical="center" wrapText="1"/>
    </xf>
    <xf numFmtId="0" fontId="23" fillId="0" borderId="0" xfId="9" applyFont="1">
      <alignment vertical="center"/>
    </xf>
    <xf numFmtId="0" fontId="11" fillId="0" borderId="126" xfId="9" applyFont="1" applyBorder="1" applyAlignment="1">
      <alignment horizontal="justify" vertical="center" wrapText="1"/>
    </xf>
    <xf numFmtId="0" fontId="84" fillId="0" borderId="11" xfId="9" applyFont="1" applyBorder="1" applyAlignment="1">
      <alignment horizontal="center" vertical="center" shrinkToFit="1"/>
    </xf>
    <xf numFmtId="0" fontId="11" fillId="0" borderId="11" xfId="9" applyFont="1" applyBorder="1" applyAlignment="1">
      <alignment vertical="center" wrapText="1"/>
    </xf>
    <xf numFmtId="0" fontId="11" fillId="0" borderId="6" xfId="9" applyFont="1" applyBorder="1" applyAlignment="1">
      <alignment horizontal="justify" vertical="center" wrapText="1"/>
    </xf>
    <xf numFmtId="0" fontId="11" fillId="0" borderId="61" xfId="9" applyFont="1" applyBorder="1" applyAlignment="1">
      <alignment horizontal="justify" vertical="center" wrapText="1"/>
    </xf>
    <xf numFmtId="0" fontId="11" fillId="0" borderId="0" xfId="9" applyFont="1" applyAlignment="1">
      <alignment horizontal="justify" vertical="center" wrapText="1"/>
    </xf>
    <xf numFmtId="0" fontId="11" fillId="0" borderId="9" xfId="9" applyFont="1" applyBorder="1" applyAlignment="1">
      <alignment horizontal="left" vertical="center" wrapText="1"/>
    </xf>
    <xf numFmtId="0" fontId="11" fillId="0" borderId="16" xfId="9" applyFont="1" applyBorder="1" applyAlignment="1">
      <alignment horizontal="center" vertical="center" wrapText="1"/>
    </xf>
    <xf numFmtId="0" fontId="11" fillId="0" borderId="7" xfId="9" applyFont="1" applyBorder="1" applyAlignment="1">
      <alignment horizontal="justify" vertical="center" wrapText="1"/>
    </xf>
    <xf numFmtId="0" fontId="11" fillId="0" borderId="8" xfId="9" applyFont="1" applyBorder="1" applyAlignment="1">
      <alignment horizontal="justify" vertical="center" wrapText="1"/>
    </xf>
    <xf numFmtId="0" fontId="97" fillId="0" borderId="0" xfId="9" applyFont="1" applyAlignment="1">
      <alignment vertical="center" wrapText="1"/>
    </xf>
    <xf numFmtId="0" fontId="97" fillId="0" borderId="0" xfId="9" applyFont="1" applyAlignment="1">
      <alignment horizontal="justify" vertical="center"/>
    </xf>
    <xf numFmtId="0" fontId="54" fillId="0" borderId="0" xfId="9" applyFont="1">
      <alignment vertical="center"/>
    </xf>
    <xf numFmtId="0" fontId="56" fillId="0" borderId="1" xfId="9" applyFont="1" applyBorder="1" applyAlignment="1">
      <alignment vertical="top" wrapText="1"/>
    </xf>
    <xf numFmtId="0" fontId="56" fillId="0" borderId="93" xfId="9" applyFont="1" applyBorder="1" applyAlignment="1">
      <alignment vertical="top" wrapText="1"/>
    </xf>
    <xf numFmtId="0" fontId="56" fillId="0" borderId="94" xfId="9" applyFont="1" applyBorder="1" applyAlignment="1">
      <alignment vertical="top" wrapText="1"/>
    </xf>
    <xf numFmtId="0" fontId="56" fillId="0" borderId="0" xfId="9" applyFont="1" applyAlignment="1">
      <alignment vertical="top" wrapText="1"/>
    </xf>
    <xf numFmtId="0" fontId="56" fillId="0" borderId="16" xfId="9" applyFont="1" applyBorder="1" applyAlignment="1">
      <alignment horizontal="center" vertical="center" wrapText="1"/>
    </xf>
    <xf numFmtId="0" fontId="56" fillId="0" borderId="36" xfId="9" applyFont="1" applyBorder="1" applyAlignment="1">
      <alignment horizontal="center" vertical="center" wrapText="1"/>
    </xf>
    <xf numFmtId="0" fontId="56" fillId="0" borderId="44" xfId="9" applyFont="1" applyBorder="1" applyAlignment="1">
      <alignment horizontal="center" vertical="center" wrapText="1"/>
    </xf>
    <xf numFmtId="0" fontId="56" fillId="0" borderId="0" xfId="9" applyFont="1" applyAlignment="1">
      <alignment horizontal="center" vertical="center" wrapText="1"/>
    </xf>
    <xf numFmtId="0" fontId="56" fillId="0" borderId="16" xfId="9" applyFont="1" applyBorder="1" applyAlignment="1">
      <alignment horizontal="justify" vertical="top" wrapText="1"/>
    </xf>
    <xf numFmtId="0" fontId="56" fillId="0" borderId="0" xfId="9" applyFont="1" applyAlignment="1">
      <alignment horizontal="justify" vertical="top" wrapText="1"/>
    </xf>
    <xf numFmtId="0" fontId="50" fillId="0" borderId="0" xfId="9" applyFont="1" applyAlignment="1">
      <alignment horizontal="justify" vertical="center"/>
    </xf>
    <xf numFmtId="0" fontId="12" fillId="2" borderId="16" xfId="2" applyFont="1" applyFill="1" applyBorder="1" applyAlignment="1">
      <alignment horizontal="centerContinuous" vertical="center"/>
    </xf>
    <xf numFmtId="0" fontId="4" fillId="2" borderId="0" xfId="2" applyFill="1" applyAlignment="1">
      <alignment horizontal="centerContinuous" vertical="center"/>
    </xf>
    <xf numFmtId="0" fontId="15" fillId="12" borderId="45" xfId="0" applyFont="1" applyFill="1" applyBorder="1" applyAlignment="1">
      <alignment horizontal="centerContinuous" vertical="center"/>
    </xf>
    <xf numFmtId="0" fontId="15" fillId="12" borderId="25" xfId="0" applyFont="1" applyFill="1" applyBorder="1" applyAlignment="1">
      <alignment horizontal="centerContinuous" vertical="center"/>
    </xf>
    <xf numFmtId="49" fontId="10" fillId="12" borderId="25" xfId="0" applyNumberFormat="1" applyFont="1" applyFill="1" applyBorder="1" applyAlignment="1">
      <alignment horizontal="centerContinuous" vertical="center"/>
    </xf>
    <xf numFmtId="0" fontId="10" fillId="12" borderId="25" xfId="0" applyFont="1" applyFill="1" applyBorder="1" applyAlignment="1">
      <alignment horizontal="centerContinuous" vertical="center"/>
    </xf>
    <xf numFmtId="0" fontId="10" fillId="12" borderId="47" xfId="0" applyFont="1" applyFill="1" applyBorder="1" applyAlignment="1">
      <alignment horizontal="centerContinuous" vertical="center"/>
    </xf>
    <xf numFmtId="0" fontId="75" fillId="5" borderId="9" xfId="7" applyFont="1" applyFill="1" applyBorder="1">
      <alignment vertical="center"/>
    </xf>
    <xf numFmtId="0" fontId="70" fillId="5" borderId="0" xfId="7" applyFont="1" applyFill="1">
      <alignment vertical="center"/>
    </xf>
    <xf numFmtId="0" fontId="69" fillId="5" borderId="0" xfId="7" applyFont="1" applyFill="1">
      <alignment vertical="center"/>
    </xf>
    <xf numFmtId="178" fontId="10" fillId="0" borderId="0" xfId="5" applyNumberFormat="1" applyFont="1" applyAlignment="1">
      <alignment horizontal="centerContinuous" vertical="center"/>
    </xf>
    <xf numFmtId="56" fontId="44" fillId="0" borderId="63" xfId="8" applyNumberFormat="1" applyFont="1" applyBorder="1" applyAlignment="1">
      <alignment horizontal="centerContinuous" vertical="center"/>
    </xf>
    <xf numFmtId="56" fontId="44" fillId="0" borderId="32" xfId="8" applyNumberFormat="1" applyFont="1" applyBorder="1" applyAlignment="1">
      <alignment horizontal="centerContinuous" vertical="center"/>
    </xf>
    <xf numFmtId="0" fontId="54" fillId="0" borderId="0" xfId="5" applyFont="1" applyAlignment="1">
      <alignment vertical="center" wrapText="1"/>
    </xf>
    <xf numFmtId="0" fontId="56" fillId="0" borderId="0" xfId="5" applyFont="1" applyAlignment="1">
      <alignment horizontal="right" vertical="center"/>
    </xf>
    <xf numFmtId="0" fontId="49" fillId="0" borderId="0" xfId="5" applyFont="1" applyAlignment="1">
      <alignment horizontal="center" vertical="center" wrapText="1"/>
    </xf>
    <xf numFmtId="0" fontId="50" fillId="0" borderId="0" xfId="5" applyFont="1" applyAlignment="1">
      <alignment vertical="center" wrapText="1"/>
    </xf>
    <xf numFmtId="0" fontId="50" fillId="0" borderId="79" xfId="5" applyFont="1" applyBorder="1" applyAlignment="1">
      <alignment horizontal="center" vertical="center" wrapText="1"/>
    </xf>
    <xf numFmtId="0" fontId="47" fillId="0" borderId="0" xfId="5" applyFont="1" applyAlignment="1">
      <alignment vertical="center" wrapText="1"/>
    </xf>
    <xf numFmtId="0" fontId="50" fillId="0" borderId="132" xfId="5" applyFont="1" applyBorder="1" applyAlignment="1">
      <alignment horizontal="center" vertical="center" wrapText="1"/>
    </xf>
    <xf numFmtId="0" fontId="50" fillId="0" borderId="93" xfId="5" applyFont="1" applyBorder="1" applyAlignment="1">
      <alignment vertical="center" wrapText="1"/>
    </xf>
    <xf numFmtId="0" fontId="50" fillId="0" borderId="85" xfId="5" applyFont="1" applyBorder="1" applyAlignment="1">
      <alignment horizontal="center" vertical="center" wrapText="1"/>
    </xf>
    <xf numFmtId="0" fontId="50" fillId="0" borderId="7" xfId="5" applyFont="1" applyBorder="1" applyAlignment="1">
      <alignment vertical="center" wrapText="1"/>
    </xf>
    <xf numFmtId="0" fontId="50" fillId="0" borderId="86" xfId="5" applyFont="1" applyBorder="1" applyAlignment="1">
      <alignment vertical="center" wrapText="1"/>
    </xf>
    <xf numFmtId="0" fontId="50" fillId="0" borderId="84" xfId="5" applyFont="1" applyBorder="1" applyAlignment="1">
      <alignment vertical="center" wrapText="1"/>
    </xf>
    <xf numFmtId="0" fontId="54" fillId="0" borderId="0" xfId="5" applyFont="1" applyAlignment="1">
      <alignment horizontal="center" vertical="center"/>
    </xf>
    <xf numFmtId="0" fontId="54" fillId="0" borderId="87" xfId="5" applyFont="1" applyBorder="1">
      <alignment vertical="center"/>
    </xf>
    <xf numFmtId="0" fontId="54" fillId="0" borderId="93" xfId="5" applyFont="1" applyBorder="1">
      <alignment vertical="center"/>
    </xf>
    <xf numFmtId="0" fontId="54" fillId="0" borderId="94" xfId="5" applyFont="1" applyBorder="1">
      <alignment vertical="center"/>
    </xf>
    <xf numFmtId="0" fontId="54" fillId="0" borderId="0" xfId="5" applyFont="1" applyAlignment="1">
      <alignment horizontal="right" vertical="center"/>
    </xf>
    <xf numFmtId="0" fontId="54" fillId="0" borderId="5" xfId="5" applyFont="1" applyBorder="1">
      <alignment vertical="center"/>
    </xf>
    <xf numFmtId="0" fontId="54" fillId="0" borderId="93" xfId="5" applyFont="1" applyBorder="1" applyAlignment="1">
      <alignment horizontal="right" vertical="center"/>
    </xf>
    <xf numFmtId="0" fontId="54" fillId="0" borderId="93" xfId="5" applyFont="1" applyBorder="1" applyAlignment="1">
      <alignment horizontal="justify" vertical="center"/>
    </xf>
    <xf numFmtId="0" fontId="47" fillId="0" borderId="94" xfId="5" applyFont="1" applyBorder="1" applyAlignment="1">
      <alignment horizontal="justify" vertical="center"/>
    </xf>
    <xf numFmtId="0" fontId="54" fillId="0" borderId="7" xfId="5" applyFont="1" applyBorder="1" applyAlignment="1">
      <alignment horizontal="justify" vertical="center"/>
    </xf>
    <xf numFmtId="0" fontId="47" fillId="0" borderId="8" xfId="5" applyFont="1" applyBorder="1" applyAlignment="1">
      <alignment horizontal="justify" vertical="center"/>
    </xf>
    <xf numFmtId="0" fontId="56" fillId="0" borderId="0" xfId="5" applyFont="1" applyAlignment="1">
      <alignment horizontal="justify" vertical="center" wrapText="1"/>
    </xf>
    <xf numFmtId="0" fontId="54" fillId="0" borderId="136" xfId="5" applyFont="1" applyBorder="1" applyAlignment="1">
      <alignment horizontal="center" vertical="center"/>
    </xf>
    <xf numFmtId="0" fontId="54" fillId="0" borderId="94" xfId="5" applyFont="1" applyBorder="1" applyAlignment="1">
      <alignment horizontal="left" vertical="center"/>
    </xf>
    <xf numFmtId="0" fontId="47" fillId="0" borderId="87" xfId="5" applyFont="1" applyBorder="1" applyAlignment="1">
      <alignment vertical="center" wrapText="1"/>
    </xf>
    <xf numFmtId="0" fontId="54" fillId="0" borderId="90" xfId="5" applyFont="1" applyBorder="1">
      <alignment vertical="center"/>
    </xf>
    <xf numFmtId="0" fontId="50" fillId="0" borderId="0" xfId="6" applyFont="1" applyAlignment="1">
      <alignment horizontal="justify" vertical="center"/>
    </xf>
    <xf numFmtId="0" fontId="57" fillId="0" borderId="0" xfId="6" applyFont="1" applyAlignment="1">
      <alignment horizontal="justify" vertical="center"/>
    </xf>
    <xf numFmtId="0" fontId="50" fillId="0" borderId="0" xfId="6" applyFont="1" applyAlignment="1">
      <alignment vertical="center" wrapText="1"/>
    </xf>
    <xf numFmtId="0" fontId="50" fillId="0" borderId="0" xfId="6" applyFont="1" applyAlignment="1">
      <alignment horizontal="center" vertical="center" wrapText="1"/>
    </xf>
    <xf numFmtId="0" fontId="64" fillId="0" borderId="0" xfId="6" applyFont="1" applyAlignment="1">
      <alignment horizontal="justify" vertical="center"/>
    </xf>
    <xf numFmtId="0" fontId="56" fillId="0" borderId="0" xfId="6" applyFont="1">
      <alignment vertical="center"/>
    </xf>
    <xf numFmtId="0" fontId="56" fillId="0" borderId="0" xfId="6" applyFont="1" applyAlignment="1">
      <alignment horizontal="justify" vertical="center"/>
    </xf>
    <xf numFmtId="0" fontId="56" fillId="0" borderId="0" xfId="6" applyFont="1" applyAlignment="1">
      <alignment vertical="center" wrapText="1"/>
    </xf>
    <xf numFmtId="0" fontId="56" fillId="0" borderId="22" xfId="6" applyFont="1" applyBorder="1">
      <alignment vertical="center"/>
    </xf>
    <xf numFmtId="0" fontId="50" fillId="0" borderId="22" xfId="6" applyFont="1" applyBorder="1">
      <alignment vertical="center"/>
    </xf>
    <xf numFmtId="0" fontId="50" fillId="0" borderId="15" xfId="6" applyFont="1" applyBorder="1">
      <alignment vertical="center"/>
    </xf>
    <xf numFmtId="0" fontId="54" fillId="0" borderId="22" xfId="6" applyFont="1" applyBorder="1">
      <alignment vertical="center"/>
    </xf>
    <xf numFmtId="0" fontId="54" fillId="0" borderId="15" xfId="6" applyFont="1" applyBorder="1">
      <alignment vertical="center"/>
    </xf>
    <xf numFmtId="0" fontId="54" fillId="0" borderId="29" xfId="6" applyFont="1" applyBorder="1">
      <alignment vertical="center"/>
    </xf>
    <xf numFmtId="0" fontId="54" fillId="0" borderId="7" xfId="6" applyFont="1" applyBorder="1">
      <alignment vertical="center"/>
    </xf>
    <xf numFmtId="0" fontId="54" fillId="0" borderId="35" xfId="6" applyFont="1" applyBorder="1">
      <alignment vertical="center"/>
    </xf>
    <xf numFmtId="0" fontId="54" fillId="0" borderId="140" xfId="6" applyFont="1" applyBorder="1" applyAlignment="1">
      <alignment horizontal="center" vertical="center"/>
    </xf>
    <xf numFmtId="0" fontId="54" fillId="0" borderId="141" xfId="6" applyFont="1" applyBorder="1" applyAlignment="1">
      <alignment horizontal="center" vertical="center"/>
    </xf>
    <xf numFmtId="0" fontId="54" fillId="0" borderId="134" xfId="6" applyFont="1" applyBorder="1">
      <alignment vertical="center"/>
    </xf>
    <xf numFmtId="0" fontId="54" fillId="0" borderId="135" xfId="6" applyFont="1" applyBorder="1">
      <alignment vertical="center"/>
    </xf>
    <xf numFmtId="0" fontId="54" fillId="0" borderId="143" xfId="6" applyFont="1" applyBorder="1">
      <alignment vertical="center"/>
    </xf>
    <xf numFmtId="0" fontId="54" fillId="0" borderId="141" xfId="6" applyFont="1" applyBorder="1">
      <alignment vertical="center"/>
    </xf>
    <xf numFmtId="0" fontId="54" fillId="0" borderId="23" xfId="6" applyFont="1" applyBorder="1" applyAlignment="1">
      <alignment horizontal="center" vertical="center"/>
    </xf>
    <xf numFmtId="0" fontId="54" fillId="0" borderId="5" xfId="6" applyFont="1" applyBorder="1">
      <alignment vertical="center"/>
    </xf>
    <xf numFmtId="0" fontId="54" fillId="0" borderId="93" xfId="6" applyFont="1" applyBorder="1">
      <alignment vertical="center"/>
    </xf>
    <xf numFmtId="0" fontId="46" fillId="0" borderId="0" xfId="6">
      <alignment vertical="center"/>
    </xf>
    <xf numFmtId="0" fontId="54" fillId="0" borderId="87" xfId="6" applyFont="1" applyBorder="1">
      <alignment vertical="center"/>
    </xf>
    <xf numFmtId="0" fontId="50" fillId="0" borderId="87" xfId="6" applyFont="1" applyBorder="1">
      <alignment vertical="center"/>
    </xf>
    <xf numFmtId="0" fontId="50" fillId="0" borderId="84" xfId="6" applyFont="1" applyBorder="1">
      <alignment vertical="center"/>
    </xf>
    <xf numFmtId="0" fontId="54" fillId="0" borderId="84" xfId="6" applyFont="1" applyBorder="1">
      <alignment vertical="center"/>
    </xf>
    <xf numFmtId="0" fontId="100" fillId="0" borderId="89" xfId="6" applyFont="1" applyBorder="1">
      <alignment vertical="center"/>
    </xf>
    <xf numFmtId="0" fontId="54" fillId="0" borderId="86" xfId="6" applyFont="1" applyBorder="1">
      <alignment vertical="center"/>
    </xf>
    <xf numFmtId="0" fontId="50" fillId="0" borderId="133" xfId="6" applyFont="1" applyBorder="1" applyAlignment="1">
      <alignment horizontal="distributed" vertical="center" indent="1"/>
    </xf>
    <xf numFmtId="0" fontId="50" fillId="0" borderId="131" xfId="6" applyFont="1" applyBorder="1" applyAlignment="1">
      <alignment horizontal="distributed" vertical="center" indent="1"/>
    </xf>
    <xf numFmtId="0" fontId="50" fillId="0" borderId="146" xfId="6" applyFont="1" applyBorder="1" applyAlignment="1">
      <alignment horizontal="distributed" vertical="center" wrapText="1" indent="1"/>
    </xf>
    <xf numFmtId="0" fontId="97" fillId="0" borderId="0" xfId="6" applyFont="1">
      <alignment vertical="center"/>
    </xf>
    <xf numFmtId="0" fontId="46" fillId="0" borderId="0" xfId="10">
      <alignment vertical="center"/>
    </xf>
    <xf numFmtId="0" fontId="50" fillId="0" borderId="0" xfId="10" applyFont="1" applyAlignment="1">
      <alignment horizontal="justify" vertical="center"/>
    </xf>
    <xf numFmtId="0" fontId="50" fillId="0" borderId="0" xfId="10" applyFont="1" applyAlignment="1">
      <alignment horizontal="center" vertical="center" wrapText="1"/>
    </xf>
    <xf numFmtId="0" fontId="46" fillId="0" borderId="0" xfId="10" applyAlignment="1">
      <alignment horizontal="left" vertical="center"/>
    </xf>
    <xf numFmtId="0" fontId="50" fillId="0" borderId="0" xfId="10" applyFont="1" applyAlignment="1">
      <alignment vertical="center" wrapText="1"/>
    </xf>
    <xf numFmtId="0" fontId="54" fillId="0" borderId="0" xfId="10" applyFont="1">
      <alignment vertical="center"/>
    </xf>
    <xf numFmtId="0" fontId="82" fillId="0" borderId="0" xfId="6" applyFont="1">
      <alignment vertical="center"/>
    </xf>
    <xf numFmtId="0" fontId="82" fillId="0" borderId="22" xfId="6" applyFont="1" applyBorder="1">
      <alignment vertical="center"/>
    </xf>
    <xf numFmtId="0" fontId="82" fillId="0" borderId="15" xfId="6" applyFont="1" applyBorder="1">
      <alignment vertical="center"/>
    </xf>
    <xf numFmtId="0" fontId="10" fillId="0" borderId="22" xfId="6" applyFont="1" applyBorder="1">
      <alignment vertical="center"/>
    </xf>
    <xf numFmtId="0" fontId="10" fillId="0" borderId="0" xfId="6" applyFont="1">
      <alignment vertical="center"/>
    </xf>
    <xf numFmtId="0" fontId="10" fillId="0" borderId="15" xfId="6" applyFont="1" applyBorder="1">
      <alignment vertical="center"/>
    </xf>
    <xf numFmtId="0" fontId="10" fillId="0" borderId="0" xfId="6" applyFont="1" applyAlignment="1">
      <alignment horizontal="right" vertical="center"/>
    </xf>
    <xf numFmtId="0" fontId="10" fillId="0" borderId="58" xfId="6" applyFont="1" applyBorder="1">
      <alignment vertical="center"/>
    </xf>
    <xf numFmtId="0" fontId="102" fillId="0" borderId="22" xfId="6" applyFont="1" applyBorder="1">
      <alignment vertical="center"/>
    </xf>
    <xf numFmtId="0" fontId="10" fillId="0" borderId="0" xfId="6" applyFont="1" applyAlignment="1">
      <alignment horizontal="right"/>
    </xf>
    <xf numFmtId="0" fontId="10" fillId="0" borderId="7" xfId="6" applyFont="1" applyBorder="1">
      <alignment vertical="center"/>
    </xf>
    <xf numFmtId="0" fontId="10" fillId="0" borderId="140" xfId="6" applyFont="1" applyBorder="1" applyAlignment="1">
      <alignment horizontal="center" vertical="center"/>
    </xf>
    <xf numFmtId="0" fontId="10" fillId="0" borderId="141" xfId="6" applyFont="1" applyBorder="1" applyAlignment="1">
      <alignment horizontal="center" vertical="center"/>
    </xf>
    <xf numFmtId="0" fontId="10" fillId="0" borderId="42" xfId="6" applyFont="1" applyBorder="1" applyAlignment="1">
      <alignment horizontal="center" vertical="center"/>
    </xf>
    <xf numFmtId="0" fontId="82" fillId="0" borderId="0" xfId="6" applyFont="1" applyAlignment="1">
      <alignment horizontal="justify" vertical="center"/>
    </xf>
    <xf numFmtId="0" fontId="103" fillId="0" borderId="0" xfId="11" applyFont="1"/>
    <xf numFmtId="0" fontId="104" fillId="0" borderId="0" xfId="11" applyFont="1" applyAlignment="1">
      <alignment horizontal="center"/>
    </xf>
    <xf numFmtId="0" fontId="103" fillId="0" borderId="0" xfId="11" applyFont="1" applyAlignment="1">
      <alignment horizontal="center"/>
    </xf>
    <xf numFmtId="0" fontId="103" fillId="0" borderId="12" xfId="11" applyFont="1" applyBorder="1"/>
    <xf numFmtId="0" fontId="103" fillId="0" borderId="52" xfId="11" applyFont="1" applyBorder="1" applyAlignment="1">
      <alignment horizontal="center" vertical="center"/>
    </xf>
    <xf numFmtId="0" fontId="103" fillId="0" borderId="7" xfId="11" applyFont="1" applyBorder="1"/>
    <xf numFmtId="0" fontId="103" fillId="0" borderId="148" xfId="11" applyFont="1" applyBorder="1" applyAlignment="1">
      <alignment vertical="center"/>
    </xf>
    <xf numFmtId="0" fontId="103" fillId="0" borderId="149" xfId="11" applyFont="1" applyBorder="1"/>
    <xf numFmtId="0" fontId="103" fillId="0" borderId="150" xfId="11" applyFont="1" applyBorder="1"/>
    <xf numFmtId="0" fontId="103" fillId="0" borderId="134" xfId="11" applyFont="1" applyBorder="1"/>
    <xf numFmtId="0" fontId="103" fillId="0" borderId="151" xfId="11" applyFont="1" applyBorder="1"/>
    <xf numFmtId="0" fontId="103" fillId="0" borderId="152" xfId="11" applyFont="1" applyBorder="1"/>
    <xf numFmtId="0" fontId="103" fillId="0" borderId="4" xfId="11" applyFont="1" applyBorder="1" applyAlignment="1">
      <alignment vertical="center"/>
    </xf>
    <xf numFmtId="0" fontId="103" fillId="0" borderId="93" xfId="11" applyFont="1" applyBorder="1" applyAlignment="1">
      <alignment vertical="center"/>
    </xf>
    <xf numFmtId="0" fontId="103" fillId="0" borderId="6" xfId="11" applyFont="1" applyBorder="1" applyAlignment="1">
      <alignment vertical="center"/>
    </xf>
    <xf numFmtId="0" fontId="103" fillId="0" borderId="7" xfId="11" applyFont="1" applyBorder="1" applyAlignment="1">
      <alignment vertical="center"/>
    </xf>
    <xf numFmtId="0" fontId="103" fillId="0" borderId="22" xfId="11" applyFont="1" applyBorder="1" applyAlignment="1">
      <alignment horizontal="center"/>
    </xf>
    <xf numFmtId="0" fontId="103" fillId="0" borderId="22" xfId="11" applyFont="1" applyBorder="1" applyAlignment="1">
      <alignment horizontal="center" vertical="top"/>
    </xf>
    <xf numFmtId="0" fontId="103" fillId="0" borderId="0" xfId="11" applyFont="1" applyAlignment="1">
      <alignment vertical="center"/>
    </xf>
    <xf numFmtId="0" fontId="106" fillId="0" borderId="125" xfId="11" applyFont="1" applyBorder="1" applyAlignment="1">
      <alignment vertical="top" wrapText="1"/>
    </xf>
    <xf numFmtId="0" fontId="107" fillId="0" borderId="0" xfId="11" applyFont="1"/>
    <xf numFmtId="0" fontId="106" fillId="0" borderId="23" xfId="11" applyFont="1" applyBorder="1"/>
    <xf numFmtId="0" fontId="106" fillId="0" borderId="4" xfId="11" applyFont="1" applyBorder="1"/>
    <xf numFmtId="0" fontId="106" fillId="0" borderId="0" xfId="11" applyFont="1"/>
    <xf numFmtId="0" fontId="107" fillId="0" borderId="101" xfId="11" applyFont="1" applyBorder="1"/>
    <xf numFmtId="0" fontId="107" fillId="0" borderId="12" xfId="11" applyFont="1" applyBorder="1"/>
    <xf numFmtId="0" fontId="107" fillId="0" borderId="24" xfId="11" applyFont="1" applyBorder="1"/>
    <xf numFmtId="0" fontId="106" fillId="0" borderId="42" xfId="11" applyFont="1" applyBorder="1" applyAlignment="1">
      <alignment vertical="top" wrapText="1"/>
    </xf>
    <xf numFmtId="0" fontId="64" fillId="0" borderId="157" xfId="6" applyFont="1" applyBorder="1" applyAlignment="1">
      <alignment horizontal="center" vertical="center"/>
    </xf>
    <xf numFmtId="0" fontId="50" fillId="0" borderId="158" xfId="6" applyFont="1" applyBorder="1" applyAlignment="1">
      <alignment horizontal="center" vertical="center"/>
    </xf>
    <xf numFmtId="0" fontId="64" fillId="0" borderId="158" xfId="6" applyFont="1" applyBorder="1" applyAlignment="1">
      <alignment horizontal="center" vertical="center"/>
    </xf>
    <xf numFmtId="0" fontId="50" fillId="0" borderId="159" xfId="6" applyFont="1" applyBorder="1" applyAlignment="1">
      <alignment horizontal="center" vertical="center"/>
    </xf>
    <xf numFmtId="0" fontId="64" fillId="0" borderId="159" xfId="6" applyFont="1" applyBorder="1" applyAlignment="1">
      <alignment horizontal="center" vertical="center"/>
    </xf>
    <xf numFmtId="0" fontId="50" fillId="0" borderId="52" xfId="6" applyFont="1" applyBorder="1" applyAlignment="1">
      <alignment horizontal="justify" vertical="top"/>
    </xf>
    <xf numFmtId="0" fontId="50" fillId="0" borderId="44" xfId="6" applyFont="1" applyBorder="1" applyAlignment="1">
      <alignment horizontal="justify" vertical="top"/>
    </xf>
    <xf numFmtId="0" fontId="50" fillId="0" borderId="144" xfId="6" applyFont="1" applyBorder="1" applyAlignment="1">
      <alignment horizontal="justify" vertical="top"/>
    </xf>
    <xf numFmtId="0" fontId="50" fillId="0" borderId="140" xfId="6" applyFont="1" applyBorder="1" applyAlignment="1">
      <alignment horizontal="justify" vertical="top"/>
    </xf>
    <xf numFmtId="0" fontId="50" fillId="0" borderId="141" xfId="6" applyFont="1" applyBorder="1" applyAlignment="1">
      <alignment horizontal="justify" vertical="top"/>
    </xf>
    <xf numFmtId="0" fontId="50" fillId="0" borderId="142" xfId="6" applyFont="1" applyBorder="1" applyAlignment="1">
      <alignment horizontal="justify" vertical="top"/>
    </xf>
    <xf numFmtId="0" fontId="50" fillId="0" borderId="42" xfId="6" applyFont="1" applyBorder="1" applyAlignment="1">
      <alignment horizontal="justify" vertical="top"/>
    </xf>
    <xf numFmtId="0" fontId="50" fillId="0" borderId="19" xfId="6" applyFont="1" applyBorder="1" applyAlignment="1">
      <alignment horizontal="justify" vertical="top"/>
    </xf>
    <xf numFmtId="0" fontId="50" fillId="0" borderId="26" xfId="6" applyFont="1" applyBorder="1" applyAlignment="1">
      <alignment horizontal="justify" vertical="top"/>
    </xf>
    <xf numFmtId="0" fontId="46" fillId="0" borderId="0" xfId="14">
      <alignment vertical="center"/>
    </xf>
    <xf numFmtId="0" fontId="97" fillId="0" borderId="0" xfId="14" applyFont="1" applyAlignment="1">
      <alignment horizontal="justify" vertical="center" wrapText="1"/>
    </xf>
    <xf numFmtId="0" fontId="56" fillId="0" borderId="0" xfId="14" applyFont="1" applyAlignment="1">
      <alignment vertical="center" wrapText="1"/>
    </xf>
    <xf numFmtId="0" fontId="56" fillId="0" borderId="0" xfId="14" applyFont="1" applyAlignment="1">
      <alignment horizontal="justify" vertical="center" wrapText="1"/>
    </xf>
    <xf numFmtId="0" fontId="56" fillId="0" borderId="0" xfId="14" applyFont="1" applyAlignment="1">
      <alignment horizontal="justify" vertical="center"/>
    </xf>
    <xf numFmtId="0" fontId="49" fillId="0" borderId="21" xfId="14" applyFont="1" applyBorder="1">
      <alignment vertical="center"/>
    </xf>
    <xf numFmtId="0" fontId="49" fillId="0" borderId="13" xfId="14" applyFont="1" applyBorder="1">
      <alignment vertical="center"/>
    </xf>
    <xf numFmtId="0" fontId="49" fillId="0" borderId="14" xfId="14" applyFont="1" applyBorder="1">
      <alignment vertical="center"/>
    </xf>
    <xf numFmtId="0" fontId="49" fillId="0" borderId="22" xfId="14" applyFont="1" applyBorder="1">
      <alignment vertical="center"/>
    </xf>
    <xf numFmtId="0" fontId="49" fillId="0" borderId="0" xfId="14" applyFont="1">
      <alignment vertical="center"/>
    </xf>
    <xf numFmtId="0" fontId="49" fillId="0" borderId="15" xfId="14" applyFont="1" applyBorder="1">
      <alignment vertical="center"/>
    </xf>
    <xf numFmtId="0" fontId="54" fillId="0" borderId="22" xfId="14" applyFont="1" applyBorder="1">
      <alignment vertical="center"/>
    </xf>
    <xf numFmtId="0" fontId="54" fillId="0" borderId="0" xfId="14" applyFont="1">
      <alignment vertical="center"/>
    </xf>
    <xf numFmtId="0" fontId="56" fillId="0" borderId="0" xfId="14" applyFont="1">
      <alignment vertical="center"/>
    </xf>
    <xf numFmtId="0" fontId="50" fillId="0" borderId="15" xfId="14" applyFont="1" applyBorder="1" applyAlignment="1">
      <alignment horizontal="right" vertical="center"/>
    </xf>
    <xf numFmtId="0" fontId="50" fillId="0" borderId="22" xfId="14" applyFont="1" applyBorder="1">
      <alignment vertical="center"/>
    </xf>
    <xf numFmtId="0" fontId="50" fillId="0" borderId="0" xfId="14" applyFont="1">
      <alignment vertical="center"/>
    </xf>
    <xf numFmtId="0" fontId="50" fillId="0" borderId="15" xfId="14" applyFont="1" applyBorder="1">
      <alignment vertical="center"/>
    </xf>
    <xf numFmtId="0" fontId="52" fillId="0" borderId="22" xfId="14" applyFont="1" applyBorder="1">
      <alignment vertical="center"/>
    </xf>
    <xf numFmtId="0" fontId="50" fillId="0" borderId="0" xfId="14" applyFont="1" applyAlignment="1">
      <alignment horizontal="right" vertical="center"/>
    </xf>
    <xf numFmtId="0" fontId="50" fillId="0" borderId="29" xfId="14" applyFont="1" applyBorder="1">
      <alignment vertical="center"/>
    </xf>
    <xf numFmtId="0" fontId="50" fillId="0" borderId="7" xfId="14" applyFont="1" applyBorder="1">
      <alignment vertical="center"/>
    </xf>
    <xf numFmtId="0" fontId="50" fillId="0" borderId="7" xfId="14" applyFont="1" applyBorder="1" applyAlignment="1">
      <alignment horizontal="right" vertical="center"/>
    </xf>
    <xf numFmtId="0" fontId="50" fillId="0" borderId="7" xfId="14" applyFont="1" applyBorder="1" applyAlignment="1">
      <alignment horizontal="left" vertical="center"/>
    </xf>
    <xf numFmtId="0" fontId="50" fillId="0" borderId="35" xfId="14" applyFont="1" applyBorder="1" applyAlignment="1">
      <alignment horizontal="left" vertical="center"/>
    </xf>
    <xf numFmtId="0" fontId="50" fillId="0" borderId="135" xfId="14" applyFont="1" applyBorder="1">
      <alignment vertical="center"/>
    </xf>
    <xf numFmtId="0" fontId="50" fillId="0" borderId="143" xfId="14" applyFont="1" applyBorder="1">
      <alignment vertical="center"/>
    </xf>
    <xf numFmtId="0" fontId="50" fillId="0" borderId="134" xfId="14" applyFont="1" applyBorder="1">
      <alignment vertical="center"/>
    </xf>
    <xf numFmtId="0" fontId="50" fillId="0" borderId="135" xfId="14" applyFont="1" applyBorder="1" applyAlignment="1">
      <alignment horizontal="left" vertical="center"/>
    </xf>
    <xf numFmtId="0" fontId="50" fillId="0" borderId="35" xfId="14" applyFont="1" applyBorder="1">
      <alignment vertical="center"/>
    </xf>
    <xf numFmtId="0" fontId="113" fillId="0" borderId="0" xfId="14" applyFont="1">
      <alignment vertical="center"/>
    </xf>
    <xf numFmtId="0" fontId="23" fillId="0" borderId="0" xfId="14" applyFont="1">
      <alignment vertical="center"/>
    </xf>
    <xf numFmtId="0" fontId="50" fillId="0" borderId="0" xfId="14" applyFont="1" applyAlignment="1">
      <alignment horizontal="justify" vertical="center"/>
    </xf>
    <xf numFmtId="0" fontId="2" fillId="0" borderId="0" xfId="14" applyFont="1">
      <alignment vertical="center"/>
    </xf>
    <xf numFmtId="0" fontId="48" fillId="0" borderId="0" xfId="5" applyFont="1" applyAlignment="1">
      <alignment horizontal="center" vertical="center"/>
    </xf>
    <xf numFmtId="0" fontId="56" fillId="0" borderId="0" xfId="5" applyFont="1" applyAlignment="1">
      <alignment horizontal="right" vertical="center" wrapText="1"/>
    </xf>
    <xf numFmtId="0" fontId="46" fillId="0" borderId="0" xfId="5" applyAlignment="1">
      <alignment horizontal="right" vertical="center"/>
    </xf>
    <xf numFmtId="0" fontId="50" fillId="15" borderId="0" xfId="5" applyFont="1" applyFill="1" applyAlignment="1">
      <alignment vertical="center" wrapText="1"/>
    </xf>
    <xf numFmtId="0" fontId="50" fillId="0" borderId="6" xfId="5" applyFont="1" applyBorder="1" applyAlignment="1">
      <alignment horizontal="right" vertical="center" wrapText="1"/>
    </xf>
    <xf numFmtId="0" fontId="50" fillId="0" borderId="8" xfId="5" applyFont="1" applyBorder="1" applyAlignment="1">
      <alignment vertical="center" wrapText="1"/>
    </xf>
    <xf numFmtId="0" fontId="50" fillId="0" borderId="4" xfId="5" applyFont="1" applyBorder="1" applyAlignment="1">
      <alignment vertical="center" wrapText="1"/>
    </xf>
    <xf numFmtId="0" fontId="50" fillId="0" borderId="137" xfId="5" applyFont="1" applyBorder="1" applyAlignment="1">
      <alignment vertical="center" wrapText="1"/>
    </xf>
    <xf numFmtId="0" fontId="50" fillId="0" borderId="94" xfId="5" applyFont="1" applyBorder="1" applyAlignment="1">
      <alignment vertical="center" wrapText="1"/>
    </xf>
    <xf numFmtId="0" fontId="50" fillId="0" borderId="6" xfId="5" applyFont="1" applyBorder="1" applyAlignment="1">
      <alignment vertical="center" wrapText="1"/>
    </xf>
    <xf numFmtId="0" fontId="50" fillId="0" borderId="4" xfId="5" applyFont="1" applyBorder="1" applyAlignment="1">
      <alignment horizontal="left" vertical="center" wrapText="1"/>
    </xf>
    <xf numFmtId="0" fontId="50" fillId="0" borderId="5" xfId="5" applyFont="1" applyBorder="1" applyAlignment="1">
      <alignment vertical="center" wrapText="1"/>
    </xf>
    <xf numFmtId="0" fontId="115" fillId="0" borderId="0" xfId="8" applyFont="1"/>
    <xf numFmtId="0" fontId="115" fillId="0" borderId="0" xfId="8" applyFont="1" applyAlignment="1">
      <alignment horizontal="right"/>
    </xf>
    <xf numFmtId="0" fontId="115" fillId="0" borderId="161" xfId="8" applyFont="1" applyBorder="1" applyAlignment="1">
      <alignment horizontal="center" vertical="center"/>
    </xf>
    <xf numFmtId="0" fontId="115" fillId="0" borderId="0" xfId="8" applyFont="1" applyAlignment="1">
      <alignment horizontal="center"/>
    </xf>
    <xf numFmtId="0" fontId="115" fillId="0" borderId="163" xfId="8" applyFont="1" applyBorder="1"/>
    <xf numFmtId="0" fontId="115" fillId="0" borderId="32" xfId="8" applyFont="1" applyBorder="1" applyAlignment="1">
      <alignment horizontal="center"/>
    </xf>
    <xf numFmtId="0" fontId="115" fillId="0" borderId="33" xfId="8" applyFont="1" applyBorder="1" applyAlignment="1">
      <alignment horizontal="center"/>
    </xf>
    <xf numFmtId="0" fontId="115" fillId="0" borderId="164" xfId="8" applyFont="1" applyBorder="1" applyAlignment="1">
      <alignment horizontal="center"/>
    </xf>
    <xf numFmtId="0" fontId="115" fillId="0" borderId="63" xfId="8" applyFont="1" applyBorder="1" applyAlignment="1">
      <alignment wrapText="1"/>
    </xf>
    <xf numFmtId="0" fontId="115" fillId="0" borderId="32" xfId="8" applyFont="1" applyBorder="1"/>
    <xf numFmtId="0" fontId="115" fillId="0" borderId="14" xfId="8" applyFont="1" applyBorder="1"/>
    <xf numFmtId="0" fontId="115" fillId="0" borderId="165" xfId="8" applyFont="1" applyBorder="1"/>
    <xf numFmtId="0" fontId="115" fillId="0" borderId="7" xfId="8" applyFont="1" applyBorder="1" applyAlignment="1">
      <alignment horizontal="center"/>
    </xf>
    <xf numFmtId="0" fontId="115" fillId="0" borderId="35" xfId="8" applyFont="1" applyBorder="1" applyAlignment="1">
      <alignment horizontal="center"/>
    </xf>
    <xf numFmtId="0" fontId="115" fillId="0" borderId="140" xfId="8" applyFont="1" applyBorder="1" applyAlignment="1">
      <alignment horizontal="center"/>
    </xf>
    <xf numFmtId="0" fontId="115" fillId="0" borderId="134" xfId="8" applyFont="1" applyBorder="1"/>
    <xf numFmtId="0" fontId="115" fillId="0" borderId="143" xfId="8" applyFont="1" applyBorder="1" applyAlignment="1">
      <alignment horizontal="center"/>
    </xf>
    <xf numFmtId="0" fontId="115" fillId="0" borderId="166" xfId="8" applyFont="1" applyBorder="1"/>
    <xf numFmtId="0" fontId="115" fillId="0" borderId="135" xfId="8" applyFont="1" applyBorder="1" applyAlignment="1">
      <alignment horizontal="center"/>
    </xf>
    <xf numFmtId="0" fontId="115" fillId="0" borderId="63" xfId="8" applyFont="1" applyBorder="1"/>
    <xf numFmtId="0" fontId="115" fillId="0" borderId="159" xfId="8" applyFont="1" applyBorder="1" applyAlignment="1">
      <alignment horizontal="center"/>
    </xf>
    <xf numFmtId="0" fontId="115" fillId="0" borderId="164" xfId="8" applyFont="1" applyBorder="1"/>
    <xf numFmtId="0" fontId="115" fillId="0" borderId="143" xfId="8" applyFont="1" applyBorder="1" applyAlignment="1">
      <alignment horizontal="center" vertical="center"/>
    </xf>
    <xf numFmtId="0" fontId="115" fillId="0" borderId="53" xfId="8" applyFont="1" applyBorder="1"/>
    <xf numFmtId="0" fontId="115" fillId="0" borderId="28" xfId="8" applyFont="1" applyBorder="1"/>
    <xf numFmtId="0" fontId="115" fillId="0" borderId="43" xfId="8" applyFont="1" applyBorder="1" applyAlignment="1">
      <alignment horizontal="center"/>
    </xf>
    <xf numFmtId="0" fontId="115" fillId="0" borderId="53" xfId="8" applyFont="1" applyBorder="1" applyAlignment="1">
      <alignment horizontal="right"/>
    </xf>
    <xf numFmtId="0" fontId="115" fillId="0" borderId="28" xfId="8" applyFont="1" applyBorder="1" applyAlignment="1">
      <alignment horizontal="center"/>
    </xf>
    <xf numFmtId="0" fontId="115" fillId="0" borderId="43" xfId="8" applyFont="1" applyBorder="1" applyAlignment="1">
      <alignment horizontal="left"/>
    </xf>
    <xf numFmtId="0" fontId="115" fillId="0" borderId="167" xfId="8" applyFont="1" applyBorder="1"/>
    <xf numFmtId="0" fontId="115" fillId="0" borderId="42" xfId="8" applyFont="1" applyBorder="1" applyAlignment="1">
      <alignment horizontal="center"/>
    </xf>
    <xf numFmtId="0" fontId="115" fillId="0" borderId="40" xfId="8" applyFont="1" applyBorder="1"/>
    <xf numFmtId="0" fontId="115" fillId="0" borderId="31" xfId="8" applyFont="1" applyBorder="1"/>
    <xf numFmtId="0" fontId="115" fillId="0" borderId="27" xfId="8" applyFont="1" applyBorder="1"/>
    <xf numFmtId="0" fontId="115" fillId="0" borderId="140" xfId="8" applyFont="1" applyBorder="1"/>
    <xf numFmtId="0" fontId="115" fillId="0" borderId="141" xfId="8" applyFont="1" applyBorder="1"/>
    <xf numFmtId="0" fontId="115" fillId="0" borderId="135" xfId="8" applyFont="1" applyBorder="1"/>
    <xf numFmtId="0" fontId="115" fillId="0" borderId="136" xfId="8" applyFont="1" applyBorder="1"/>
    <xf numFmtId="0" fontId="115" fillId="0" borderId="143" xfId="8" applyFont="1" applyBorder="1"/>
    <xf numFmtId="0" fontId="115" fillId="0" borderId="42" xfId="8" applyFont="1" applyBorder="1"/>
    <xf numFmtId="0" fontId="115" fillId="0" borderId="19" xfId="8" applyFont="1" applyBorder="1"/>
    <xf numFmtId="0" fontId="115" fillId="0" borderId="20" xfId="8" applyFont="1" applyBorder="1"/>
    <xf numFmtId="0" fontId="48" fillId="0" borderId="0" xfId="9" applyFont="1" applyAlignment="1">
      <alignment horizontal="center" vertical="center"/>
    </xf>
    <xf numFmtId="0" fontId="56" fillId="0" borderId="0" xfId="9" applyFont="1" applyAlignment="1">
      <alignment vertical="center" wrapText="1"/>
    </xf>
    <xf numFmtId="0" fontId="55" fillId="0" borderId="0" xfId="9" applyFont="1" applyAlignment="1">
      <alignment horizontal="right" vertical="center"/>
    </xf>
    <xf numFmtId="0" fontId="57" fillId="0" borderId="0" xfId="9" applyFont="1" applyAlignment="1">
      <alignment horizontal="left" vertical="center" wrapText="1"/>
    </xf>
    <xf numFmtId="0" fontId="56" fillId="0" borderId="0" xfId="9" applyFont="1" applyAlignment="1">
      <alignment horizontal="justify" vertical="center"/>
    </xf>
    <xf numFmtId="0" fontId="55" fillId="0" borderId="0" xfId="9" applyFont="1" applyAlignment="1">
      <alignment horizontal="left" vertical="center"/>
    </xf>
    <xf numFmtId="0" fontId="55" fillId="0" borderId="0" xfId="9" applyFont="1">
      <alignment vertical="center"/>
    </xf>
    <xf numFmtId="0" fontId="55" fillId="0" borderId="145" xfId="9" applyFont="1" applyBorder="1" applyAlignment="1">
      <alignment horizontal="distributed" vertical="top" wrapText="1" indent="1"/>
    </xf>
    <xf numFmtId="0" fontId="55" fillId="0" borderId="81" xfId="9" applyFont="1" applyBorder="1" applyAlignment="1">
      <alignment vertical="center" wrapText="1"/>
    </xf>
    <xf numFmtId="0" fontId="55" fillId="0" borderId="82" xfId="9" applyFont="1" applyBorder="1" applyAlignment="1">
      <alignment vertical="center" wrapText="1"/>
    </xf>
    <xf numFmtId="0" fontId="55" fillId="0" borderId="87" xfId="9" applyFont="1" applyBorder="1" applyAlignment="1">
      <alignment horizontal="distributed" vertical="top" wrapText="1" indent="1"/>
    </xf>
    <xf numFmtId="0" fontId="55" fillId="0" borderId="0" xfId="9" applyFont="1" applyAlignment="1">
      <alignment vertical="center" wrapText="1"/>
    </xf>
    <xf numFmtId="0" fontId="55" fillId="0" borderId="84" xfId="9" applyFont="1" applyBorder="1" applyAlignment="1">
      <alignment vertical="center" wrapText="1"/>
    </xf>
    <xf numFmtId="0" fontId="55" fillId="0" borderId="89" xfId="9" applyFont="1" applyBorder="1" applyAlignment="1">
      <alignment vertical="center" wrapText="1"/>
    </xf>
    <xf numFmtId="0" fontId="55" fillId="0" borderId="7" xfId="9" applyFont="1" applyBorder="1" applyAlignment="1">
      <alignment vertical="center" wrapText="1"/>
    </xf>
    <xf numFmtId="0" fontId="55" fillId="0" borderId="0" xfId="9" applyFont="1" applyAlignment="1">
      <alignment vertical="top" wrapText="1"/>
    </xf>
    <xf numFmtId="0" fontId="55" fillId="0" borderId="84" xfId="9" applyFont="1" applyBorder="1" applyAlignment="1">
      <alignment vertical="top" wrapText="1"/>
    </xf>
    <xf numFmtId="0" fontId="55" fillId="0" borderId="87" xfId="9" applyFont="1" applyBorder="1" applyAlignment="1">
      <alignment wrapText="1"/>
    </xf>
    <xf numFmtId="0" fontId="55" fillId="0" borderId="0" xfId="9" applyFont="1" applyAlignment="1">
      <alignment wrapText="1"/>
    </xf>
    <xf numFmtId="0" fontId="55" fillId="0" borderId="7" xfId="9" applyFont="1" applyBorder="1" applyAlignment="1">
      <alignment horizontal="right" wrapText="1"/>
    </xf>
    <xf numFmtId="0" fontId="55" fillId="0" borderId="7" xfId="9" applyFont="1" applyBorder="1" applyAlignment="1">
      <alignment wrapText="1"/>
    </xf>
    <xf numFmtId="0" fontId="55" fillId="0" borderId="7" xfId="9" applyFont="1" applyBorder="1" applyAlignment="1">
      <alignment horizontal="left" wrapText="1"/>
    </xf>
    <xf numFmtId="0" fontId="55" fillId="0" borderId="0" xfId="9" applyFont="1" applyAlignment="1">
      <alignment horizontal="left" wrapText="1"/>
    </xf>
    <xf numFmtId="0" fontId="55" fillId="0" borderId="0" xfId="9" applyFont="1" applyAlignment="1">
      <alignment horizontal="right" wrapText="1"/>
    </xf>
    <xf numFmtId="0" fontId="55" fillId="0" borderId="135" xfId="9" applyFont="1" applyBorder="1" applyAlignment="1">
      <alignment horizontal="right" wrapText="1"/>
    </xf>
    <xf numFmtId="0" fontId="55" fillId="0" borderId="135" xfId="9" applyFont="1" applyBorder="1" applyAlignment="1">
      <alignment wrapText="1"/>
    </xf>
    <xf numFmtId="0" fontId="55" fillId="0" borderId="135" xfId="9" applyFont="1" applyBorder="1" applyAlignment="1">
      <alignment horizontal="left" wrapText="1"/>
    </xf>
    <xf numFmtId="0" fontId="55" fillId="0" borderId="87" xfId="9" applyFont="1" applyBorder="1" applyAlignment="1"/>
    <xf numFmtId="0" fontId="55" fillId="0" borderId="0" xfId="9" applyFont="1" applyAlignment="1"/>
    <xf numFmtId="0" fontId="117" fillId="0" borderId="87" xfId="9" applyFont="1" applyBorder="1" applyAlignment="1">
      <alignment wrapText="1"/>
    </xf>
    <xf numFmtId="0" fontId="117" fillId="0" borderId="0" xfId="9" applyFont="1" applyAlignment="1">
      <alignment wrapText="1"/>
    </xf>
    <xf numFmtId="0" fontId="117" fillId="0" borderId="89" xfId="9" applyFont="1" applyBorder="1" applyAlignment="1">
      <alignment wrapText="1"/>
    </xf>
    <xf numFmtId="0" fontId="117" fillId="0" borderId="7" xfId="9" applyFont="1" applyBorder="1" applyAlignment="1">
      <alignment wrapText="1"/>
    </xf>
    <xf numFmtId="0" fontId="55" fillId="0" borderId="7" xfId="9" applyFont="1" applyBorder="1" applyAlignment="1">
      <alignment horizontal="center" wrapText="1"/>
    </xf>
    <xf numFmtId="0" fontId="55" fillId="0" borderId="86" xfId="9" applyFont="1" applyBorder="1" applyAlignment="1">
      <alignment vertical="top" wrapText="1"/>
    </xf>
    <xf numFmtId="0" fontId="50" fillId="0" borderId="89" xfId="9" applyFont="1" applyBorder="1" applyAlignment="1">
      <alignment vertical="center" wrapText="1"/>
    </xf>
    <xf numFmtId="0" fontId="50" fillId="0" borderId="0" xfId="9" applyFont="1" applyAlignment="1">
      <alignment vertical="center" wrapText="1"/>
    </xf>
    <xf numFmtId="0" fontId="50" fillId="0" borderId="84" xfId="9" applyFont="1" applyBorder="1" applyAlignment="1">
      <alignment vertical="center" wrapText="1"/>
    </xf>
    <xf numFmtId="0" fontId="50" fillId="0" borderId="7" xfId="9" applyFont="1" applyBorder="1" applyAlignment="1">
      <alignment vertical="center" wrapText="1"/>
    </xf>
    <xf numFmtId="0" fontId="50" fillId="0" borderId="86" xfId="9" applyFont="1" applyBorder="1" applyAlignment="1">
      <alignment vertical="center" wrapText="1"/>
    </xf>
    <xf numFmtId="0" fontId="55" fillId="0" borderId="87" xfId="9" applyFont="1" applyBorder="1" applyAlignment="1">
      <alignment horizontal="justify" vertical="center" wrapText="1"/>
    </xf>
    <xf numFmtId="0" fontId="55" fillId="0" borderId="0" xfId="9" applyFont="1" applyAlignment="1">
      <alignment horizontal="justify" vertical="center" wrapText="1"/>
    </xf>
    <xf numFmtId="0" fontId="55" fillId="0" borderId="94" xfId="9" applyFont="1" applyBorder="1" applyAlignment="1">
      <alignment horizontal="justify" vertical="center" wrapText="1"/>
    </xf>
    <xf numFmtId="0" fontId="55" fillId="0" borderId="170" xfId="9" applyFont="1" applyBorder="1" applyAlignment="1">
      <alignment horizontal="right" vertical="center" wrapText="1"/>
    </xf>
    <xf numFmtId="0" fontId="50" fillId="0" borderId="0" xfId="15" applyFont="1" applyAlignment="1">
      <alignment horizontal="justify" vertical="center"/>
    </xf>
    <xf numFmtId="0" fontId="46" fillId="0" borderId="0" xfId="15">
      <alignment vertical="center"/>
    </xf>
    <xf numFmtId="0" fontId="97" fillId="0" borderId="0" xfId="15" applyFont="1">
      <alignment vertical="center"/>
    </xf>
    <xf numFmtId="0" fontId="63" fillId="0" borderId="22" xfId="15" applyFont="1" applyBorder="1" applyAlignment="1">
      <alignment vertical="center" wrapText="1"/>
    </xf>
    <xf numFmtId="0" fontId="63" fillId="0" borderId="0" xfId="15" applyFont="1" applyAlignment="1">
      <alignment vertical="center" wrapText="1"/>
    </xf>
    <xf numFmtId="0" fontId="63" fillId="0" borderId="0" xfId="15" applyFont="1">
      <alignment vertical="center"/>
    </xf>
    <xf numFmtId="0" fontId="57" fillId="0" borderId="0" xfId="15" applyFont="1">
      <alignment vertical="center"/>
    </xf>
    <xf numFmtId="0" fontId="63" fillId="0" borderId="15" xfId="15" applyFont="1" applyBorder="1" applyAlignment="1">
      <alignment vertical="center" wrapText="1"/>
    </xf>
    <xf numFmtId="0" fontId="54" fillId="0" borderId="22" xfId="15" applyFont="1" applyBorder="1" applyAlignment="1">
      <alignment vertical="center" wrapText="1"/>
    </xf>
    <xf numFmtId="0" fontId="54" fillId="0" borderId="0" xfId="15" applyFont="1" applyAlignment="1">
      <alignment vertical="center" wrapText="1"/>
    </xf>
    <xf numFmtId="0" fontId="50" fillId="0" borderId="0" xfId="15" applyFont="1" applyAlignment="1">
      <alignment vertical="center" wrapText="1"/>
    </xf>
    <xf numFmtId="0" fontId="50" fillId="0" borderId="15" xfId="15" applyFont="1" applyBorder="1" applyAlignment="1">
      <alignment vertical="center" wrapText="1"/>
    </xf>
    <xf numFmtId="0" fontId="54" fillId="0" borderId="15" xfId="15" applyFont="1" applyBorder="1" applyAlignment="1">
      <alignment vertical="center" wrapText="1"/>
    </xf>
    <xf numFmtId="0" fontId="100" fillId="0" borderId="22" xfId="15" applyFont="1" applyBorder="1" applyAlignment="1">
      <alignment vertical="center" wrapText="1"/>
    </xf>
    <xf numFmtId="0" fontId="55" fillId="0" borderId="0" xfId="15" applyFont="1" applyAlignment="1">
      <alignment horizontal="right" vertical="center" wrapText="1"/>
    </xf>
    <xf numFmtId="0" fontId="50" fillId="0" borderId="0" xfId="15" applyFont="1" applyAlignment="1">
      <alignment horizontal="right" vertical="center" wrapText="1"/>
    </xf>
    <xf numFmtId="0" fontId="55" fillId="0" borderId="0" xfId="15" applyFont="1" applyAlignment="1">
      <alignment horizontal="right" vertical="center"/>
    </xf>
    <xf numFmtId="0" fontId="54" fillId="0" borderId="0" xfId="15" applyFont="1">
      <alignment vertical="center"/>
    </xf>
    <xf numFmtId="0" fontId="50" fillId="0" borderId="0" xfId="15" applyFont="1" applyAlignment="1">
      <alignment horizontal="right" vertical="center"/>
    </xf>
    <xf numFmtId="0" fontId="54" fillId="0" borderId="35" xfId="15" applyFont="1" applyBorder="1" applyAlignment="1">
      <alignment vertical="center" wrapText="1"/>
    </xf>
    <xf numFmtId="0" fontId="113" fillId="0" borderId="0" xfId="15" applyFont="1">
      <alignment vertical="center"/>
    </xf>
    <xf numFmtId="0" fontId="50" fillId="0" borderId="141" xfId="15" applyFont="1" applyBorder="1" applyAlignment="1">
      <alignment horizontal="distributed" vertical="center" wrapText="1"/>
    </xf>
    <xf numFmtId="0" fontId="50" fillId="0" borderId="135" xfId="15" applyFont="1" applyBorder="1">
      <alignment vertical="center"/>
    </xf>
    <xf numFmtId="0" fontId="50" fillId="0" borderId="135" xfId="15" applyFont="1" applyBorder="1" applyAlignment="1">
      <alignment horizontal="left" vertical="center"/>
    </xf>
    <xf numFmtId="0" fontId="50" fillId="0" borderId="143" xfId="15" applyFont="1" applyBorder="1">
      <alignment vertical="center"/>
    </xf>
    <xf numFmtId="0" fontId="50" fillId="0" borderId="141" xfId="15" applyFont="1" applyBorder="1" applyAlignment="1">
      <alignment horizontal="distributed" vertical="center" wrapText="1" indent="2"/>
    </xf>
    <xf numFmtId="0" fontId="50" fillId="0" borderId="135" xfId="15" applyFont="1" applyBorder="1" applyAlignment="1">
      <alignment horizontal="left" vertical="center" wrapText="1"/>
    </xf>
    <xf numFmtId="0" fontId="113" fillId="0" borderId="135" xfId="15" applyFont="1" applyBorder="1">
      <alignment vertical="center"/>
    </xf>
    <xf numFmtId="0" fontId="50" fillId="0" borderId="135" xfId="15" applyFont="1" applyBorder="1" applyAlignment="1">
      <alignment vertical="center" wrapText="1"/>
    </xf>
    <xf numFmtId="0" fontId="50" fillId="0" borderId="143" xfId="15" applyFont="1" applyBorder="1" applyAlignment="1">
      <alignment vertical="center" wrapText="1"/>
    </xf>
    <xf numFmtId="0" fontId="50" fillId="0" borderId="135" xfId="15" applyFont="1" applyBorder="1" applyAlignment="1">
      <alignment horizontal="right" vertical="center"/>
    </xf>
    <xf numFmtId="0" fontId="50" fillId="0" borderId="93" xfId="15" applyFont="1" applyBorder="1" applyAlignment="1">
      <alignment horizontal="left" vertical="center" wrapText="1"/>
    </xf>
    <xf numFmtId="0" fontId="50" fillId="0" borderId="154" xfId="15" applyFont="1" applyBorder="1" applyAlignment="1">
      <alignment vertical="center" wrapText="1"/>
    </xf>
    <xf numFmtId="0" fontId="50" fillId="0" borderId="6" xfId="15" applyFont="1" applyBorder="1" applyAlignment="1">
      <alignment vertical="center" wrapText="1"/>
    </xf>
    <xf numFmtId="0" fontId="50" fillId="0" borderId="7" xfId="15" applyFont="1" applyBorder="1" applyAlignment="1">
      <alignment vertical="center" wrapText="1"/>
    </xf>
    <xf numFmtId="0" fontId="50" fillId="0" borderId="0" xfId="15" applyFont="1">
      <alignment vertical="center"/>
    </xf>
    <xf numFmtId="0" fontId="50" fillId="0" borderId="15" xfId="15" applyFont="1" applyBorder="1">
      <alignment vertical="center"/>
    </xf>
    <xf numFmtId="0" fontId="50" fillId="0" borderId="93" xfId="15" applyFont="1" applyBorder="1">
      <alignment vertical="center"/>
    </xf>
    <xf numFmtId="0" fontId="50" fillId="0" borderId="93" xfId="15" applyFont="1" applyBorder="1" applyAlignment="1">
      <alignment vertical="center" wrapText="1"/>
    </xf>
    <xf numFmtId="0" fontId="50" fillId="0" borderId="94" xfId="15" applyFont="1" applyBorder="1" applyAlignment="1">
      <alignment vertical="center" wrapText="1"/>
    </xf>
    <xf numFmtId="0" fontId="50" fillId="0" borderId="137" xfId="15" applyFont="1" applyBorder="1" applyAlignment="1">
      <alignment vertical="center" wrapText="1"/>
    </xf>
    <xf numFmtId="0" fontId="50" fillId="0" borderId="4" xfId="15" applyFont="1" applyBorder="1">
      <alignment vertical="center"/>
    </xf>
    <xf numFmtId="0" fontId="50" fillId="0" borderId="7" xfId="15" applyFont="1" applyBorder="1">
      <alignment vertical="center"/>
    </xf>
    <xf numFmtId="0" fontId="50" fillId="0" borderId="5" xfId="15" applyFont="1" applyBorder="1">
      <alignment vertical="center"/>
    </xf>
    <xf numFmtId="0" fontId="50" fillId="0" borderId="15" xfId="15" applyFont="1" applyBorder="1" applyAlignment="1">
      <alignment horizontal="left" vertical="center" wrapText="1"/>
    </xf>
    <xf numFmtId="0" fontId="50" fillId="0" borderId="6" xfId="15" applyFont="1" applyBorder="1">
      <alignment vertical="center"/>
    </xf>
    <xf numFmtId="0" fontId="50" fillId="0" borderId="8" xfId="15" applyFont="1" applyBorder="1">
      <alignment vertical="center"/>
    </xf>
    <xf numFmtId="0" fontId="50" fillId="0" borderId="7" xfId="15" applyFont="1" applyBorder="1" applyAlignment="1">
      <alignment horizontal="justify" vertical="center" wrapText="1"/>
    </xf>
    <xf numFmtId="0" fontId="50" fillId="0" borderId="35" xfId="15" applyFont="1" applyBorder="1" applyAlignment="1">
      <alignment horizontal="justify" vertical="center" wrapText="1"/>
    </xf>
    <xf numFmtId="0" fontId="50" fillId="0" borderId="135" xfId="15" applyFont="1" applyBorder="1" applyAlignment="1">
      <alignment horizontal="right" vertical="center" wrapText="1"/>
    </xf>
    <xf numFmtId="0" fontId="50" fillId="0" borderId="93" xfId="15" applyFont="1" applyBorder="1" applyAlignment="1">
      <alignment horizontal="left" vertical="center"/>
    </xf>
    <xf numFmtId="0" fontId="50" fillId="0" borderId="0" xfId="15" applyFont="1" applyAlignment="1">
      <alignment horizontal="left" vertical="center"/>
    </xf>
    <xf numFmtId="0" fontId="113" fillId="0" borderId="12" xfId="15" applyFont="1" applyBorder="1" applyAlignment="1">
      <alignment vertical="center" wrapText="1"/>
    </xf>
    <xf numFmtId="0" fontId="113" fillId="0" borderId="24" xfId="15" applyFont="1" applyBorder="1" applyAlignment="1">
      <alignment vertical="center" wrapText="1"/>
    </xf>
    <xf numFmtId="0" fontId="56" fillId="0" borderId="0" xfId="15" applyFont="1" applyAlignment="1">
      <alignment vertical="top" wrapText="1"/>
    </xf>
    <xf numFmtId="0" fontId="56" fillId="0" borderId="0" xfId="15" applyFont="1" applyAlignment="1">
      <alignment horizontal="center" vertical="top" wrapText="1"/>
    </xf>
    <xf numFmtId="0" fontId="56" fillId="0" borderId="0" xfId="15" applyFont="1" applyAlignment="1">
      <alignment horizontal="justify" vertical="top" wrapText="1"/>
    </xf>
    <xf numFmtId="0" fontId="48" fillId="0" borderId="0" xfId="15" applyFont="1" applyAlignment="1">
      <alignment horizontal="distributed" vertical="top" wrapText="1" indent="5"/>
    </xf>
    <xf numFmtId="0" fontId="48" fillId="0" borderId="0" xfId="15" applyFont="1" applyAlignment="1">
      <alignment horizontal="center" vertical="top" wrapText="1"/>
    </xf>
    <xf numFmtId="0" fontId="56" fillId="0" borderId="22" xfId="15" applyFont="1" applyBorder="1" applyAlignment="1">
      <alignment vertical="top"/>
    </xf>
    <xf numFmtId="0" fontId="56" fillId="0" borderId="0" xfId="15" applyFont="1" applyAlignment="1">
      <alignment vertical="top"/>
    </xf>
    <xf numFmtId="0" fontId="56" fillId="0" borderId="15" xfId="15" applyFont="1" applyBorder="1" applyAlignment="1">
      <alignment vertical="top"/>
    </xf>
    <xf numFmtId="0" fontId="50" fillId="0" borderId="22" xfId="15" applyFont="1" applyBorder="1" applyAlignment="1">
      <alignment vertical="top"/>
    </xf>
    <xf numFmtId="0" fontId="50" fillId="0" borderId="0" xfId="15" applyFont="1" applyAlignment="1">
      <alignment vertical="top"/>
    </xf>
    <xf numFmtId="0" fontId="50" fillId="0" borderId="15" xfId="15" applyFont="1" applyBorder="1" applyAlignment="1">
      <alignment vertical="top"/>
    </xf>
    <xf numFmtId="0" fontId="50" fillId="0" borderId="0" xfId="15" applyFont="1" applyAlignment="1">
      <alignment horizontal="right" vertical="top"/>
    </xf>
    <xf numFmtId="0" fontId="56" fillId="0" borderId="29" xfId="15" applyFont="1" applyBorder="1" applyAlignment="1">
      <alignment vertical="top"/>
    </xf>
    <xf numFmtId="0" fontId="56" fillId="0" borderId="7" xfId="15" applyFont="1" applyBorder="1" applyAlignment="1">
      <alignment vertical="top"/>
    </xf>
    <xf numFmtId="0" fontId="50" fillId="0" borderId="140" xfId="15" applyFont="1" applyBorder="1" applyAlignment="1">
      <alignment horizontal="distributed" vertical="center" indent="1"/>
    </xf>
    <xf numFmtId="0" fontId="56" fillId="0" borderId="143" xfId="15" applyFont="1" applyBorder="1">
      <alignment vertical="center"/>
    </xf>
    <xf numFmtId="0" fontId="56" fillId="0" borderId="0" xfId="15" applyFont="1">
      <alignment vertical="center"/>
    </xf>
    <xf numFmtId="0" fontId="56" fillId="0" borderId="143" xfId="15" applyFont="1" applyBorder="1" applyAlignment="1">
      <alignment horizontal="justify" vertical="center"/>
    </xf>
    <xf numFmtId="0" fontId="56" fillId="0" borderId="0" xfId="15" applyFont="1" applyAlignment="1">
      <alignment horizontal="justify" vertical="center"/>
    </xf>
    <xf numFmtId="0" fontId="56" fillId="0" borderId="135" xfId="15" applyFont="1" applyBorder="1">
      <alignment vertical="center"/>
    </xf>
    <xf numFmtId="0" fontId="56" fillId="0" borderId="35" xfId="15" applyFont="1" applyBorder="1">
      <alignment vertical="center"/>
    </xf>
    <xf numFmtId="0" fontId="50" fillId="0" borderId="52" xfId="15" applyFont="1" applyBorder="1" applyAlignment="1">
      <alignment horizontal="distributed" vertical="center" indent="1"/>
    </xf>
    <xf numFmtId="0" fontId="50" fillId="0" borderId="121" xfId="15" applyFont="1" applyBorder="1" applyAlignment="1">
      <alignment horizontal="distributed" vertical="center" indent="1"/>
    </xf>
    <xf numFmtId="0" fontId="50" fillId="0" borderId="12" xfId="15" applyFont="1" applyBorder="1">
      <alignment vertical="center"/>
    </xf>
    <xf numFmtId="0" fontId="56" fillId="0" borderId="12" xfId="15" applyFont="1" applyBorder="1">
      <alignment vertical="center"/>
    </xf>
    <xf numFmtId="0" fontId="56" fillId="0" borderId="24" xfId="15" applyFont="1" applyBorder="1">
      <alignment vertical="center"/>
    </xf>
    <xf numFmtId="0" fontId="47" fillId="0" borderId="0" xfId="15" applyFont="1" applyAlignment="1">
      <alignment vertical="center" wrapText="1"/>
    </xf>
    <xf numFmtId="0" fontId="50" fillId="0" borderId="45" xfId="15" applyFont="1" applyBorder="1" applyAlignment="1">
      <alignment horizontal="distributed" vertical="center" wrapText="1" indent="1"/>
    </xf>
    <xf numFmtId="0" fontId="50" fillId="0" borderId="140" xfId="15" applyFont="1" applyBorder="1" applyAlignment="1">
      <alignment horizontal="distributed" vertical="center" wrapText="1" indent="1"/>
    </xf>
    <xf numFmtId="0" fontId="50" fillId="0" borderId="42" xfId="15" applyFont="1" applyBorder="1" applyAlignment="1">
      <alignment horizontal="distributed" vertical="center" wrapText="1" indent="1"/>
    </xf>
    <xf numFmtId="0" fontId="120" fillId="0" borderId="0" xfId="15" applyFont="1" applyAlignment="1">
      <alignment horizontal="justify" vertical="center"/>
    </xf>
    <xf numFmtId="0" fontId="12" fillId="0" borderId="141" xfId="2" applyFont="1" applyBorder="1">
      <alignment vertical="center"/>
    </xf>
    <xf numFmtId="0" fontId="79" fillId="0" borderId="141" xfId="4" applyFont="1" applyBorder="1">
      <alignment vertical="center"/>
    </xf>
    <xf numFmtId="0" fontId="54" fillId="0" borderId="88" xfId="5" applyFont="1" applyBorder="1">
      <alignment vertical="center"/>
    </xf>
    <xf numFmtId="0" fontId="54" fillId="0" borderId="84" xfId="5" applyFont="1" applyBorder="1">
      <alignment vertical="center"/>
    </xf>
    <xf numFmtId="0" fontId="50" fillId="0" borderId="81" xfId="5" applyFont="1" applyBorder="1" applyAlignment="1">
      <alignment vertical="center" wrapText="1"/>
    </xf>
    <xf numFmtId="0" fontId="54" fillId="0" borderId="137" xfId="5" applyFont="1" applyBorder="1">
      <alignment vertical="center"/>
    </xf>
    <xf numFmtId="0" fontId="54" fillId="0" borderId="4" xfId="5" applyFont="1" applyBorder="1">
      <alignment vertical="center"/>
    </xf>
    <xf numFmtId="0" fontId="54" fillId="0" borderId="6" xfId="5" applyFont="1" applyBorder="1">
      <alignment vertical="center"/>
    </xf>
    <xf numFmtId="0" fontId="54" fillId="0" borderId="7" xfId="5" applyFont="1" applyBorder="1">
      <alignment vertical="center"/>
    </xf>
    <xf numFmtId="0" fontId="54" fillId="0" borderId="86" xfId="5" applyFont="1" applyBorder="1">
      <alignment vertical="center"/>
    </xf>
    <xf numFmtId="0" fontId="50" fillId="15" borderId="7" xfId="6" applyFont="1" applyFill="1" applyBorder="1" applyAlignment="1">
      <alignment vertical="center" wrapText="1"/>
    </xf>
    <xf numFmtId="0" fontId="50" fillId="15" borderId="0" xfId="6" applyFont="1" applyFill="1" applyAlignment="1">
      <alignment vertical="center" wrapText="1"/>
    </xf>
    <xf numFmtId="0" fontId="50" fillId="15" borderId="7" xfId="6" applyFont="1" applyFill="1" applyBorder="1" applyAlignment="1">
      <alignment horizontal="center" vertical="center" wrapText="1"/>
    </xf>
    <xf numFmtId="0" fontId="50" fillId="0" borderId="134" xfId="6" applyFont="1" applyBorder="1" applyAlignment="1">
      <alignment horizontal="center" vertical="center"/>
    </xf>
    <xf numFmtId="0" fontId="54" fillId="5" borderId="0" xfId="5" applyFont="1" applyFill="1" applyAlignment="1">
      <alignment horizontal="center" vertical="center"/>
    </xf>
    <xf numFmtId="0" fontId="54" fillId="5" borderId="4" xfId="5" applyFont="1" applyFill="1" applyBorder="1">
      <alignment vertical="center"/>
    </xf>
    <xf numFmtId="0" fontId="54" fillId="5" borderId="84" xfId="5" applyFont="1" applyFill="1" applyBorder="1">
      <alignment vertical="center"/>
    </xf>
    <xf numFmtId="0" fontId="50" fillId="0" borderId="92" xfId="6" applyFont="1" applyBorder="1">
      <alignment vertical="center"/>
    </xf>
    <xf numFmtId="0" fontId="50" fillId="0" borderId="83" xfId="6" applyFont="1" applyBorder="1" applyAlignment="1">
      <alignment horizontal="center" vertical="top"/>
    </xf>
    <xf numFmtId="0" fontId="50" fillId="3" borderId="0" xfId="10" applyFont="1" applyFill="1" applyAlignment="1">
      <alignment horizontal="center" vertical="center" wrapText="1"/>
    </xf>
    <xf numFmtId="0" fontId="10" fillId="0" borderId="141" xfId="6" applyFont="1" applyBorder="1">
      <alignment vertical="center"/>
    </xf>
    <xf numFmtId="0" fontId="10" fillId="0" borderId="142" xfId="6" applyFont="1" applyBorder="1">
      <alignment vertical="center"/>
    </xf>
    <xf numFmtId="0" fontId="105" fillId="0" borderId="135" xfId="11" applyFont="1" applyBorder="1" applyAlignment="1">
      <alignment vertical="center"/>
    </xf>
    <xf numFmtId="0" fontId="103" fillId="0" borderId="135" xfId="11" applyFont="1" applyBorder="1"/>
    <xf numFmtId="0" fontId="103" fillId="0" borderId="135" xfId="11" applyFont="1" applyBorder="1" applyAlignment="1">
      <alignment vertical="center"/>
    </xf>
    <xf numFmtId="0" fontId="103" fillId="0" borderId="143" xfId="11" applyFont="1" applyBorder="1"/>
    <xf numFmtId="0" fontId="50" fillId="0" borderId="141" xfId="15" applyFont="1" applyBorder="1" applyAlignment="1">
      <alignment horizontal="center" vertical="center" wrapText="1"/>
    </xf>
    <xf numFmtId="0" fontId="50" fillId="0" borderId="0" xfId="10" applyFont="1" applyAlignment="1">
      <alignment horizontal="left" vertical="center"/>
    </xf>
    <xf numFmtId="0" fontId="50" fillId="0" borderId="0" xfId="5" applyFont="1" applyAlignment="1">
      <alignment horizontal="center" vertical="center" wrapText="1"/>
    </xf>
    <xf numFmtId="0" fontId="50" fillId="0" borderId="7" xfId="5" applyFont="1" applyBorder="1">
      <alignment vertical="center"/>
    </xf>
    <xf numFmtId="0" fontId="54" fillId="0" borderId="0" xfId="6" applyFont="1" applyAlignment="1">
      <alignment horizontal="left" vertical="center" indent="1" shrinkToFit="1"/>
    </xf>
    <xf numFmtId="0" fontId="54" fillId="0" borderId="7" xfId="6" applyFont="1" applyBorder="1" applyAlignment="1">
      <alignment horizontal="left" vertical="center" indent="1" shrinkToFit="1"/>
    </xf>
    <xf numFmtId="178" fontId="46" fillId="0" borderId="0" xfId="5" applyNumberFormat="1">
      <alignment vertical="center"/>
    </xf>
    <xf numFmtId="0" fontId="12" fillId="0" borderId="136" xfId="5" applyFont="1" applyBorder="1" applyAlignment="1">
      <alignment horizontal="center" vertical="center"/>
    </xf>
    <xf numFmtId="178" fontId="10" fillId="5" borderId="0" xfId="5" applyNumberFormat="1" applyFont="1" applyFill="1" applyAlignment="1">
      <alignment horizontal="right" vertical="center"/>
    </xf>
    <xf numFmtId="0" fontId="49" fillId="0" borderId="0" xfId="10" applyFont="1" applyAlignment="1">
      <alignment horizontal="centerContinuous" vertical="center" wrapText="1"/>
    </xf>
    <xf numFmtId="0" fontId="50" fillId="0" borderId="0" xfId="10" applyFont="1">
      <alignment vertical="center"/>
    </xf>
    <xf numFmtId="0" fontId="50" fillId="0" borderId="0" xfId="5" applyFont="1" applyAlignment="1">
      <alignment horizontal="left" vertical="center" shrinkToFit="1"/>
    </xf>
    <xf numFmtId="0" fontId="50" fillId="0" borderId="0" xfId="5" applyFont="1" applyAlignment="1">
      <alignment vertical="center" shrinkToFit="1"/>
    </xf>
    <xf numFmtId="178" fontId="50" fillId="0" borderId="0" xfId="5" applyNumberFormat="1" applyFont="1" applyAlignment="1">
      <alignment horizontal="left" vertical="center" wrapText="1" indent="1"/>
    </xf>
    <xf numFmtId="178" fontId="50" fillId="0" borderId="7" xfId="5" applyNumberFormat="1" applyFont="1" applyBorder="1" applyAlignment="1">
      <alignment vertical="center" wrapText="1"/>
    </xf>
    <xf numFmtId="178" fontId="50" fillId="0" borderId="7" xfId="5" applyNumberFormat="1" applyFont="1" applyBorder="1" applyAlignment="1">
      <alignment horizontal="left" vertical="center" wrapText="1" indent="1"/>
    </xf>
    <xf numFmtId="0" fontId="115" fillId="0" borderId="166" xfId="8" applyFont="1" applyBorder="1" applyAlignment="1">
      <alignment shrinkToFit="1"/>
    </xf>
    <xf numFmtId="0" fontId="50" fillId="5" borderId="134" xfId="15" applyFont="1" applyFill="1" applyBorder="1">
      <alignment vertical="center"/>
    </xf>
    <xf numFmtId="0" fontId="50" fillId="5" borderId="135" xfId="15" applyFont="1" applyFill="1" applyBorder="1">
      <alignment vertical="center"/>
    </xf>
    <xf numFmtId="0" fontId="4" fillId="0" borderId="0" xfId="2" applyProtection="1">
      <alignment vertical="center"/>
      <protection locked="0"/>
    </xf>
    <xf numFmtId="0" fontId="12" fillId="0" borderId="0" xfId="2" applyFont="1" applyProtection="1">
      <alignment vertical="center"/>
      <protection locked="0"/>
    </xf>
    <xf numFmtId="0" fontId="13" fillId="0" borderId="130" xfId="3" applyBorder="1" applyAlignment="1" applyProtection="1">
      <alignment wrapText="1"/>
      <protection locked="0"/>
    </xf>
    <xf numFmtId="0" fontId="28" fillId="0" borderId="0" xfId="3" applyFont="1" applyProtection="1">
      <protection locked="0"/>
    </xf>
    <xf numFmtId="0" fontId="13" fillId="0" borderId="46" xfId="3" applyBorder="1" applyAlignment="1" applyProtection="1">
      <alignment wrapText="1"/>
      <protection locked="0"/>
    </xf>
    <xf numFmtId="0" fontId="13" fillId="0" borderId="0" xfId="3" applyAlignment="1" applyProtection="1">
      <alignment wrapText="1"/>
      <protection locked="0"/>
    </xf>
    <xf numFmtId="0" fontId="29" fillId="0" borderId="0" xfId="4" applyAlignment="1" applyProtection="1">
      <alignment vertical="center" shrinkToFit="1"/>
      <protection locked="0"/>
    </xf>
    <xf numFmtId="0" fontId="12" fillId="7" borderId="16" xfId="2" applyFont="1" applyFill="1" applyBorder="1" applyProtection="1">
      <alignment vertical="center"/>
      <protection locked="0"/>
    </xf>
    <xf numFmtId="49" fontId="12" fillId="0" borderId="0" xfId="2" applyNumberFormat="1" applyFont="1" applyProtection="1">
      <alignment vertical="center"/>
      <protection locked="0"/>
    </xf>
    <xf numFmtId="0" fontId="11" fillId="7" borderId="16" xfId="2" applyFont="1" applyFill="1" applyBorder="1" applyProtection="1">
      <alignment vertical="center"/>
      <protection locked="0"/>
    </xf>
    <xf numFmtId="0" fontId="3" fillId="0" borderId="0" xfId="2" applyFont="1" applyProtection="1">
      <alignment vertical="center"/>
      <protection locked="0"/>
    </xf>
    <xf numFmtId="0" fontId="12" fillId="0" borderId="0" xfId="2" applyFont="1" applyAlignment="1" applyProtection="1">
      <alignment vertical="center" shrinkToFit="1"/>
      <protection locked="0"/>
    </xf>
    <xf numFmtId="0" fontId="12" fillId="9" borderId="16" xfId="2" applyFont="1" applyFill="1" applyBorder="1" applyProtection="1">
      <alignment vertical="center"/>
      <protection locked="0"/>
    </xf>
    <xf numFmtId="49" fontId="12" fillId="9" borderId="16" xfId="2" applyNumberFormat="1" applyFont="1" applyFill="1" applyBorder="1" applyProtection="1">
      <alignment vertical="center"/>
      <protection locked="0"/>
    </xf>
    <xf numFmtId="0" fontId="12" fillId="0" borderId="0" xfId="2" applyFont="1" applyAlignment="1" applyProtection="1">
      <alignment horizontal="center" vertical="center"/>
      <protection locked="0"/>
    </xf>
    <xf numFmtId="0" fontId="3" fillId="0" borderId="0" xfId="2" applyFont="1" applyAlignment="1" applyProtection="1">
      <alignment horizontal="center" vertical="center"/>
      <protection locked="0"/>
    </xf>
    <xf numFmtId="0" fontId="12" fillId="8" borderId="16" xfId="2" applyFont="1" applyFill="1" applyBorder="1" applyProtection="1">
      <alignment vertical="center"/>
      <protection locked="0"/>
    </xf>
    <xf numFmtId="49" fontId="12" fillId="8" borderId="16" xfId="2" applyNumberFormat="1" applyFont="1" applyFill="1" applyBorder="1" applyProtection="1">
      <alignment vertical="center"/>
      <protection locked="0"/>
    </xf>
    <xf numFmtId="0" fontId="10" fillId="8" borderId="16" xfId="2" applyFont="1" applyFill="1" applyBorder="1" applyProtection="1">
      <alignment vertical="center"/>
      <protection locked="0"/>
    </xf>
    <xf numFmtId="0" fontId="4" fillId="8" borderId="16" xfId="2" applyFill="1" applyBorder="1" applyProtection="1">
      <alignment vertical="center"/>
      <protection locked="0"/>
    </xf>
    <xf numFmtId="0" fontId="29" fillId="0" borderId="0" xfId="4" applyAlignment="1" applyProtection="1">
      <alignment horizontal="center" vertical="center"/>
      <protection locked="0"/>
    </xf>
    <xf numFmtId="0" fontId="12" fillId="8" borderId="16" xfId="2" applyFont="1" applyFill="1" applyBorder="1" applyAlignment="1" applyProtection="1">
      <alignment horizontal="left" vertical="center"/>
      <protection locked="0"/>
    </xf>
    <xf numFmtId="0" fontId="12" fillId="13" borderId="10" xfId="2" applyFont="1" applyFill="1" applyBorder="1" applyProtection="1">
      <alignment vertical="center"/>
      <protection locked="0"/>
    </xf>
    <xf numFmtId="0" fontId="12" fillId="8" borderId="10" xfId="2" applyFont="1" applyFill="1" applyBorder="1" applyProtection="1">
      <alignment vertical="center"/>
      <protection locked="0"/>
    </xf>
    <xf numFmtId="0" fontId="30" fillId="0" borderId="0" xfId="4" applyFont="1" applyProtection="1">
      <alignment vertical="center"/>
      <protection locked="0"/>
    </xf>
    <xf numFmtId="0" fontId="12" fillId="10" borderId="16" xfId="2" applyFont="1" applyFill="1" applyBorder="1" applyProtection="1">
      <alignment vertical="center"/>
      <protection locked="0"/>
    </xf>
    <xf numFmtId="49" fontId="12" fillId="10" borderId="16" xfId="2" applyNumberFormat="1" applyFont="1" applyFill="1" applyBorder="1" applyProtection="1">
      <alignment vertical="center"/>
      <protection locked="0"/>
    </xf>
    <xf numFmtId="0" fontId="12" fillId="10" borderId="11" xfId="2" applyFont="1" applyFill="1" applyBorder="1" applyAlignment="1" applyProtection="1">
      <alignment horizontal="left" vertical="center"/>
      <protection locked="0"/>
    </xf>
    <xf numFmtId="0" fontId="12" fillId="10" borderId="10" xfId="2" applyFont="1" applyFill="1" applyBorder="1" applyAlignment="1" applyProtection="1">
      <alignment horizontal="left" vertical="center"/>
      <protection locked="0"/>
    </xf>
    <xf numFmtId="0" fontId="12" fillId="13" borderId="11" xfId="2" applyFont="1" applyFill="1" applyBorder="1" applyProtection="1">
      <alignment vertical="center"/>
      <protection locked="0"/>
    </xf>
    <xf numFmtId="49" fontId="12" fillId="10" borderId="10" xfId="2" applyNumberFormat="1" applyFont="1" applyFill="1" applyBorder="1" applyProtection="1">
      <alignment vertical="center"/>
      <protection locked="0"/>
    </xf>
    <xf numFmtId="0" fontId="12" fillId="0" borderId="16" xfId="2" applyFont="1" applyBorder="1" applyAlignment="1" applyProtection="1">
      <alignment vertical="center" shrinkToFit="1"/>
      <protection locked="0"/>
    </xf>
    <xf numFmtId="0" fontId="37" fillId="0" borderId="141" xfId="0" applyFont="1" applyBorder="1" applyAlignment="1" applyProtection="1">
      <alignment horizontal="center" vertical="top"/>
      <protection locked="0"/>
    </xf>
    <xf numFmtId="0" fontId="4" fillId="0" borderId="2" xfId="2" applyBorder="1" applyProtection="1">
      <alignment vertical="center"/>
      <protection locked="0"/>
    </xf>
    <xf numFmtId="0" fontId="12" fillId="0" borderId="136" xfId="2" applyFont="1" applyBorder="1" applyAlignment="1" applyProtection="1">
      <alignment horizontal="left" vertical="center"/>
      <protection locked="0"/>
    </xf>
    <xf numFmtId="49" fontId="12" fillId="7" borderId="141" xfId="2" applyNumberFormat="1" applyFont="1" applyFill="1" applyBorder="1" applyProtection="1">
      <alignment vertical="center"/>
      <protection locked="0"/>
    </xf>
    <xf numFmtId="0" fontId="12" fillId="7" borderId="141" xfId="2" applyFont="1" applyFill="1" applyBorder="1" applyProtection="1">
      <alignment vertical="center"/>
      <protection locked="0"/>
    </xf>
    <xf numFmtId="0" fontId="27" fillId="0" borderId="0" xfId="2" applyFont="1" applyAlignment="1" applyProtection="1">
      <alignment horizontal="left" vertical="center" indent="1"/>
      <protection locked="0"/>
    </xf>
    <xf numFmtId="0" fontId="50" fillId="0" borderId="0" xfId="5" applyFont="1" applyAlignment="1"/>
    <xf numFmtId="0" fontId="50" fillId="0" borderId="0" xfId="5" applyFont="1" applyAlignment="1">
      <alignment horizontal="right"/>
    </xf>
    <xf numFmtId="0" fontId="41" fillId="0" borderId="0" xfId="0" applyFont="1">
      <alignment vertical="center"/>
    </xf>
    <xf numFmtId="0" fontId="7" fillId="0" borderId="0" xfId="5" applyFont="1">
      <alignment vertical="center"/>
    </xf>
    <xf numFmtId="0" fontId="7" fillId="0" borderId="0" xfId="5" applyFont="1" applyAlignment="1">
      <alignment vertical="center" shrinkToFit="1"/>
    </xf>
    <xf numFmtId="0" fontId="7" fillId="0" borderId="0" xfId="5" applyFont="1" applyAlignment="1">
      <alignment horizontal="center" vertical="center"/>
    </xf>
    <xf numFmtId="0" fontId="127" fillId="0" borderId="0" xfId="5" applyFont="1">
      <alignment vertical="center"/>
    </xf>
    <xf numFmtId="0" fontId="128" fillId="0" borderId="0" xfId="5" applyFont="1" applyAlignment="1"/>
    <xf numFmtId="0" fontId="129" fillId="0" borderId="0" xfId="5" applyFont="1">
      <alignment vertical="center"/>
    </xf>
    <xf numFmtId="0" fontId="128" fillId="0" borderId="172" xfId="5" applyFont="1" applyBorder="1">
      <alignment vertical="center"/>
    </xf>
    <xf numFmtId="0" fontId="7" fillId="0" borderId="172" xfId="5" applyFont="1" applyBorder="1">
      <alignment vertical="center"/>
    </xf>
    <xf numFmtId="0" fontId="130" fillId="0" borderId="0" xfId="5" applyFont="1">
      <alignment vertical="center"/>
    </xf>
    <xf numFmtId="0" fontId="7" fillId="0" borderId="0" xfId="5" applyFont="1" applyAlignment="1"/>
    <xf numFmtId="0" fontId="7" fillId="0" borderId="12" xfId="5" applyFont="1" applyBorder="1">
      <alignment vertical="center"/>
    </xf>
    <xf numFmtId="0" fontId="8" fillId="0" borderId="0" xfId="5" applyFont="1">
      <alignment vertical="center"/>
    </xf>
    <xf numFmtId="0" fontId="7" fillId="0" borderId="84" xfId="5" applyFont="1" applyBorder="1">
      <alignment vertical="center"/>
    </xf>
    <xf numFmtId="0" fontId="8" fillId="0" borderId="174" xfId="5" applyFont="1" applyBorder="1">
      <alignment vertical="center"/>
    </xf>
    <xf numFmtId="0" fontId="131" fillId="0" borderId="22" xfId="5" applyFont="1" applyBorder="1">
      <alignment vertical="center"/>
    </xf>
    <xf numFmtId="0" fontId="131" fillId="0" borderId="0" xfId="5" applyFont="1">
      <alignment vertical="center"/>
    </xf>
    <xf numFmtId="0" fontId="8" fillId="0" borderId="109" xfId="5" applyFont="1" applyBorder="1">
      <alignment vertical="center"/>
    </xf>
    <xf numFmtId="0" fontId="7" fillId="0" borderId="176" xfId="5" applyFont="1" applyBorder="1">
      <alignment vertical="center"/>
    </xf>
    <xf numFmtId="0" fontId="8" fillId="0" borderId="0" xfId="5" applyFont="1" applyAlignment="1"/>
    <xf numFmtId="0" fontId="7" fillId="0" borderId="7" xfId="5" applyFont="1" applyBorder="1" applyAlignment="1">
      <alignment vertical="center" textRotation="255"/>
    </xf>
    <xf numFmtId="0" fontId="130" fillId="0" borderId="136" xfId="5" applyFont="1" applyBorder="1" applyAlignment="1">
      <alignment horizontal="right" shrinkToFit="1"/>
    </xf>
    <xf numFmtId="0" fontId="129" fillId="0" borderId="136" xfId="5" applyFont="1" applyBorder="1" applyAlignment="1">
      <alignment shrinkToFit="1"/>
    </xf>
    <xf numFmtId="0" fontId="7" fillId="3" borderId="0" xfId="5" applyFont="1" applyFill="1" applyAlignment="1">
      <alignment vertical="center" textRotation="255"/>
    </xf>
    <xf numFmtId="0" fontId="7" fillId="3" borderId="0" xfId="5" applyFont="1" applyFill="1">
      <alignment vertical="center"/>
    </xf>
    <xf numFmtId="0" fontId="7" fillId="0" borderId="0" xfId="5" applyFont="1" applyAlignment="1">
      <alignment vertical="top" wrapText="1"/>
    </xf>
    <xf numFmtId="0" fontId="7" fillId="0" borderId="0" xfId="5" applyFont="1" applyAlignment="1">
      <alignment vertical="top"/>
    </xf>
    <xf numFmtId="0" fontId="7" fillId="0" borderId="0" xfId="5" applyFont="1" applyAlignment="1">
      <alignment horizontal="left" vertical="center"/>
    </xf>
    <xf numFmtId="0" fontId="134" fillId="0" borderId="0" xfId="5" applyFont="1">
      <alignment vertical="center"/>
    </xf>
    <xf numFmtId="49" fontId="12" fillId="0" borderId="131" xfId="2" applyNumberFormat="1" applyFont="1" applyBorder="1">
      <alignment vertical="center"/>
    </xf>
    <xf numFmtId="49" fontId="12" fillId="0" borderId="44" xfId="2" applyNumberFormat="1" applyFont="1" applyBorder="1">
      <alignment vertical="center"/>
    </xf>
    <xf numFmtId="0" fontId="12" fillId="9" borderId="16" xfId="2" applyFont="1" applyFill="1" applyBorder="1">
      <alignment vertical="center"/>
    </xf>
    <xf numFmtId="0" fontId="12" fillId="9" borderId="131" xfId="2" applyFont="1" applyFill="1" applyBorder="1">
      <alignment vertical="center"/>
    </xf>
    <xf numFmtId="0" fontId="12" fillId="9" borderId="141" xfId="2" applyFont="1" applyFill="1" applyBorder="1">
      <alignment vertical="center"/>
    </xf>
    <xf numFmtId="0" fontId="12" fillId="9" borderId="44" xfId="2" applyFont="1" applyFill="1" applyBorder="1">
      <alignment vertical="center"/>
    </xf>
    <xf numFmtId="0" fontId="12" fillId="9" borderId="16" xfId="2" applyFont="1" applyFill="1" applyBorder="1" applyAlignment="1" applyProtection="1">
      <alignment horizontal="centerContinuous" vertical="center"/>
      <protection locked="0"/>
    </xf>
    <xf numFmtId="0" fontId="4" fillId="9" borderId="16" xfId="2" applyFill="1" applyBorder="1" applyAlignment="1" applyProtection="1">
      <alignment horizontal="centerContinuous" vertical="center"/>
      <protection locked="0"/>
    </xf>
    <xf numFmtId="0" fontId="12" fillId="6" borderId="16" xfId="2" applyFont="1" applyFill="1" applyBorder="1" applyAlignment="1" applyProtection="1">
      <alignment horizontal="centerContinuous" vertical="center"/>
      <protection locked="0"/>
    </xf>
    <xf numFmtId="0" fontId="4" fillId="6" borderId="16" xfId="2" applyFill="1" applyBorder="1" applyAlignment="1" applyProtection="1">
      <alignment horizontal="centerContinuous" vertical="center"/>
      <protection locked="0"/>
    </xf>
    <xf numFmtId="0" fontId="31" fillId="0" borderId="16" xfId="2" applyFont="1" applyBorder="1" applyProtection="1">
      <alignment vertical="center"/>
      <protection locked="0"/>
    </xf>
    <xf numFmtId="49" fontId="124" fillId="16" borderId="141" xfId="3" applyNumberFormat="1" applyFont="1" applyFill="1" applyBorder="1" applyAlignment="1">
      <alignment horizontal="left" indent="1"/>
    </xf>
    <xf numFmtId="0" fontId="27" fillId="0" borderId="0" xfId="2" applyFont="1" applyProtection="1">
      <alignment vertical="center"/>
      <protection locked="0"/>
    </xf>
    <xf numFmtId="0" fontId="31" fillId="0" borderId="0" xfId="2" applyFont="1" applyProtection="1">
      <alignment vertical="center"/>
      <protection locked="0"/>
    </xf>
    <xf numFmtId="49" fontId="95" fillId="4" borderId="141" xfId="2" applyNumberFormat="1" applyFont="1" applyFill="1" applyBorder="1" applyProtection="1">
      <alignment vertical="center"/>
      <protection locked="0"/>
    </xf>
    <xf numFmtId="0" fontId="88" fillId="6" borderId="141" xfId="2" applyFont="1" applyFill="1" applyBorder="1" applyProtection="1">
      <alignment vertical="center"/>
      <protection locked="0"/>
    </xf>
    <xf numFmtId="49" fontId="88" fillId="6" borderId="141" xfId="2" applyNumberFormat="1" applyFont="1" applyFill="1" applyBorder="1" applyProtection="1">
      <alignment vertical="center"/>
      <protection locked="0"/>
    </xf>
    <xf numFmtId="0" fontId="31" fillId="4" borderId="136" xfId="2" applyFont="1" applyFill="1" applyBorder="1" applyAlignment="1" applyProtection="1">
      <alignment horizontal="left" vertical="center"/>
      <protection locked="0"/>
    </xf>
    <xf numFmtId="0" fontId="31" fillId="7" borderId="136" xfId="2" applyFont="1" applyFill="1" applyBorder="1" applyProtection="1">
      <alignment vertical="center"/>
      <protection locked="0"/>
    </xf>
    <xf numFmtId="0" fontId="31" fillId="7" borderId="136" xfId="2" applyFont="1" applyFill="1" applyBorder="1" applyAlignment="1" applyProtection="1">
      <alignment vertical="center" shrinkToFit="1"/>
      <protection locked="0"/>
    </xf>
    <xf numFmtId="0" fontId="31" fillId="7" borderId="136" xfId="2" applyFont="1" applyFill="1" applyBorder="1" applyAlignment="1" applyProtection="1">
      <alignment horizontal="left" vertical="center"/>
      <protection locked="0"/>
    </xf>
    <xf numFmtId="0" fontId="31" fillId="7" borderId="136" xfId="2" applyFont="1" applyFill="1" applyBorder="1" applyAlignment="1" applyProtection="1">
      <alignment horizontal="left" vertical="center" shrinkToFit="1"/>
      <protection locked="0"/>
    </xf>
    <xf numFmtId="0" fontId="31" fillId="9" borderId="16" xfId="2" applyFont="1" applyFill="1" applyBorder="1" applyProtection="1">
      <alignment vertical="center"/>
      <protection locked="0"/>
    </xf>
    <xf numFmtId="0" fontId="31" fillId="9" borderId="10" xfId="2" applyFont="1" applyFill="1" applyBorder="1" applyProtection="1">
      <alignment vertical="center"/>
      <protection locked="0"/>
    </xf>
    <xf numFmtId="14" fontId="135" fillId="7" borderId="141" xfId="2" applyNumberFormat="1" applyFont="1" applyFill="1" applyBorder="1" applyAlignment="1" applyProtection="1">
      <alignment vertical="center" shrinkToFit="1"/>
      <protection locked="0"/>
    </xf>
    <xf numFmtId="49" fontId="135" fillId="9" borderId="16" xfId="2" applyNumberFormat="1" applyFont="1" applyFill="1" applyBorder="1" applyProtection="1">
      <alignment vertical="center"/>
      <protection locked="0"/>
    </xf>
    <xf numFmtId="49" fontId="135" fillId="7" borderId="141" xfId="2" applyNumberFormat="1" applyFont="1" applyFill="1" applyBorder="1" applyProtection="1">
      <alignment vertical="center"/>
      <protection locked="0"/>
    </xf>
    <xf numFmtId="0" fontId="88" fillId="8" borderId="16" xfId="2" applyFont="1" applyFill="1" applyBorder="1" applyProtection="1">
      <alignment vertical="center"/>
      <protection locked="0"/>
    </xf>
    <xf numFmtId="0" fontId="135" fillId="8" borderId="16" xfId="2" applyFont="1" applyFill="1" applyBorder="1" applyProtection="1">
      <alignment vertical="center"/>
      <protection locked="0"/>
    </xf>
    <xf numFmtId="0" fontId="27" fillId="8" borderId="16" xfId="2" applyFont="1" applyFill="1" applyBorder="1" applyProtection="1">
      <alignment vertical="center"/>
      <protection locked="0"/>
    </xf>
    <xf numFmtId="49" fontId="12" fillId="13" borderId="16" xfId="2" applyNumberFormat="1" applyFont="1" applyFill="1" applyBorder="1" applyProtection="1">
      <alignment vertical="center"/>
      <protection locked="0"/>
    </xf>
    <xf numFmtId="0" fontId="27" fillId="13" borderId="16" xfId="2" applyFont="1" applyFill="1" applyBorder="1" applyProtection="1">
      <alignment vertical="center"/>
      <protection locked="0"/>
    </xf>
    <xf numFmtId="0" fontId="44" fillId="13" borderId="16" xfId="2" applyFont="1" applyFill="1" applyBorder="1" applyProtection="1">
      <alignment vertical="center"/>
      <protection locked="0"/>
    </xf>
    <xf numFmtId="0" fontId="27" fillId="10" borderId="10" xfId="2" applyFont="1" applyFill="1" applyBorder="1" applyAlignment="1" applyProtection="1">
      <alignment horizontal="left" vertical="center"/>
      <protection locked="0"/>
    </xf>
    <xf numFmtId="0" fontId="27" fillId="10" borderId="11" xfId="2" applyFont="1" applyFill="1" applyBorder="1" applyAlignment="1" applyProtection="1">
      <alignment horizontal="left" vertical="center"/>
      <protection locked="0"/>
    </xf>
    <xf numFmtId="0" fontId="42" fillId="0" borderId="16" xfId="3" applyFont="1" applyBorder="1"/>
    <xf numFmtId="0" fontId="12" fillId="13" borderId="136" xfId="2" applyFont="1" applyFill="1" applyBorder="1">
      <alignment vertical="center"/>
    </xf>
    <xf numFmtId="0" fontId="44" fillId="9" borderId="16" xfId="2" applyFont="1" applyFill="1" applyBorder="1">
      <alignment vertical="center"/>
    </xf>
    <xf numFmtId="49" fontId="12" fillId="6" borderId="16" xfId="2" applyNumberFormat="1" applyFont="1" applyFill="1" applyBorder="1" applyProtection="1">
      <alignment vertical="center"/>
      <protection locked="0"/>
    </xf>
    <xf numFmtId="0" fontId="44" fillId="7" borderId="136" xfId="2" applyFont="1" applyFill="1" applyBorder="1" applyProtection="1">
      <alignment vertical="center"/>
      <protection locked="0"/>
    </xf>
    <xf numFmtId="0" fontId="44" fillId="4" borderId="136" xfId="2" applyFont="1" applyFill="1" applyBorder="1" applyAlignment="1" applyProtection="1">
      <alignment horizontal="left" vertical="center"/>
      <protection locked="0"/>
    </xf>
    <xf numFmtId="0" fontId="44" fillId="7" borderId="136" xfId="2" applyFont="1" applyFill="1" applyBorder="1" applyAlignment="1" applyProtection="1">
      <alignment horizontal="left" vertical="center"/>
      <protection locked="0"/>
    </xf>
    <xf numFmtId="0" fontId="44" fillId="9" borderId="16" xfId="2" applyFont="1" applyFill="1" applyBorder="1" applyProtection="1">
      <alignment vertical="center"/>
      <protection locked="0"/>
    </xf>
    <xf numFmtId="0" fontId="27" fillId="10" borderId="16" xfId="2" applyFont="1" applyFill="1" applyBorder="1" applyProtection="1">
      <alignment vertical="center"/>
      <protection locked="0"/>
    </xf>
    <xf numFmtId="178" fontId="54" fillId="2" borderId="0" xfId="5" applyNumberFormat="1" applyFont="1" applyFill="1" applyAlignment="1">
      <alignment vertical="center" shrinkToFit="1"/>
    </xf>
    <xf numFmtId="178" fontId="54" fillId="2" borderId="0" xfId="5" applyNumberFormat="1" applyFont="1" applyFill="1" applyAlignment="1">
      <alignment horizontal="right" vertical="center"/>
    </xf>
    <xf numFmtId="178" fontId="54" fillId="2" borderId="0" xfId="5" applyNumberFormat="1" applyFont="1" applyFill="1">
      <alignment vertical="center"/>
    </xf>
    <xf numFmtId="0" fontId="12" fillId="2" borderId="16" xfId="5" applyFont="1" applyFill="1" applyBorder="1" applyAlignment="1">
      <alignment horizontal="left" vertical="center" indent="1"/>
    </xf>
    <xf numFmtId="178" fontId="10" fillId="2" borderId="0" xfId="5" applyNumberFormat="1" applyFont="1" applyFill="1" applyAlignment="1">
      <alignment horizontal="right" vertical="center"/>
    </xf>
    <xf numFmtId="56" fontId="89" fillId="2" borderId="36" xfId="8" applyNumberFormat="1" applyFont="1" applyFill="1" applyBorder="1" applyAlignment="1">
      <alignment horizontal="center" vertical="center"/>
    </xf>
    <xf numFmtId="0" fontId="11" fillId="2" borderId="11" xfId="9" applyFont="1" applyFill="1" applyBorder="1" applyAlignment="1">
      <alignment horizontal="justify" vertical="center" wrapText="1"/>
    </xf>
    <xf numFmtId="0" fontId="11" fillId="2" borderId="0" xfId="9" applyFont="1" applyFill="1" applyAlignment="1">
      <alignment horizontal="left" vertical="center" shrinkToFit="1"/>
    </xf>
    <xf numFmtId="0" fontId="11" fillId="2" borderId="61" xfId="9" applyFont="1" applyFill="1" applyBorder="1" applyAlignment="1">
      <alignment horizontal="left" vertical="center" shrinkToFit="1"/>
    </xf>
    <xf numFmtId="0" fontId="50" fillId="2" borderId="0" xfId="10" applyFont="1" applyFill="1" applyAlignment="1">
      <alignment horizontal="left" vertical="center"/>
    </xf>
    <xf numFmtId="0" fontId="50" fillId="2" borderId="0" xfId="10" applyFont="1" applyFill="1">
      <alignment vertical="center"/>
    </xf>
    <xf numFmtId="49" fontId="50" fillId="2" borderId="0" xfId="10" applyNumberFormat="1" applyFont="1" applyFill="1">
      <alignment vertical="center"/>
    </xf>
    <xf numFmtId="49" fontId="50" fillId="2" borderId="0" xfId="10" applyNumberFormat="1" applyFont="1" applyFill="1" applyAlignment="1">
      <alignment horizontal="left" vertical="center"/>
    </xf>
    <xf numFmtId="0" fontId="50" fillId="2" borderId="7" xfId="14" applyFont="1" applyFill="1" applyBorder="1" applyAlignment="1">
      <alignment horizontal="center" vertical="center"/>
    </xf>
    <xf numFmtId="49" fontId="50" fillId="2" borderId="135" xfId="14" applyNumberFormat="1" applyFont="1" applyFill="1" applyBorder="1">
      <alignment vertical="center"/>
    </xf>
    <xf numFmtId="0" fontId="50" fillId="2" borderId="135" xfId="14" applyFont="1" applyFill="1" applyBorder="1">
      <alignment vertical="center"/>
    </xf>
    <xf numFmtId="49" fontId="135" fillId="11" borderId="141" xfId="2" applyNumberFormat="1" applyFont="1" applyFill="1" applyBorder="1" applyProtection="1">
      <alignment vertical="center"/>
      <protection locked="0"/>
    </xf>
    <xf numFmtId="14" fontId="135" fillId="11" borderId="141" xfId="2" applyNumberFormat="1" applyFont="1" applyFill="1" applyBorder="1" applyAlignment="1" applyProtection="1">
      <alignment vertical="center" shrinkToFit="1"/>
      <protection locked="0"/>
    </xf>
    <xf numFmtId="0" fontId="136" fillId="15" borderId="141" xfId="2" applyFont="1" applyFill="1" applyBorder="1" applyAlignment="1" applyProtection="1">
      <alignment horizontal="centerContinuous" vertical="center"/>
      <protection locked="0"/>
    </xf>
    <xf numFmtId="0" fontId="31" fillId="15" borderId="141" xfId="2" applyFont="1" applyFill="1" applyBorder="1" applyAlignment="1" applyProtection="1">
      <alignment horizontal="centerContinuous" vertical="center"/>
      <protection locked="0"/>
    </xf>
    <xf numFmtId="0" fontId="27" fillId="15" borderId="141" xfId="2" applyFont="1" applyFill="1" applyBorder="1" applyProtection="1">
      <alignment vertical="center"/>
      <protection locked="0"/>
    </xf>
    <xf numFmtId="58" fontId="31" fillId="0" borderId="10" xfId="2" applyNumberFormat="1" applyFont="1" applyBorder="1" applyProtection="1">
      <alignment vertical="center"/>
      <protection locked="0"/>
    </xf>
    <xf numFmtId="0" fontId="10" fillId="0" borderId="0" xfId="5" applyFont="1" applyAlignment="1">
      <alignment horizontal="left" vertical="center"/>
    </xf>
    <xf numFmtId="0" fontId="10" fillId="2" borderId="0" xfId="5" applyFont="1" applyFill="1" applyAlignment="1">
      <alignment horizontal="left" vertical="center"/>
    </xf>
    <xf numFmtId="49" fontId="10" fillId="2" borderId="0" xfId="5" applyNumberFormat="1" applyFont="1" applyFill="1">
      <alignment vertical="center"/>
    </xf>
    <xf numFmtId="49" fontId="10" fillId="2" borderId="0" xfId="5" applyNumberFormat="1" applyFont="1" applyFill="1" applyAlignment="1">
      <alignment horizontal="left" vertical="center"/>
    </xf>
    <xf numFmtId="0" fontId="10" fillId="2" borderId="0" xfId="5" applyFont="1" applyFill="1">
      <alignment vertical="center"/>
    </xf>
    <xf numFmtId="0" fontId="54" fillId="0" borderId="7" xfId="15" applyFont="1" applyBorder="1" applyAlignment="1">
      <alignment vertical="center" wrapText="1"/>
    </xf>
    <xf numFmtId="0" fontId="50" fillId="0" borderId="0" xfId="5" applyFont="1" applyAlignment="1">
      <alignment horizontal="justify" vertical="center" wrapText="1"/>
    </xf>
    <xf numFmtId="0" fontId="54" fillId="0" borderId="0" xfId="5" applyFont="1" applyAlignment="1">
      <alignment horizontal="left" vertical="center"/>
    </xf>
    <xf numFmtId="0" fontId="50" fillId="0" borderId="7" xfId="5" applyFont="1" applyBorder="1" applyAlignment="1"/>
    <xf numFmtId="0" fontId="46" fillId="0" borderId="7" xfId="5" applyBorder="1" applyAlignment="1"/>
    <xf numFmtId="0" fontId="50" fillId="0" borderId="7" xfId="5" applyFont="1" applyBorder="1" applyAlignment="1">
      <alignment horizontal="right" vertical="center"/>
    </xf>
    <xf numFmtId="0" fontId="50" fillId="0" borderId="135" xfId="5" applyFont="1" applyBorder="1" applyAlignment="1">
      <alignment horizontal="right"/>
    </xf>
    <xf numFmtId="0" fontId="46" fillId="0" borderId="135" xfId="5" applyBorder="1">
      <alignment vertical="center"/>
    </xf>
    <xf numFmtId="0" fontId="57" fillId="0" borderId="0" xfId="5" applyFont="1" applyAlignment="1">
      <alignment horizontal="justify" vertical="center" wrapText="1"/>
    </xf>
    <xf numFmtId="0" fontId="50" fillId="0" borderId="0" xfId="5" applyFont="1" applyAlignment="1">
      <alignment horizontal="center" vertical="center"/>
    </xf>
    <xf numFmtId="0" fontId="64" fillId="0" borderId="0" xfId="5" applyFont="1" applyAlignment="1">
      <alignment horizontal="center" vertical="center" wrapText="1"/>
    </xf>
    <xf numFmtId="0" fontId="57" fillId="0" borderId="0" xfId="5" applyFont="1" applyAlignment="1">
      <alignment horizontal="left" vertical="center" wrapText="1"/>
    </xf>
    <xf numFmtId="0" fontId="57" fillId="0" borderId="182" xfId="5" applyFont="1" applyBorder="1" applyAlignment="1">
      <alignment horizontal="distributed" vertical="center" wrapText="1" indent="1"/>
    </xf>
    <xf numFmtId="0" fontId="57" fillId="0" borderId="13" xfId="5" applyFont="1" applyBorder="1">
      <alignment vertical="center"/>
    </xf>
    <xf numFmtId="0" fontId="57" fillId="0" borderId="37" xfId="5" applyFont="1" applyBorder="1" applyAlignment="1">
      <alignment horizontal="right" vertical="center"/>
    </xf>
    <xf numFmtId="0" fontId="57" fillId="0" borderId="12" xfId="5" applyFont="1" applyBorder="1">
      <alignment vertical="center"/>
    </xf>
    <xf numFmtId="0" fontId="57" fillId="0" borderId="100" xfId="5" applyFont="1" applyBorder="1" applyAlignment="1">
      <alignment horizontal="right" vertical="center"/>
    </xf>
    <xf numFmtId="38" fontId="57" fillId="0" borderId="84" xfId="16" applyFont="1" applyFill="1" applyBorder="1" applyAlignment="1">
      <alignment horizontal="right" vertical="center"/>
    </xf>
    <xf numFmtId="38" fontId="57" fillId="0" borderId="88" xfId="16" applyFont="1" applyFill="1" applyBorder="1" applyAlignment="1">
      <alignment horizontal="right" vertical="center"/>
    </xf>
    <xf numFmtId="0" fontId="57" fillId="0" borderId="86" xfId="5" applyFont="1" applyBorder="1" applyAlignment="1">
      <alignment horizontal="right" vertical="center"/>
    </xf>
    <xf numFmtId="0" fontId="57" fillId="0" borderId="81" xfId="5" applyFont="1" applyBorder="1" applyAlignment="1">
      <alignment horizontal="distributed" vertical="center" indent="1"/>
    </xf>
    <xf numFmtId="0" fontId="57" fillId="0" borderId="81" xfId="5" applyFont="1" applyBorder="1" applyAlignment="1">
      <alignment horizontal="center" vertical="center" wrapText="1"/>
    </xf>
    <xf numFmtId="0" fontId="57" fillId="0" borderId="81" xfId="5" applyFont="1" applyBorder="1" applyAlignment="1">
      <alignment horizontal="center" vertical="distributed" wrapText="1"/>
    </xf>
    <xf numFmtId="0" fontId="62" fillId="0" borderId="81" xfId="5" applyFont="1" applyBorder="1" applyAlignment="1">
      <alignment horizontal="center" vertical="distributed" wrapText="1"/>
    </xf>
    <xf numFmtId="0" fontId="57" fillId="0" borderId="138" xfId="5" applyFont="1" applyBorder="1" applyAlignment="1">
      <alignment horizontal="distributed" vertical="center" indent="1"/>
    </xf>
    <xf numFmtId="0" fontId="57" fillId="0" borderId="75" xfId="5" applyFont="1" applyBorder="1" applyAlignment="1">
      <alignment horizontal="distributed" vertical="center" indent="1"/>
    </xf>
    <xf numFmtId="0" fontId="57" fillId="0" borderId="75" xfId="5" applyFont="1" applyBorder="1" applyAlignment="1">
      <alignment horizontal="left" vertical="center" wrapText="1"/>
    </xf>
    <xf numFmtId="0" fontId="57" fillId="0" borderId="75" xfId="5" applyFont="1" applyBorder="1" applyAlignment="1">
      <alignment vertical="center" wrapText="1"/>
    </xf>
    <xf numFmtId="0" fontId="57" fillId="0" borderId="139" xfId="5" applyFont="1" applyBorder="1" applyAlignment="1">
      <alignment vertical="center" wrapText="1"/>
    </xf>
    <xf numFmtId="0" fontId="57" fillId="0" borderId="0" xfId="5" applyFont="1" applyAlignment="1">
      <alignment vertical="center" wrapText="1"/>
    </xf>
    <xf numFmtId="0" fontId="57" fillId="0" borderId="172" xfId="5" applyFont="1" applyBorder="1" applyAlignment="1">
      <alignment vertical="center" wrapText="1"/>
    </xf>
    <xf numFmtId="179" fontId="57" fillId="5" borderId="13" xfId="5" applyNumberFormat="1" applyFont="1" applyFill="1" applyBorder="1" applyAlignment="1">
      <alignment horizontal="center" vertical="center"/>
    </xf>
    <xf numFmtId="179" fontId="57" fillId="5" borderId="12" xfId="5" applyNumberFormat="1" applyFont="1" applyFill="1" applyBorder="1" applyAlignment="1">
      <alignment horizontal="center" vertical="center"/>
    </xf>
    <xf numFmtId="0" fontId="14" fillId="13" borderId="141" xfId="0" applyFont="1" applyFill="1" applyBorder="1">
      <alignment vertical="center"/>
    </xf>
    <xf numFmtId="0" fontId="19" fillId="13" borderId="141" xfId="0" applyFont="1" applyFill="1" applyBorder="1">
      <alignment vertical="center"/>
    </xf>
    <xf numFmtId="49" fontId="10" fillId="0" borderId="7" xfId="0" applyNumberFormat="1" applyFont="1" applyBorder="1" applyAlignment="1">
      <alignment horizontal="center" vertical="center"/>
    </xf>
    <xf numFmtId="0" fontId="11" fillId="6" borderId="131" xfId="2" applyFont="1" applyFill="1" applyBorder="1" applyAlignment="1">
      <alignment horizontal="center" vertical="center" textRotation="255"/>
    </xf>
    <xf numFmtId="0" fontId="11" fillId="6" borderId="48" xfId="2" applyFont="1" applyFill="1" applyBorder="1" applyAlignment="1">
      <alignment horizontal="center" vertical="center" textRotation="255"/>
    </xf>
    <xf numFmtId="0" fontId="11" fillId="6" borderId="44" xfId="2" applyFont="1" applyFill="1" applyBorder="1" applyAlignment="1">
      <alignment horizontal="center" vertical="center" textRotation="255"/>
    </xf>
    <xf numFmtId="0" fontId="12" fillId="9" borderId="131" xfId="2" applyFont="1" applyFill="1" applyBorder="1" applyAlignment="1">
      <alignment horizontal="center" vertical="center" textRotation="255"/>
    </xf>
    <xf numFmtId="0" fontId="12" fillId="9" borderId="48" xfId="2" applyFont="1" applyFill="1" applyBorder="1" applyAlignment="1">
      <alignment horizontal="center" vertical="center" textRotation="255"/>
    </xf>
    <xf numFmtId="0" fontId="12" fillId="9" borderId="4" xfId="2" applyFont="1" applyFill="1" applyBorder="1" applyAlignment="1">
      <alignment horizontal="center" vertical="center" textRotation="255"/>
    </xf>
    <xf numFmtId="0" fontId="12" fillId="9" borderId="44" xfId="2" applyFont="1" applyFill="1" applyBorder="1" applyAlignment="1">
      <alignment horizontal="center" vertical="center" textRotation="255"/>
    </xf>
    <xf numFmtId="0" fontId="12" fillId="7" borderId="16" xfId="2" applyFont="1" applyFill="1" applyBorder="1" applyAlignment="1" applyProtection="1">
      <alignment horizontal="center" vertical="center" textRotation="255" shrinkToFit="1"/>
      <protection locked="0"/>
    </xf>
    <xf numFmtId="0" fontId="12" fillId="7" borderId="16" xfId="2" applyFont="1" applyFill="1" applyBorder="1" applyAlignment="1" applyProtection="1">
      <alignment horizontal="left" vertical="center"/>
      <protection locked="0"/>
    </xf>
    <xf numFmtId="0" fontId="12" fillId="11" borderId="16" xfId="2" applyFont="1" applyFill="1" applyBorder="1" applyAlignment="1" applyProtection="1">
      <alignment horizontal="center" vertical="center"/>
      <protection locked="0"/>
    </xf>
    <xf numFmtId="0" fontId="12" fillId="4" borderId="16" xfId="2" applyFont="1" applyFill="1" applyBorder="1" applyAlignment="1" applyProtection="1">
      <alignment horizontal="center" vertical="center" textRotation="255"/>
      <protection locked="0"/>
    </xf>
    <xf numFmtId="0" fontId="12" fillId="4" borderId="16" xfId="2" applyFont="1" applyFill="1" applyBorder="1" applyAlignment="1" applyProtection="1">
      <alignment horizontal="left" vertical="center"/>
      <protection locked="0"/>
    </xf>
    <xf numFmtId="0" fontId="123" fillId="0" borderId="134" xfId="2" applyFont="1" applyBorder="1" applyAlignment="1" applyProtection="1">
      <alignment horizontal="left" vertical="center" indent="1"/>
      <protection locked="0"/>
    </xf>
    <xf numFmtId="0" fontId="123" fillId="0" borderId="136" xfId="2" applyFont="1" applyBorder="1" applyAlignment="1" applyProtection="1">
      <alignment horizontal="left" vertical="center" indent="1"/>
      <protection locked="0"/>
    </xf>
    <xf numFmtId="0" fontId="12" fillId="10" borderId="16" xfId="2" applyFont="1" applyFill="1" applyBorder="1" applyAlignment="1" applyProtection="1">
      <alignment horizontal="center" vertical="center" textRotation="255"/>
      <protection locked="0"/>
    </xf>
    <xf numFmtId="0" fontId="12" fillId="8" borderId="36" xfId="2" applyFont="1" applyFill="1" applyBorder="1" applyAlignment="1" applyProtection="1">
      <alignment horizontal="center" vertical="center" textRotation="255"/>
      <protection locked="0"/>
    </xf>
    <xf numFmtId="0" fontId="12" fillId="8" borderId="48" xfId="2" applyFont="1" applyFill="1" applyBorder="1" applyAlignment="1" applyProtection="1">
      <alignment horizontal="center" vertical="center" textRotation="255"/>
      <protection locked="0"/>
    </xf>
    <xf numFmtId="0" fontId="12" fillId="8" borderId="44" xfId="2" applyFont="1" applyFill="1" applyBorder="1" applyAlignment="1" applyProtection="1">
      <alignment horizontal="center" vertical="center" textRotation="255"/>
      <protection locked="0"/>
    </xf>
    <xf numFmtId="0" fontId="12" fillId="8" borderId="36" xfId="2" applyFont="1" applyFill="1" applyBorder="1" applyAlignment="1" applyProtection="1">
      <alignment horizontal="center" vertical="center" textRotation="255" shrinkToFit="1"/>
      <protection locked="0"/>
    </xf>
    <xf numFmtId="0" fontId="12" fillId="8" borderId="48" xfId="2" applyFont="1" applyFill="1" applyBorder="1" applyAlignment="1" applyProtection="1">
      <alignment horizontal="center" vertical="center" textRotation="255" shrinkToFit="1"/>
      <protection locked="0"/>
    </xf>
    <xf numFmtId="0" fontId="12" fillId="8" borderId="44" xfId="2" applyFont="1" applyFill="1" applyBorder="1" applyAlignment="1" applyProtection="1">
      <alignment horizontal="center" vertical="center" textRotation="255" shrinkToFit="1"/>
      <protection locked="0"/>
    </xf>
    <xf numFmtId="0" fontId="12" fillId="10" borderId="36" xfId="2" applyFont="1" applyFill="1" applyBorder="1" applyAlignment="1" applyProtection="1">
      <alignment horizontal="center" vertical="center" textRotation="255" shrinkToFit="1"/>
      <protection locked="0"/>
    </xf>
    <xf numFmtId="0" fontId="12" fillId="10" borderId="44" xfId="2" applyFont="1" applyFill="1" applyBorder="1" applyAlignment="1" applyProtection="1">
      <alignment horizontal="center" vertical="center" textRotation="255" shrinkToFit="1"/>
      <protection locked="0"/>
    </xf>
    <xf numFmtId="0" fontId="12" fillId="9" borderId="16" xfId="2" applyFont="1" applyFill="1" applyBorder="1" applyAlignment="1" applyProtection="1">
      <alignment horizontal="center" vertical="center" textRotation="255"/>
      <protection locked="0"/>
    </xf>
    <xf numFmtId="0" fontId="12" fillId="7" borderId="16" xfId="2" applyFont="1" applyFill="1" applyBorder="1" applyAlignment="1" applyProtection="1">
      <alignment horizontal="center" vertical="center" textRotation="255"/>
      <protection locked="0"/>
    </xf>
    <xf numFmtId="0" fontId="12" fillId="10" borderId="11" xfId="2" applyFont="1" applyFill="1" applyBorder="1" applyAlignment="1" applyProtection="1">
      <alignment horizontal="left" vertical="center" shrinkToFit="1"/>
      <protection locked="0"/>
    </xf>
    <xf numFmtId="0" fontId="12" fillId="10" borderId="10" xfId="2" applyFont="1" applyFill="1" applyBorder="1" applyAlignment="1" applyProtection="1">
      <alignment horizontal="left" vertical="center" shrinkToFit="1"/>
      <protection locked="0"/>
    </xf>
    <xf numFmtId="0" fontId="12" fillId="9" borderId="16" xfId="2" applyFont="1" applyFill="1" applyBorder="1" applyAlignment="1" applyProtection="1">
      <alignment horizontal="center" vertical="center" textRotation="255" shrinkToFit="1"/>
      <protection locked="0"/>
    </xf>
    <xf numFmtId="0" fontId="123" fillId="0" borderId="141" xfId="2" applyFont="1" applyBorder="1" applyAlignment="1" applyProtection="1">
      <alignment horizontal="center" vertical="center"/>
      <protection locked="0"/>
    </xf>
    <xf numFmtId="0" fontId="123" fillId="0" borderId="131" xfId="2" applyFont="1" applyBorder="1" applyAlignment="1" applyProtection="1">
      <alignment horizontal="center" vertical="center" textRotation="255"/>
      <protection locked="0"/>
    </xf>
    <xf numFmtId="0" fontId="123" fillId="0" borderId="48" xfId="2" applyFont="1" applyBorder="1" applyAlignment="1" applyProtection="1">
      <alignment horizontal="center" vertical="center" textRotation="255"/>
      <protection locked="0"/>
    </xf>
    <xf numFmtId="0" fontId="123" fillId="0" borderId="44" xfId="2" applyFont="1" applyBorder="1" applyAlignment="1" applyProtection="1">
      <alignment horizontal="center" vertical="center" textRotation="255"/>
      <protection locked="0"/>
    </xf>
    <xf numFmtId="0" fontId="125" fillId="0" borderId="131" xfId="2" applyFont="1" applyBorder="1" applyAlignment="1" applyProtection="1">
      <alignment horizontal="center" vertical="center" textRotation="255"/>
      <protection locked="0"/>
    </xf>
    <xf numFmtId="0" fontId="125" fillId="0" borderId="48" xfId="2" applyFont="1" applyBorder="1" applyAlignment="1" applyProtection="1">
      <alignment horizontal="center" vertical="center" textRotation="255"/>
      <protection locked="0"/>
    </xf>
    <xf numFmtId="0" fontId="125" fillId="0" borderId="44" xfId="2" applyFont="1" applyBorder="1" applyAlignment="1" applyProtection="1">
      <alignment horizontal="center" vertical="center" textRotation="255"/>
      <protection locked="0"/>
    </xf>
    <xf numFmtId="0" fontId="123" fillId="0" borderId="134" xfId="2" applyFont="1" applyBorder="1" applyAlignment="1" applyProtection="1">
      <alignment horizontal="left" vertical="center" indent="1" shrinkToFit="1"/>
      <protection locked="0"/>
    </xf>
    <xf numFmtId="0" fontId="123" fillId="0" borderId="136" xfId="2" applyFont="1" applyBorder="1" applyAlignment="1" applyProtection="1">
      <alignment horizontal="left" vertical="center" indent="1" shrinkToFit="1"/>
      <protection locked="0"/>
    </xf>
    <xf numFmtId="0" fontId="123" fillId="0" borderId="134" xfId="2" applyFont="1" applyBorder="1" applyAlignment="1" applyProtection="1">
      <alignment horizontal="center" vertical="center" shrinkToFit="1"/>
      <protection locked="0"/>
    </xf>
    <xf numFmtId="0" fontId="123" fillId="0" borderId="136" xfId="2" applyFont="1" applyBorder="1" applyAlignment="1" applyProtection="1">
      <alignment horizontal="center" vertical="center" shrinkToFit="1"/>
      <protection locked="0"/>
    </xf>
    <xf numFmtId="0" fontId="7" fillId="0" borderId="0" xfId="0" applyFont="1" applyAlignment="1">
      <alignment horizontal="left" vertical="center" shrinkToFit="1"/>
    </xf>
    <xf numFmtId="0" fontId="34" fillId="0" borderId="0" xfId="0" applyFont="1" applyAlignment="1">
      <alignment horizontal="distributed" vertical="center" shrinkToFit="1"/>
    </xf>
    <xf numFmtId="0" fontId="35" fillId="0" borderId="0" xfId="0" applyFont="1" applyAlignment="1">
      <alignment horizontal="left" vertical="center" shrinkToFit="1"/>
    </xf>
    <xf numFmtId="0" fontId="8" fillId="0" borderId="0" xfId="0" applyFont="1" applyAlignment="1">
      <alignment horizontal="left" vertical="center" wrapText="1"/>
    </xf>
    <xf numFmtId="0" fontId="34" fillId="0" borderId="0" xfId="0" applyFont="1" applyAlignment="1">
      <alignment horizontal="distributed" vertical="center"/>
    </xf>
    <xf numFmtId="0" fontId="42" fillId="0" borderId="49" xfId="0" applyFont="1" applyBorder="1" applyAlignment="1">
      <alignment horizontal="left" vertical="center" shrinkToFit="1"/>
    </xf>
    <xf numFmtId="0" fontId="38" fillId="0" borderId="0" xfId="0" applyFont="1" applyAlignment="1">
      <alignment horizontal="left" vertical="center"/>
    </xf>
    <xf numFmtId="0" fontId="42" fillId="0" borderId="0" xfId="0" applyFont="1" applyAlignment="1">
      <alignment horizontal="center" shrinkToFit="1"/>
    </xf>
    <xf numFmtId="0" fontId="33" fillId="0" borderId="0" xfId="0" applyFont="1" applyAlignment="1">
      <alignment horizontal="left"/>
    </xf>
    <xf numFmtId="0" fontId="42" fillId="0" borderId="49" xfId="0" applyFont="1" applyBorder="1" applyAlignment="1">
      <alignment horizontal="center" shrinkToFit="1"/>
    </xf>
    <xf numFmtId="0" fontId="33" fillId="0" borderId="0" xfId="0" applyFont="1" applyAlignment="1">
      <alignment horizontal="center"/>
    </xf>
    <xf numFmtId="0" fontId="9" fillId="0" borderId="0" xfId="0" applyFont="1" applyAlignment="1">
      <alignment horizontal="left" vertical="center" wrapText="1"/>
    </xf>
    <xf numFmtId="0" fontId="42" fillId="0" borderId="0" xfId="0" applyFont="1" applyAlignment="1">
      <alignment horizontal="left" vertical="center" shrinkToFit="1"/>
    </xf>
    <xf numFmtId="0" fontId="38" fillId="0" borderId="0" xfId="0" applyFont="1" applyAlignment="1">
      <alignment horizontal="left" vertical="center" shrinkToFit="1"/>
    </xf>
    <xf numFmtId="0" fontId="33" fillId="2" borderId="21" xfId="0" applyFont="1" applyFill="1" applyBorder="1" applyAlignment="1">
      <alignment horizontal="center" vertical="center" textRotation="255"/>
    </xf>
    <xf numFmtId="0" fontId="33" fillId="2" borderId="14" xfId="0" applyFont="1" applyFill="1" applyBorder="1" applyAlignment="1">
      <alignment horizontal="center" vertical="center" textRotation="255"/>
    </xf>
    <xf numFmtId="0" fontId="33" fillId="2" borderId="22" xfId="0" applyFont="1" applyFill="1" applyBorder="1" applyAlignment="1">
      <alignment horizontal="center" vertical="center" textRotation="255"/>
    </xf>
    <xf numFmtId="0" fontId="33" fillId="2" borderId="15" xfId="0" applyFont="1" applyFill="1" applyBorder="1" applyAlignment="1">
      <alignment horizontal="center" vertical="center" textRotation="255"/>
    </xf>
    <xf numFmtId="0" fontId="33" fillId="2" borderId="0" xfId="0" applyFont="1" applyFill="1" applyAlignment="1">
      <alignment horizontal="center" vertical="center" textRotation="255"/>
    </xf>
    <xf numFmtId="0" fontId="33" fillId="2" borderId="23" xfId="0" applyFont="1" applyFill="1" applyBorder="1" applyAlignment="1">
      <alignment horizontal="center" vertical="center" textRotation="255"/>
    </xf>
    <xf numFmtId="0" fontId="33" fillId="2" borderId="24" xfId="0" applyFont="1" applyFill="1" applyBorder="1" applyAlignment="1">
      <alignment horizontal="center" vertical="center" textRotation="255"/>
    </xf>
    <xf numFmtId="0" fontId="39" fillId="0" borderId="13" xfId="0" applyFont="1" applyBorder="1" applyAlignment="1">
      <alignment horizontal="left" vertical="center"/>
    </xf>
    <xf numFmtId="0" fontId="41" fillId="0" borderId="13" xfId="0" applyFont="1" applyBorder="1" applyAlignment="1">
      <alignment horizontal="center" vertical="center" shrinkToFit="1"/>
    </xf>
    <xf numFmtId="0" fontId="39" fillId="0" borderId="0" xfId="0" applyFont="1" applyAlignment="1">
      <alignment horizontal="left" vertical="center"/>
    </xf>
    <xf numFmtId="0" fontId="33" fillId="0" borderId="22" xfId="0" applyFont="1" applyBorder="1" applyAlignment="1">
      <alignment horizontal="center" vertical="center"/>
    </xf>
    <xf numFmtId="0" fontId="33" fillId="0" borderId="0" xfId="0" applyFont="1" applyAlignment="1">
      <alignment horizontal="center" vertical="center"/>
    </xf>
    <xf numFmtId="0" fontId="42" fillId="0" borderId="0" xfId="0" applyFont="1" applyAlignment="1">
      <alignment horizontal="center" vertical="center" shrinkToFit="1"/>
    </xf>
    <xf numFmtId="0" fontId="42" fillId="0" borderId="49" xfId="0" applyFont="1" applyBorder="1" applyAlignment="1">
      <alignment horizontal="center" vertical="center" shrinkToFit="1"/>
    </xf>
    <xf numFmtId="0" fontId="42" fillId="0" borderId="50" xfId="0" applyFont="1" applyBorder="1" applyAlignment="1">
      <alignment horizontal="center" vertical="center" shrinkToFit="1"/>
    </xf>
    <xf numFmtId="49" fontId="39" fillId="0" borderId="22" xfId="0" applyNumberFormat="1" applyFont="1" applyBorder="1" applyAlignment="1">
      <alignment horizontal="center" vertical="center"/>
    </xf>
    <xf numFmtId="49" fontId="39" fillId="0" borderId="0" xfId="0" applyNumberFormat="1" applyFont="1" applyAlignment="1">
      <alignment horizontal="center" vertical="center"/>
    </xf>
    <xf numFmtId="49" fontId="39" fillId="0" borderId="0" xfId="0" applyNumberFormat="1" applyFont="1" applyAlignment="1">
      <alignment horizontal="left" vertical="center"/>
    </xf>
    <xf numFmtId="0" fontId="40" fillId="0" borderId="22" xfId="0" applyFont="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center" vertical="center" shrinkToFit="1"/>
    </xf>
    <xf numFmtId="0" fontId="39" fillId="0" borderId="0" xfId="0" applyFont="1" applyAlignment="1">
      <alignment horizontal="center" vertical="center" shrinkToFit="1"/>
    </xf>
    <xf numFmtId="0" fontId="39" fillId="0" borderId="50" xfId="0" applyFont="1" applyBorder="1" applyAlignment="1">
      <alignment horizontal="center" vertical="center" shrinkToFit="1"/>
    </xf>
    <xf numFmtId="0" fontId="33" fillId="0" borderId="23" xfId="0" applyFont="1" applyBorder="1" applyAlignment="1">
      <alignment horizontal="center" vertical="center"/>
    </xf>
    <xf numFmtId="0" fontId="33" fillId="0" borderId="12" xfId="0" applyFont="1" applyBorder="1" applyAlignment="1">
      <alignment horizontal="center" vertical="center"/>
    </xf>
    <xf numFmtId="0" fontId="42" fillId="0" borderId="12" xfId="0" applyFont="1" applyBorder="1" applyAlignment="1">
      <alignment horizontal="center" vertical="center" shrinkToFit="1"/>
    </xf>
    <xf numFmtId="49" fontId="37" fillId="0" borderId="2" xfId="0" applyNumberFormat="1" applyFont="1" applyBorder="1" applyAlignment="1">
      <alignment horizontal="center" vertical="center"/>
    </xf>
    <xf numFmtId="49" fontId="37" fillId="0" borderId="30" xfId="0" applyNumberFormat="1" applyFont="1" applyBorder="1" applyAlignment="1">
      <alignment horizontal="center" vertical="center"/>
    </xf>
    <xf numFmtId="49" fontId="37" fillId="0" borderId="7" xfId="0" applyNumberFormat="1" applyFont="1" applyBorder="1" applyAlignment="1">
      <alignment horizontal="center" vertical="center"/>
    </xf>
    <xf numFmtId="49" fontId="37" fillId="0" borderId="35" xfId="0" applyNumberFormat="1" applyFont="1" applyBorder="1" applyAlignment="1">
      <alignment horizontal="center" vertical="center"/>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42" fillId="0" borderId="11" xfId="0" applyFont="1" applyBorder="1" applyAlignment="1">
      <alignment horizontal="left" vertical="center" indent="1"/>
    </xf>
    <xf numFmtId="0" fontId="42" fillId="0" borderId="9" xfId="0" applyFont="1" applyBorder="1" applyAlignment="1">
      <alignment horizontal="left" vertical="center" indent="1"/>
    </xf>
    <xf numFmtId="0" fontId="42" fillId="0" borderId="18" xfId="0" applyFont="1" applyBorder="1" applyAlignment="1">
      <alignment horizontal="left" vertical="center" indent="1"/>
    </xf>
    <xf numFmtId="0" fontId="39" fillId="2" borderId="10" xfId="0" applyFont="1" applyFill="1" applyBorder="1" applyAlignment="1">
      <alignment horizontal="center" vertical="center" wrapText="1"/>
    </xf>
    <xf numFmtId="0" fontId="39" fillId="2" borderId="16" xfId="0" applyFont="1" applyFill="1" applyBorder="1" applyAlignment="1">
      <alignment horizontal="center" vertical="center" wrapText="1"/>
    </xf>
    <xf numFmtId="0" fontId="42" fillId="0" borderId="1" xfId="0" applyFont="1" applyBorder="1" applyAlignment="1">
      <alignment horizontal="left" vertical="center" shrinkToFit="1"/>
    </xf>
    <xf numFmtId="0" fontId="42" fillId="0" borderId="2" xfId="0" applyFont="1" applyBorder="1" applyAlignment="1">
      <alignment horizontal="left" vertical="center" shrinkToFit="1"/>
    </xf>
    <xf numFmtId="0" fontId="42" fillId="0" borderId="3" xfId="0" applyFont="1" applyBorder="1" applyAlignment="1">
      <alignment horizontal="left" vertical="center" shrinkToFit="1"/>
    </xf>
    <xf numFmtId="0" fontId="42" fillId="0" borderId="6" xfId="0" applyFont="1" applyBorder="1" applyAlignment="1">
      <alignment horizontal="left" vertical="center" shrinkToFit="1"/>
    </xf>
    <xf numFmtId="0" fontId="42" fillId="0" borderId="7" xfId="0" applyFont="1" applyBorder="1" applyAlignment="1">
      <alignment horizontal="left" vertical="center" shrinkToFit="1"/>
    </xf>
    <xf numFmtId="0" fontId="42" fillId="0" borderId="8" xfId="0" applyFont="1" applyBorder="1" applyAlignment="1">
      <alignment horizontal="left" vertical="center" shrinkToFit="1"/>
    </xf>
    <xf numFmtId="49" fontId="39" fillId="2" borderId="16" xfId="0" applyNumberFormat="1" applyFont="1" applyFill="1" applyBorder="1" applyAlignment="1">
      <alignment horizontal="center" vertical="center"/>
    </xf>
    <xf numFmtId="0" fontId="41" fillId="0" borderId="1"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30" xfId="0" applyFont="1" applyBorder="1" applyAlignment="1">
      <alignment horizontal="center" vertical="center" shrinkToFit="1"/>
    </xf>
    <xf numFmtId="0" fontId="41" fillId="0" borderId="6"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35" xfId="0" applyFont="1" applyBorder="1" applyAlignment="1">
      <alignment horizontal="center" vertical="center" shrinkToFit="1"/>
    </xf>
    <xf numFmtId="0" fontId="39" fillId="2" borderId="52" xfId="0" applyFont="1" applyFill="1" applyBorder="1" applyAlignment="1">
      <alignment horizontal="center" vertical="center" textRotation="255"/>
    </xf>
    <xf numFmtId="0" fontId="39" fillId="2" borderId="41" xfId="0" applyFont="1" applyFill="1" applyBorder="1" applyAlignment="1">
      <alignment horizontal="center" vertical="center" textRotation="255"/>
    </xf>
    <xf numFmtId="0" fontId="39" fillId="2" borderId="0" xfId="0" applyFont="1" applyFill="1" applyAlignment="1">
      <alignment horizontal="center" vertical="center" wrapText="1"/>
    </xf>
    <xf numFmtId="0" fontId="39" fillId="2" borderId="5" xfId="0" applyFont="1" applyFill="1" applyBorder="1" applyAlignment="1">
      <alignment horizontal="center" vertical="center" wrapText="1"/>
    </xf>
    <xf numFmtId="0" fontId="39" fillId="2" borderId="7" xfId="0" applyFont="1" applyFill="1" applyBorder="1" applyAlignment="1">
      <alignment horizontal="center" vertical="center" wrapText="1"/>
    </xf>
    <xf numFmtId="0" fontId="39" fillId="2" borderId="8" xfId="0" applyFont="1" applyFill="1" applyBorder="1" applyAlignment="1">
      <alignment horizontal="center" vertical="center" wrapText="1"/>
    </xf>
    <xf numFmtId="49" fontId="42" fillId="0" borderId="34" xfId="0" applyNumberFormat="1" applyFont="1" applyBorder="1" applyAlignment="1">
      <alignment horizontal="left" vertical="center" indent="1" shrinkToFit="1"/>
    </xf>
    <xf numFmtId="0" fontId="42" fillId="0" borderId="13" xfId="0" applyFont="1" applyBorder="1" applyAlignment="1">
      <alignment horizontal="left" vertical="center" indent="1" shrinkToFit="1"/>
    </xf>
    <xf numFmtId="0" fontId="42" fillId="0" borderId="37" xfId="0" applyFont="1" applyBorder="1" applyAlignment="1">
      <alignment horizontal="left" vertical="center" indent="1" shrinkToFit="1"/>
    </xf>
    <xf numFmtId="0" fontId="42" fillId="0" borderId="6" xfId="0" applyFont="1" applyBorder="1" applyAlignment="1">
      <alignment horizontal="left" vertical="center" indent="1" shrinkToFit="1"/>
    </xf>
    <xf numFmtId="0" fontId="42" fillId="0" borderId="7" xfId="0" applyFont="1" applyBorder="1" applyAlignment="1">
      <alignment horizontal="left" vertical="center" indent="1" shrinkToFit="1"/>
    </xf>
    <xf numFmtId="0" fontId="42" fillId="0" borderId="8" xfId="0" applyFont="1" applyBorder="1" applyAlignment="1">
      <alignment horizontal="left" vertical="center" indent="1" shrinkToFit="1"/>
    </xf>
    <xf numFmtId="49" fontId="39" fillId="2" borderId="44" xfId="0" applyNumberFormat="1" applyFont="1" applyFill="1" applyBorder="1" applyAlignment="1">
      <alignment horizontal="left" vertical="center" wrapText="1"/>
    </xf>
    <xf numFmtId="49" fontId="39" fillId="2" borderId="16" xfId="0" applyNumberFormat="1" applyFont="1" applyFill="1" applyBorder="1" applyAlignment="1">
      <alignment horizontal="left" vertical="center" wrapText="1"/>
    </xf>
    <xf numFmtId="0" fontId="42" fillId="0" borderId="34" xfId="0" applyFont="1" applyBorder="1" applyAlignment="1">
      <alignment horizontal="left" vertical="center" indent="1" shrinkToFit="1"/>
    </xf>
    <xf numFmtId="0" fontId="42" fillId="0" borderId="14" xfId="0" applyFont="1" applyBorder="1" applyAlignment="1">
      <alignment horizontal="left" vertical="center" indent="1" shrinkToFit="1"/>
    </xf>
    <xf numFmtId="0" fontId="42" fillId="0" borderId="35" xfId="0" applyFont="1" applyBorder="1" applyAlignment="1">
      <alignment horizontal="left" vertical="center" indent="1" shrinkToFit="1"/>
    </xf>
    <xf numFmtId="0" fontId="39" fillId="2" borderId="2"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42" fillId="0" borderId="1" xfId="0" applyFont="1" applyBorder="1" applyAlignment="1">
      <alignment horizontal="left" vertical="center" indent="1" shrinkToFit="1"/>
    </xf>
    <xf numFmtId="0" fontId="42" fillId="0" borderId="2" xfId="0" applyFont="1" applyBorder="1" applyAlignment="1">
      <alignment horizontal="left" vertical="center" indent="1" shrinkToFit="1"/>
    </xf>
    <xf numFmtId="0" fontId="42" fillId="0" borderId="3" xfId="0" applyFont="1" applyBorder="1" applyAlignment="1">
      <alignment horizontal="left" vertical="center" indent="1" shrinkToFit="1"/>
    </xf>
    <xf numFmtId="49" fontId="39" fillId="2" borderId="1" xfId="0" applyNumberFormat="1" applyFont="1" applyFill="1" applyBorder="1" applyAlignment="1">
      <alignment horizontal="center" vertical="center" wrapText="1"/>
    </xf>
    <xf numFmtId="49" fontId="39" fillId="2" borderId="2" xfId="0" applyNumberFormat="1" applyFont="1" applyFill="1" applyBorder="1" applyAlignment="1">
      <alignment horizontal="center" vertical="center" wrapText="1"/>
    </xf>
    <xf numFmtId="49" fontId="39" fillId="2" borderId="3" xfId="0" applyNumberFormat="1" applyFont="1" applyFill="1" applyBorder="1" applyAlignment="1">
      <alignment horizontal="center" vertical="center" wrapText="1"/>
    </xf>
    <xf numFmtId="49" fontId="39" fillId="2" borderId="6" xfId="0" applyNumberFormat="1" applyFont="1" applyFill="1" applyBorder="1" applyAlignment="1">
      <alignment horizontal="center" vertical="center" wrapText="1"/>
    </xf>
    <xf numFmtId="49" fontId="39" fillId="2" borderId="7" xfId="0" applyNumberFormat="1" applyFont="1" applyFill="1" applyBorder="1" applyAlignment="1">
      <alignment horizontal="center" vertical="center" wrapText="1"/>
    </xf>
    <xf numFmtId="49" fontId="39" fillId="2" borderId="8" xfId="0" applyNumberFormat="1" applyFont="1" applyFill="1" applyBorder="1" applyAlignment="1">
      <alignment horizontal="center" vertical="center" wrapTex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6" xfId="0" applyFont="1" applyBorder="1" applyAlignment="1">
      <alignment horizontal="center" vertical="center" shrinkToFit="1"/>
    </xf>
    <xf numFmtId="0" fontId="42" fillId="0" borderId="7" xfId="0" applyFont="1" applyBorder="1" applyAlignment="1">
      <alignment horizontal="center" vertical="center" shrinkToFit="1"/>
    </xf>
    <xf numFmtId="0" fontId="42" fillId="0" borderId="28" xfId="0" applyFont="1" applyBorder="1" applyAlignment="1">
      <alignment horizontal="center" vertical="center" shrinkToFit="1"/>
    </xf>
    <xf numFmtId="0" fontId="39" fillId="2" borderId="28" xfId="0" applyFont="1" applyFill="1" applyBorder="1" applyAlignment="1">
      <alignment horizontal="center" vertical="center" wrapText="1"/>
    </xf>
    <xf numFmtId="0" fontId="42" fillId="0" borderId="40" xfId="0" applyFont="1" applyBorder="1" applyAlignment="1">
      <alignment horizontal="center" vertical="center" shrinkToFit="1"/>
    </xf>
    <xf numFmtId="49" fontId="39" fillId="2" borderId="19" xfId="0" applyNumberFormat="1" applyFont="1" applyFill="1" applyBorder="1" applyAlignment="1">
      <alignment horizontal="center" vertical="center" wrapText="1"/>
    </xf>
    <xf numFmtId="0" fontId="42" fillId="0" borderId="40" xfId="0" applyFont="1" applyBorder="1" applyAlignment="1">
      <alignment horizontal="center" vertical="center"/>
    </xf>
    <xf numFmtId="0" fontId="42" fillId="0" borderId="28" xfId="0" applyFont="1" applyBorder="1" applyAlignment="1">
      <alignment horizontal="center" vertical="center"/>
    </xf>
    <xf numFmtId="0" fontId="42" fillId="0" borderId="43" xfId="0" applyFont="1" applyBorder="1" applyAlignment="1">
      <alignment horizontal="center" vertical="center"/>
    </xf>
    <xf numFmtId="0" fontId="39" fillId="2" borderId="20" xfId="0" applyFont="1" applyFill="1" applyBorder="1" applyAlignment="1">
      <alignment horizontal="center" vertical="center" wrapText="1"/>
    </xf>
    <xf numFmtId="0" fontId="39" fillId="2" borderId="40" xfId="0" applyFont="1" applyFill="1" applyBorder="1" applyAlignment="1">
      <alignment horizontal="center" vertical="center"/>
    </xf>
    <xf numFmtId="0" fontId="39" fillId="2" borderId="28" xfId="0" applyFont="1" applyFill="1" applyBorder="1" applyAlignment="1">
      <alignment horizontal="center" vertical="center"/>
    </xf>
    <xf numFmtId="49" fontId="39" fillId="2" borderId="40" xfId="0" applyNumberFormat="1" applyFont="1" applyFill="1" applyBorder="1" applyAlignment="1">
      <alignment horizontal="center" vertical="center"/>
    </xf>
    <xf numFmtId="49" fontId="39" fillId="2" borderId="28" xfId="0" applyNumberFormat="1" applyFont="1" applyFill="1" applyBorder="1" applyAlignment="1">
      <alignment horizontal="center" vertical="center"/>
    </xf>
    <xf numFmtId="0" fontId="42" fillId="0" borderId="38" xfId="0" applyFont="1" applyBorder="1" applyAlignment="1">
      <alignment horizontal="center" vertical="center" shrinkToFit="1"/>
    </xf>
    <xf numFmtId="0" fontId="42" fillId="0" borderId="39" xfId="0" applyFont="1" applyBorder="1" applyAlignment="1">
      <alignment horizontal="center" vertical="center" shrinkToFit="1"/>
    </xf>
    <xf numFmtId="0" fontId="39" fillId="2" borderId="36" xfId="0" applyFont="1" applyFill="1" applyBorder="1" applyAlignment="1">
      <alignment horizontal="center" vertical="center"/>
    </xf>
    <xf numFmtId="49" fontId="39" fillId="2" borderId="11" xfId="0" applyNumberFormat="1" applyFont="1" applyFill="1" applyBorder="1" applyAlignment="1">
      <alignment horizontal="center" vertical="center" shrinkToFit="1"/>
    </xf>
    <xf numFmtId="49" fontId="39" fillId="2" borderId="9" xfId="0" applyNumberFormat="1" applyFont="1" applyFill="1" applyBorder="1" applyAlignment="1">
      <alignment horizontal="center" vertical="center" shrinkToFit="1"/>
    </xf>
    <xf numFmtId="49" fontId="39" fillId="2" borderId="10" xfId="0" applyNumberFormat="1" applyFont="1" applyFill="1" applyBorder="1" applyAlignment="1">
      <alignment horizontal="center" vertical="center" shrinkToFit="1"/>
    </xf>
    <xf numFmtId="0" fontId="43" fillId="0" borderId="11" xfId="0" applyFont="1" applyBorder="1" applyAlignment="1">
      <alignment horizontal="center" vertical="center" shrinkToFit="1"/>
    </xf>
    <xf numFmtId="0" fontId="43" fillId="0" borderId="9" xfId="0" applyFont="1" applyBorder="1" applyAlignment="1">
      <alignment horizontal="center" vertical="center" shrinkToFit="1"/>
    </xf>
    <xf numFmtId="0" fontId="42" fillId="3" borderId="11" xfId="0" applyFont="1" applyFill="1" applyBorder="1" applyAlignment="1">
      <alignment horizontal="center" vertical="center" shrinkToFit="1"/>
    </xf>
    <xf numFmtId="0" fontId="42" fillId="3" borderId="9" xfId="0" applyFont="1" applyFill="1" applyBorder="1" applyAlignment="1">
      <alignment horizontal="center" vertical="center" shrinkToFit="1"/>
    </xf>
    <xf numFmtId="0" fontId="42" fillId="3" borderId="18" xfId="0" applyFont="1" applyFill="1" applyBorder="1" applyAlignment="1">
      <alignment horizontal="center" vertical="center" shrinkToFit="1"/>
    </xf>
    <xf numFmtId="0" fontId="39" fillId="2" borderId="27" xfId="0" applyFont="1" applyFill="1" applyBorder="1" applyAlignment="1">
      <alignment horizontal="center" vertical="center" wrapText="1"/>
    </xf>
    <xf numFmtId="0" fontId="39" fillId="2" borderId="25" xfId="0" applyFont="1" applyFill="1" applyBorder="1" applyAlignment="1">
      <alignment horizontal="center" vertical="center" wrapText="1"/>
    </xf>
    <xf numFmtId="0" fontId="39" fillId="2" borderId="36" xfId="0" applyFont="1" applyFill="1" applyBorder="1" applyAlignment="1">
      <alignment horizontal="center" vertical="center" wrapText="1"/>
    </xf>
    <xf numFmtId="0" fontId="39" fillId="2" borderId="25" xfId="0" applyFont="1" applyFill="1" applyBorder="1" applyAlignment="1">
      <alignment horizontal="center" vertical="center"/>
    </xf>
    <xf numFmtId="49" fontId="39" fillId="2" borderId="34" xfId="0" applyNumberFormat="1" applyFont="1" applyFill="1" applyBorder="1" applyAlignment="1">
      <alignment horizontal="center" vertical="center" wrapText="1"/>
    </xf>
    <xf numFmtId="49" fontId="39" fillId="2" borderId="13" xfId="0" applyNumberFormat="1" applyFont="1" applyFill="1" applyBorder="1" applyAlignment="1">
      <alignment horizontal="center" vertical="center" wrapText="1"/>
    </xf>
    <xf numFmtId="49" fontId="39" fillId="2" borderId="37" xfId="0" applyNumberFormat="1" applyFont="1" applyFill="1" applyBorder="1" applyAlignment="1">
      <alignment horizontal="center" vertical="center" wrapText="1"/>
    </xf>
    <xf numFmtId="0" fontId="33" fillId="2" borderId="21"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37" xfId="0" applyFont="1" applyFill="1" applyBorder="1" applyAlignment="1">
      <alignment horizontal="center" vertical="center"/>
    </xf>
    <xf numFmtId="0" fontId="33" fillId="2" borderId="22" xfId="0" applyFont="1" applyFill="1" applyBorder="1" applyAlignment="1">
      <alignment horizontal="center" vertical="center"/>
    </xf>
    <xf numFmtId="0" fontId="33" fillId="2" borderId="0" xfId="0" applyFont="1" applyFill="1" applyAlignment="1">
      <alignment horizontal="center" vertical="center"/>
    </xf>
    <xf numFmtId="0" fontId="33" fillId="2" borderId="5"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8" xfId="0" applyFont="1" applyFill="1" applyBorder="1" applyAlignment="1">
      <alignment horizontal="center" vertical="center"/>
    </xf>
    <xf numFmtId="0" fontId="42" fillId="0" borderId="34" xfId="0" applyFont="1" applyBorder="1" applyAlignment="1">
      <alignment horizontal="left" vertical="distributed" indent="1"/>
    </xf>
    <xf numFmtId="0" fontId="42" fillId="0" borderId="13" xfId="0" applyFont="1" applyBorder="1" applyAlignment="1">
      <alignment horizontal="left" vertical="distributed" indent="1"/>
    </xf>
    <xf numFmtId="0" fontId="42" fillId="0" borderId="14" xfId="0" applyFont="1" applyBorder="1" applyAlignment="1">
      <alignment horizontal="left" vertical="distributed" indent="1"/>
    </xf>
    <xf numFmtId="0" fontId="42" fillId="0" borderId="6" xfId="0" applyFont="1" applyBorder="1" applyAlignment="1">
      <alignment horizontal="left" vertical="distributed" indent="1"/>
    </xf>
    <xf numFmtId="0" fontId="42" fillId="0" borderId="7" xfId="0" applyFont="1" applyBorder="1" applyAlignment="1">
      <alignment horizontal="left" vertical="distributed" indent="1"/>
    </xf>
    <xf numFmtId="0" fontId="42" fillId="0" borderId="35" xfId="0" applyFont="1" applyBorder="1" applyAlignment="1">
      <alignment horizontal="left" vertical="distributed" indent="1"/>
    </xf>
    <xf numFmtId="0" fontId="42" fillId="0" borderId="11" xfId="0" applyFont="1" applyBorder="1" applyAlignment="1">
      <alignment horizontal="center" vertical="center" shrinkToFit="1"/>
    </xf>
    <xf numFmtId="0" fontId="42" fillId="0" borderId="9" xfId="0" applyFont="1" applyBorder="1" applyAlignment="1">
      <alignment horizontal="center" vertical="center" shrinkToFit="1"/>
    </xf>
    <xf numFmtId="0" fontId="42" fillId="0" borderId="18" xfId="0" applyFont="1" applyBorder="1" applyAlignment="1">
      <alignment horizontal="center" vertical="center" shrinkToFit="1"/>
    </xf>
    <xf numFmtId="0" fontId="33" fillId="2" borderId="10" xfId="0" applyFont="1" applyFill="1" applyBorder="1" applyAlignment="1">
      <alignment horizontal="center" vertical="center"/>
    </xf>
    <xf numFmtId="0" fontId="33" fillId="2" borderId="16" xfId="0" applyFont="1" applyFill="1" applyBorder="1" applyAlignment="1">
      <alignment horizontal="center" vertical="center"/>
    </xf>
    <xf numFmtId="0" fontId="33" fillId="2" borderId="17" xfId="0" applyFont="1" applyFill="1" applyBorder="1" applyAlignment="1">
      <alignment horizontal="center" vertical="center"/>
    </xf>
    <xf numFmtId="0" fontId="43" fillId="0" borderId="10" xfId="0" applyFont="1" applyBorder="1" applyAlignment="1">
      <alignment horizontal="center" vertical="center"/>
    </xf>
    <xf numFmtId="0" fontId="43" fillId="0" borderId="16" xfId="0" applyFont="1" applyBorder="1" applyAlignment="1">
      <alignment horizontal="center" vertical="center"/>
    </xf>
    <xf numFmtId="0" fontId="43" fillId="0" borderId="11" xfId="0" applyFont="1" applyBorder="1" applyAlignment="1">
      <alignment horizontal="center" vertical="center"/>
    </xf>
    <xf numFmtId="0" fontId="43" fillId="0" borderId="9" xfId="0" applyFont="1" applyBorder="1" applyAlignment="1">
      <alignment horizontal="center" vertical="center"/>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33" fillId="2" borderId="53"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2" borderId="20" xfId="0" applyFont="1" applyFill="1" applyBorder="1" applyAlignment="1">
      <alignment horizontal="center" vertical="center" wrapText="1"/>
    </xf>
    <xf numFmtId="0" fontId="43" fillId="0" borderId="40" xfId="0" applyFont="1" applyBorder="1" applyAlignment="1">
      <alignment horizontal="left" vertical="center" shrinkToFit="1"/>
    </xf>
    <xf numFmtId="0" fontId="43" fillId="0" borderId="28" xfId="0" applyFont="1" applyBorder="1" applyAlignment="1">
      <alignment horizontal="left" vertical="center" shrinkToFit="1"/>
    </xf>
    <xf numFmtId="0" fontId="43" fillId="0" borderId="43" xfId="0" applyFont="1" applyBorder="1" applyAlignment="1">
      <alignment horizontal="left" vertical="center" shrinkToFit="1"/>
    </xf>
    <xf numFmtId="0" fontId="43" fillId="0" borderId="16" xfId="0" applyFont="1" applyBorder="1" applyAlignment="1">
      <alignment horizontal="center" vertical="center" shrinkToFit="1"/>
    </xf>
    <xf numFmtId="0" fontId="43" fillId="0" borderId="10" xfId="0" applyFont="1" applyBorder="1" applyAlignment="1">
      <alignment horizontal="center" vertical="center" shrinkToFit="1"/>
    </xf>
    <xf numFmtId="0" fontId="42" fillId="0" borderId="11" xfId="0" applyFont="1" applyBorder="1" applyAlignment="1">
      <alignment horizontal="center" vertical="center"/>
    </xf>
    <xf numFmtId="0" fontId="42" fillId="0" borderId="9" xfId="0" applyFont="1" applyBorder="1" applyAlignment="1">
      <alignment horizontal="center" vertical="center"/>
    </xf>
    <xf numFmtId="0" fontId="38" fillId="2" borderId="16" xfId="0" applyFont="1" applyFill="1" applyBorder="1" applyAlignment="1">
      <alignment horizontal="center" vertical="center"/>
    </xf>
    <xf numFmtId="0" fontId="33" fillId="2" borderId="19" xfId="0" applyFont="1" applyFill="1" applyBorder="1" applyAlignment="1">
      <alignment horizontal="center" vertical="center" wrapText="1"/>
    </xf>
    <xf numFmtId="0" fontId="42" fillId="0" borderId="40" xfId="0" applyFont="1" applyBorder="1" applyAlignment="1">
      <alignment horizontal="left" vertical="center"/>
    </xf>
    <xf numFmtId="0" fontId="42" fillId="0" borderId="28" xfId="0" applyFont="1" applyBorder="1" applyAlignment="1">
      <alignment horizontal="left" vertical="center"/>
    </xf>
    <xf numFmtId="0" fontId="42" fillId="0" borderId="43" xfId="0" applyFont="1" applyBorder="1" applyAlignment="1">
      <alignment horizontal="left" vertical="center"/>
    </xf>
    <xf numFmtId="0" fontId="39" fillId="2" borderId="11"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10" xfId="0" applyFont="1" applyFill="1" applyBorder="1" applyAlignment="1">
      <alignment horizontal="center" vertical="center"/>
    </xf>
    <xf numFmtId="0" fontId="33" fillId="2" borderId="11" xfId="0" applyFont="1" applyFill="1" applyBorder="1" applyAlignment="1">
      <alignment horizontal="center" vertical="center" shrinkToFit="1"/>
    </xf>
    <xf numFmtId="0" fontId="33" fillId="2" borderId="9" xfId="0" applyFont="1" applyFill="1" applyBorder="1" applyAlignment="1">
      <alignment horizontal="center" vertical="center" shrinkToFit="1"/>
    </xf>
    <xf numFmtId="0" fontId="33" fillId="2" borderId="10" xfId="0" applyFont="1" applyFill="1" applyBorder="1" applyAlignment="1">
      <alignment horizontal="center" vertical="center" shrinkToFit="1"/>
    </xf>
    <xf numFmtId="0" fontId="33" fillId="2" borderId="21" xfId="0" applyFont="1" applyFill="1" applyBorder="1" applyAlignment="1">
      <alignment horizontal="center" vertical="center" textRotation="255" shrinkToFit="1"/>
    </xf>
    <xf numFmtId="0" fontId="33" fillId="2" borderId="14" xfId="0" applyFont="1" applyFill="1" applyBorder="1" applyAlignment="1">
      <alignment horizontal="center" vertical="center" textRotation="255" shrinkToFit="1"/>
    </xf>
    <xf numFmtId="0" fontId="33" fillId="2" borderId="22" xfId="0" applyFont="1" applyFill="1" applyBorder="1" applyAlignment="1">
      <alignment horizontal="center" vertical="center" textRotation="255" shrinkToFit="1"/>
    </xf>
    <xf numFmtId="0" fontId="33" fillId="2" borderId="15" xfId="0" applyFont="1" applyFill="1" applyBorder="1" applyAlignment="1">
      <alignment horizontal="center" vertical="center" textRotation="255" shrinkToFit="1"/>
    </xf>
    <xf numFmtId="0" fontId="33" fillId="2" borderId="23" xfId="0" applyFont="1" applyFill="1" applyBorder="1" applyAlignment="1">
      <alignment horizontal="center" vertical="center" textRotation="255" shrinkToFit="1"/>
    </xf>
    <xf numFmtId="0" fontId="33" fillId="2" borderId="24" xfId="0" applyFont="1" applyFill="1" applyBorder="1" applyAlignment="1">
      <alignment horizontal="center" vertical="center" textRotation="255" shrinkToFit="1"/>
    </xf>
    <xf numFmtId="0" fontId="42" fillId="0" borderId="31" xfId="0" applyFont="1" applyBorder="1" applyAlignment="1">
      <alignment horizontal="center" vertical="center" shrinkToFit="1"/>
    </xf>
    <xf numFmtId="0" fontId="42" fillId="0" borderId="32" xfId="0" applyFont="1" applyBorder="1" applyAlignment="1">
      <alignment horizontal="center" vertical="center" shrinkToFit="1"/>
    </xf>
    <xf numFmtId="0" fontId="33" fillId="2" borderId="31" xfId="0" applyFont="1" applyFill="1" applyBorder="1" applyAlignment="1">
      <alignment horizontal="center" vertical="center"/>
    </xf>
    <xf numFmtId="0" fontId="33" fillId="2" borderId="32" xfId="0" applyFont="1" applyFill="1" applyBorder="1" applyAlignment="1">
      <alignment horizontal="center" vertical="center"/>
    </xf>
    <xf numFmtId="0" fontId="33" fillId="2" borderId="27" xfId="0" applyFont="1" applyFill="1" applyBorder="1" applyAlignment="1">
      <alignment horizontal="center" vertical="center"/>
    </xf>
    <xf numFmtId="0" fontId="42" fillId="3" borderId="31" xfId="0" applyFont="1" applyFill="1" applyBorder="1" applyAlignment="1">
      <alignment horizontal="center" shrinkToFit="1"/>
    </xf>
    <xf numFmtId="0" fontId="42" fillId="3" borderId="32" xfId="0" applyFont="1" applyFill="1" applyBorder="1" applyAlignment="1">
      <alignment horizontal="center" shrinkToFit="1"/>
    </xf>
    <xf numFmtId="0" fontId="42" fillId="3" borderId="33" xfId="0" applyFont="1" applyFill="1" applyBorder="1" applyAlignment="1">
      <alignment horizontal="center" shrinkToFit="1"/>
    </xf>
    <xf numFmtId="0" fontId="33" fillId="2" borderId="11" xfId="0" applyFont="1" applyFill="1" applyBorder="1" applyAlignment="1">
      <alignment horizontal="center" vertical="center"/>
    </xf>
    <xf numFmtId="0" fontId="33" fillId="2" borderId="9" xfId="0" applyFont="1" applyFill="1" applyBorder="1" applyAlignment="1">
      <alignment horizontal="center" vertical="center"/>
    </xf>
    <xf numFmtId="0" fontId="42" fillId="0" borderId="10" xfId="0" applyFont="1" applyBorder="1" applyAlignment="1">
      <alignment horizontal="center" vertical="center"/>
    </xf>
    <xf numFmtId="0" fontId="39" fillId="0" borderId="0" xfId="0" applyFont="1" applyAlignment="1">
      <alignment horizontal="left" vertical="top" wrapText="1"/>
    </xf>
    <xf numFmtId="0" fontId="33" fillId="0" borderId="11"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right" vertical="center"/>
    </xf>
    <xf numFmtId="0" fontId="33" fillId="0" borderId="9" xfId="0" applyFont="1" applyBorder="1" applyAlignment="1">
      <alignment horizontal="right" vertical="center"/>
    </xf>
    <xf numFmtId="0" fontId="33" fillId="0" borderId="10" xfId="0" applyFont="1" applyBorder="1" applyAlignment="1">
      <alignment horizontal="right" vertical="center"/>
    </xf>
    <xf numFmtId="0" fontId="33" fillId="0" borderId="16" xfId="0" applyFont="1" applyBorder="1" applyAlignment="1">
      <alignment horizontal="right" vertical="center"/>
    </xf>
    <xf numFmtId="0" fontId="33" fillId="0" borderId="0" xfId="0" applyFont="1" applyAlignment="1">
      <alignment horizontal="left" vertical="top" wrapText="1"/>
    </xf>
    <xf numFmtId="0" fontId="41" fillId="0" borderId="51" xfId="0" applyFont="1" applyBorder="1" applyAlignment="1">
      <alignment horizontal="center" vertical="center" shrinkToFit="1"/>
    </xf>
    <xf numFmtId="0" fontId="41" fillId="0" borderId="51" xfId="0" applyFont="1" applyBorder="1" applyAlignment="1">
      <alignment horizontal="center" vertical="center"/>
    </xf>
    <xf numFmtId="0" fontId="42" fillId="0" borderId="49" xfId="0" applyFont="1" applyBorder="1" applyAlignment="1">
      <alignment horizontal="center"/>
    </xf>
    <xf numFmtId="178" fontId="42" fillId="0" borderId="0" xfId="0" applyNumberFormat="1" applyFont="1" applyAlignment="1">
      <alignment horizontal="right" vertical="center" shrinkToFit="1"/>
    </xf>
    <xf numFmtId="0" fontId="42" fillId="0" borderId="32" xfId="0" applyFont="1" applyBorder="1" applyAlignment="1">
      <alignment horizontal="center" vertical="center"/>
    </xf>
    <xf numFmtId="0" fontId="42" fillId="0" borderId="27" xfId="0" applyFont="1" applyBorder="1" applyAlignment="1">
      <alignment horizontal="center" vertical="center"/>
    </xf>
    <xf numFmtId="0" fontId="42" fillId="0" borderId="20" xfId="0" applyFont="1" applyBorder="1" applyAlignment="1">
      <alignment horizontal="center" vertical="center"/>
    </xf>
    <xf numFmtId="0" fontId="39" fillId="0" borderId="0" xfId="0" applyFont="1" applyAlignment="1">
      <alignment horizontal="left" vertical="center" wrapTex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0" xfId="0" applyFont="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42" fillId="0" borderId="18" xfId="0" applyFont="1" applyBorder="1" applyAlignment="1">
      <alignment horizontal="center" vertical="center"/>
    </xf>
    <xf numFmtId="0" fontId="8" fillId="2" borderId="141" xfId="5" applyFont="1" applyFill="1" applyBorder="1" applyAlignment="1">
      <alignment horizontal="center" vertical="center"/>
    </xf>
    <xf numFmtId="0" fontId="7" fillId="2" borderId="141" xfId="5" applyFont="1" applyFill="1" applyBorder="1" applyAlignment="1">
      <alignment horizontal="center" vertical="center"/>
    </xf>
    <xf numFmtId="0" fontId="10" fillId="0" borderId="141" xfId="5" applyFont="1" applyBorder="1" applyAlignment="1">
      <alignment horizontal="left" vertical="center" indent="1"/>
    </xf>
    <xf numFmtId="0" fontId="1" fillId="0" borderId="141" xfId="17" applyBorder="1" applyAlignment="1">
      <alignment horizontal="left" vertical="center" indent="1"/>
    </xf>
    <xf numFmtId="0" fontId="7" fillId="0" borderId="141" xfId="5" applyFont="1" applyBorder="1" applyAlignment="1">
      <alignment horizontal="center" vertical="center"/>
    </xf>
    <xf numFmtId="0" fontId="7" fillId="2" borderId="141" xfId="5" applyFont="1" applyFill="1" applyBorder="1" applyAlignment="1">
      <alignment horizontal="left" vertical="center"/>
    </xf>
    <xf numFmtId="0" fontId="10" fillId="0" borderId="141" xfId="5" applyFont="1" applyBorder="1" applyAlignment="1">
      <alignment horizontal="left" vertical="center" indent="1" shrinkToFit="1"/>
    </xf>
    <xf numFmtId="0" fontId="10" fillId="0" borderId="141" xfId="5" applyFont="1" applyBorder="1" applyAlignment="1">
      <alignment horizontal="left" vertical="center" shrinkToFit="1"/>
    </xf>
    <xf numFmtId="0" fontId="10" fillId="0" borderId="0" xfId="5" applyFont="1" applyAlignment="1">
      <alignment horizontal="center" vertical="center"/>
    </xf>
    <xf numFmtId="0" fontId="7" fillId="0" borderId="0" xfId="5" applyFont="1" applyAlignment="1">
      <alignment horizontal="center" vertical="center" shrinkToFit="1"/>
    </xf>
    <xf numFmtId="0" fontId="10" fillId="0" borderId="172" xfId="5" applyFont="1" applyBorder="1" applyAlignment="1">
      <alignment horizontal="left" vertical="center"/>
    </xf>
    <xf numFmtId="0" fontId="10" fillId="0" borderId="172" xfId="5" applyFont="1" applyBorder="1" applyAlignment="1">
      <alignment horizontal="center" vertical="center"/>
    </xf>
    <xf numFmtId="0" fontId="10" fillId="0" borderId="109" xfId="5" applyFont="1" applyBorder="1" applyAlignment="1">
      <alignment horizontal="left" vertical="center"/>
    </xf>
    <xf numFmtId="0" fontId="10" fillId="0" borderId="0" xfId="5" applyFont="1" applyAlignment="1">
      <alignment horizontal="left"/>
    </xf>
    <xf numFmtId="0" fontId="12" fillId="0" borderId="172" xfId="5" applyFont="1" applyBorder="1" applyAlignment="1">
      <alignment horizontal="left"/>
    </xf>
    <xf numFmtId="0" fontId="127" fillId="0" borderId="0" xfId="5" applyFont="1" applyAlignment="1">
      <alignment horizontal="distributed" vertical="center" shrinkToFit="1"/>
    </xf>
    <xf numFmtId="0" fontId="127" fillId="0" borderId="0" xfId="5" applyFont="1" applyAlignment="1">
      <alignment horizontal="distributed" vertical="center"/>
    </xf>
    <xf numFmtId="0" fontId="7" fillId="2" borderId="173" xfId="5" applyFont="1" applyFill="1" applyBorder="1" applyAlignment="1">
      <alignment horizontal="center" vertical="center" textRotation="255"/>
    </xf>
    <xf numFmtId="0" fontId="7" fillId="2" borderId="14" xfId="5" applyFont="1" applyFill="1" applyBorder="1" applyAlignment="1">
      <alignment horizontal="center" vertical="center" textRotation="255"/>
    </xf>
    <xf numFmtId="0" fontId="7" fillId="2" borderId="87" xfId="5" applyFont="1" applyFill="1" applyBorder="1" applyAlignment="1">
      <alignment horizontal="center" vertical="center" textRotation="255"/>
    </xf>
    <xf numFmtId="0" fontId="7" fillId="2" borderId="15" xfId="5" applyFont="1" applyFill="1" applyBorder="1" applyAlignment="1">
      <alignment horizontal="center" vertical="center" textRotation="255"/>
    </xf>
    <xf numFmtId="0" fontId="7" fillId="2" borderId="175" xfId="5" applyFont="1" applyFill="1" applyBorder="1" applyAlignment="1">
      <alignment horizontal="center" vertical="center" textRotation="255"/>
    </xf>
    <xf numFmtId="0" fontId="7" fillId="2" borderId="24" xfId="5" applyFont="1" applyFill="1" applyBorder="1" applyAlignment="1">
      <alignment horizontal="center" vertical="center" textRotation="255"/>
    </xf>
    <xf numFmtId="0" fontId="8" fillId="0" borderId="0" xfId="5" applyFont="1" applyAlignment="1">
      <alignment horizontal="left" vertical="center"/>
    </xf>
    <xf numFmtId="0" fontId="11" fillId="0" borderId="13" xfId="5" applyFont="1" applyBorder="1" applyAlignment="1">
      <alignment horizontal="left" vertical="top"/>
    </xf>
    <xf numFmtId="0" fontId="7" fillId="0" borderId="0" xfId="5" applyFont="1" applyAlignment="1">
      <alignment horizontal="center" vertical="center"/>
    </xf>
    <xf numFmtId="0" fontId="7" fillId="0" borderId="172" xfId="5" applyFont="1" applyBorder="1" applyAlignment="1">
      <alignment horizontal="center" vertical="center"/>
    </xf>
    <xf numFmtId="0" fontId="11" fillId="0" borderId="109" xfId="5" applyFont="1" applyBorder="1" applyAlignment="1">
      <alignment horizontal="center" vertical="center"/>
    </xf>
    <xf numFmtId="0" fontId="8" fillId="0" borderId="0" xfId="5" applyFont="1" applyAlignment="1">
      <alignment horizontal="center" vertical="center"/>
    </xf>
    <xf numFmtId="0" fontId="7" fillId="0" borderId="12" xfId="5" applyFont="1" applyBorder="1" applyAlignment="1">
      <alignment horizontal="center" vertical="center"/>
    </xf>
    <xf numFmtId="0" fontId="10" fillId="0" borderId="12" xfId="5" applyFont="1" applyBorder="1" applyAlignment="1">
      <alignment horizontal="center" vertical="center"/>
    </xf>
    <xf numFmtId="0" fontId="10" fillId="0" borderId="109" xfId="5" applyFont="1" applyBorder="1" applyAlignment="1">
      <alignment horizontal="center" vertical="center"/>
    </xf>
    <xf numFmtId="0" fontId="8" fillId="0" borderId="109" xfId="5" applyFont="1" applyBorder="1" applyAlignment="1">
      <alignment horizontal="center" vertical="center"/>
    </xf>
    <xf numFmtId="0" fontId="10" fillId="0" borderId="174" xfId="5" applyFont="1" applyBorder="1" applyAlignment="1">
      <alignment horizontal="left" vertical="center"/>
    </xf>
    <xf numFmtId="0" fontId="8" fillId="0" borderId="109" xfId="5" applyFont="1" applyBorder="1" applyAlignment="1">
      <alignment horizontal="left" vertical="center"/>
    </xf>
    <xf numFmtId="0" fontId="7" fillId="2" borderId="138" xfId="5" applyFont="1" applyFill="1" applyBorder="1" applyAlignment="1">
      <alignment horizontal="center" vertical="center" textRotation="255"/>
    </xf>
    <xf numFmtId="0" fontId="7" fillId="2" borderId="178" xfId="5" applyFont="1" applyFill="1" applyBorder="1" applyAlignment="1">
      <alignment horizontal="center" vertical="center" textRotation="255"/>
    </xf>
    <xf numFmtId="0" fontId="8" fillId="2" borderId="8" xfId="5" applyFont="1" applyFill="1" applyBorder="1" applyAlignment="1">
      <alignment horizontal="center" vertical="center" textRotation="255"/>
    </xf>
    <xf numFmtId="0" fontId="8" fillId="2" borderId="136" xfId="5" applyFont="1" applyFill="1" applyBorder="1" applyAlignment="1">
      <alignment horizontal="center" vertical="center" textRotation="255"/>
    </xf>
    <xf numFmtId="0" fontId="8" fillId="2" borderId="44" xfId="5" applyFont="1" applyFill="1" applyBorder="1" applyAlignment="1">
      <alignment horizontal="center" vertical="center" wrapText="1"/>
    </xf>
    <xf numFmtId="0" fontId="8" fillId="2" borderId="141" xfId="5" applyFont="1" applyFill="1" applyBorder="1" applyAlignment="1">
      <alignment horizontal="center" vertical="center" wrapText="1"/>
    </xf>
    <xf numFmtId="49" fontId="10" fillId="0" borderId="34" xfId="5" applyNumberFormat="1" applyFont="1" applyBorder="1" applyAlignment="1">
      <alignment horizontal="center" vertical="center"/>
    </xf>
    <xf numFmtId="0" fontId="10" fillId="0" borderId="13" xfId="5" applyFont="1" applyBorder="1" applyAlignment="1">
      <alignment horizontal="center" vertical="center"/>
    </xf>
    <xf numFmtId="0" fontId="10" fillId="0" borderId="6" xfId="5" applyFont="1" applyBorder="1" applyAlignment="1">
      <alignment horizontal="center" vertical="center"/>
    </xf>
    <xf numFmtId="0" fontId="10" fillId="0" borderId="7" xfId="5" applyFont="1" applyBorder="1" applyAlignment="1">
      <alignment horizontal="center" vertical="center"/>
    </xf>
    <xf numFmtId="0" fontId="8" fillId="2" borderId="34" xfId="5" applyFont="1" applyFill="1" applyBorder="1" applyAlignment="1">
      <alignment horizontal="left" vertical="center" wrapText="1"/>
    </xf>
    <xf numFmtId="0" fontId="8" fillId="2" borderId="13" xfId="5" applyFont="1" applyFill="1" applyBorder="1" applyAlignment="1">
      <alignment horizontal="left" vertical="center" wrapText="1"/>
    </xf>
    <xf numFmtId="0" fontId="8" fillId="2" borderId="37" xfId="5" applyFont="1" applyFill="1" applyBorder="1" applyAlignment="1">
      <alignment horizontal="left" vertical="center" wrapText="1"/>
    </xf>
    <xf numFmtId="0" fontId="8" fillId="2" borderId="6" xfId="5" applyFont="1" applyFill="1" applyBorder="1" applyAlignment="1">
      <alignment horizontal="left" vertical="center" wrapText="1"/>
    </xf>
    <xf numFmtId="0" fontId="8" fillId="2" borderId="7" xfId="5" applyFont="1" applyFill="1" applyBorder="1" applyAlignment="1">
      <alignment horizontal="left" vertical="center" wrapText="1"/>
    </xf>
    <xf numFmtId="0" fontId="8" fillId="2" borderId="8" xfId="5" applyFont="1" applyFill="1" applyBorder="1" applyAlignment="1">
      <alignment horizontal="left" vertical="center" wrapText="1"/>
    </xf>
    <xf numFmtId="0" fontId="10" fillId="0" borderId="34" xfId="5" applyFont="1" applyBorder="1" applyAlignment="1">
      <alignment horizontal="center" vertical="center"/>
    </xf>
    <xf numFmtId="0" fontId="10" fillId="0" borderId="177" xfId="5" applyFont="1" applyBorder="1" applyAlignment="1">
      <alignment horizontal="center" vertical="center"/>
    </xf>
    <xf numFmtId="0" fontId="10" fillId="0" borderId="86" xfId="5" applyFont="1" applyBorder="1" applyAlignment="1">
      <alignment horizontal="center" vertical="center"/>
    </xf>
    <xf numFmtId="0" fontId="10" fillId="0" borderId="137" xfId="5" applyFont="1" applyBorder="1" applyAlignment="1">
      <alignment horizontal="left" vertical="center" indent="1"/>
    </xf>
    <xf numFmtId="0" fontId="10" fillId="0" borderId="93" xfId="5" applyFont="1" applyBorder="1" applyAlignment="1">
      <alignment horizontal="left" vertical="center" indent="1"/>
    </xf>
    <xf numFmtId="0" fontId="10" fillId="0" borderId="88" xfId="5" applyFont="1" applyBorder="1" applyAlignment="1">
      <alignment horizontal="left" vertical="center" indent="1"/>
    </xf>
    <xf numFmtId="0" fontId="10" fillId="0" borderId="6" xfId="5" applyFont="1" applyBorder="1" applyAlignment="1">
      <alignment horizontal="left" vertical="center" indent="1"/>
    </xf>
    <xf numFmtId="0" fontId="10" fillId="0" borderId="7" xfId="5" applyFont="1" applyBorder="1" applyAlignment="1">
      <alignment horizontal="left" vertical="center" indent="1"/>
    </xf>
    <xf numFmtId="0" fontId="10" fillId="0" borderId="86" xfId="5" applyFont="1" applyBorder="1" applyAlignment="1">
      <alignment horizontal="left" vertical="center" indent="1"/>
    </xf>
    <xf numFmtId="0" fontId="7" fillId="2" borderId="136" xfId="5" applyFont="1" applyFill="1" applyBorder="1" applyAlignment="1">
      <alignment horizontal="center" vertical="center"/>
    </xf>
    <xf numFmtId="0" fontId="10" fillId="0" borderId="134" xfId="5" applyFont="1" applyBorder="1" applyAlignment="1">
      <alignment horizontal="left" vertical="center" indent="1" shrinkToFit="1"/>
    </xf>
    <xf numFmtId="0" fontId="10" fillId="0" borderId="135" xfId="5" applyFont="1" applyBorder="1" applyAlignment="1">
      <alignment horizontal="left" vertical="center" indent="1" shrinkToFit="1"/>
    </xf>
    <xf numFmtId="0" fontId="10" fillId="0" borderId="92" xfId="5" applyFont="1" applyBorder="1" applyAlignment="1">
      <alignment horizontal="left" vertical="center" indent="1" shrinkToFit="1"/>
    </xf>
    <xf numFmtId="0" fontId="8" fillId="2" borderId="179" xfId="5" applyFont="1" applyFill="1" applyBorder="1" applyAlignment="1">
      <alignment horizontal="center" vertical="center" wrapText="1"/>
    </xf>
    <xf numFmtId="0" fontId="8" fillId="2" borderId="180" xfId="5" applyFont="1" applyFill="1" applyBorder="1" applyAlignment="1">
      <alignment horizontal="center" vertical="center" wrapText="1"/>
    </xf>
    <xf numFmtId="178" fontId="10" fillId="0" borderId="147" xfId="5" applyNumberFormat="1" applyFont="1" applyBorder="1" applyAlignment="1">
      <alignment horizontal="left" vertical="center" indent="1"/>
    </xf>
    <xf numFmtId="178" fontId="10" fillId="0" borderId="77" xfId="5" applyNumberFormat="1" applyFont="1" applyBorder="1" applyAlignment="1">
      <alignment horizontal="left" vertical="center" indent="1"/>
    </xf>
    <xf numFmtId="178" fontId="10" fillId="0" borderId="179" xfId="5" applyNumberFormat="1" applyFont="1" applyBorder="1" applyAlignment="1">
      <alignment horizontal="left" vertical="center" indent="1"/>
    </xf>
    <xf numFmtId="0" fontId="8" fillId="2" borderId="147" xfId="5" applyFont="1" applyFill="1" applyBorder="1" applyAlignment="1">
      <alignment horizontal="center" vertical="center" wrapText="1"/>
    </xf>
    <xf numFmtId="0" fontId="8" fillId="2" borderId="77" xfId="5" applyFont="1" applyFill="1" applyBorder="1" applyAlignment="1">
      <alignment horizontal="center" vertical="center" wrapText="1"/>
    </xf>
    <xf numFmtId="178" fontId="10" fillId="0" borderId="147" xfId="5" applyNumberFormat="1" applyFont="1" applyBorder="1" applyAlignment="1">
      <alignment horizontal="center" vertical="center"/>
    </xf>
    <xf numFmtId="178" fontId="10" fillId="0" borderId="77" xfId="5" applyNumberFormat="1" applyFont="1" applyBorder="1" applyAlignment="1">
      <alignment horizontal="center" vertical="center"/>
    </xf>
    <xf numFmtId="178" fontId="10" fillId="0" borderId="78" xfId="5" applyNumberFormat="1" applyFont="1" applyBorder="1" applyAlignment="1">
      <alignment horizontal="center" vertical="center"/>
    </xf>
    <xf numFmtId="0" fontId="8" fillId="2" borderId="137" xfId="5" applyFont="1" applyFill="1" applyBorder="1" applyAlignment="1">
      <alignment horizontal="center" vertical="center"/>
    </xf>
    <xf numFmtId="0" fontId="8" fillId="2" borderId="93" xfId="5" applyFont="1" applyFill="1" applyBorder="1" applyAlignment="1">
      <alignment horizontal="center" vertical="center"/>
    </xf>
    <xf numFmtId="0" fontId="8" fillId="2" borderId="94" xfId="5" applyFont="1" applyFill="1" applyBorder="1" applyAlignment="1">
      <alignment horizontal="center" vertical="center"/>
    </xf>
    <xf numFmtId="0" fontId="9" fillId="2" borderId="134" xfId="5" applyFont="1" applyFill="1" applyBorder="1" applyAlignment="1">
      <alignment horizontal="center" vertical="center"/>
    </xf>
    <xf numFmtId="0" fontId="9" fillId="2" borderId="135" xfId="5" applyFont="1" applyFill="1" applyBorder="1" applyAlignment="1">
      <alignment horizontal="center" vertical="center"/>
    </xf>
    <xf numFmtId="0" fontId="9" fillId="2" borderId="136" xfId="5" applyFont="1" applyFill="1" applyBorder="1" applyAlignment="1">
      <alignment horizontal="center" vertical="center"/>
    </xf>
    <xf numFmtId="0" fontId="10" fillId="0" borderId="134" xfId="5" applyFont="1" applyBorder="1" applyAlignment="1">
      <alignment horizontal="center" vertical="center"/>
    </xf>
    <xf numFmtId="0" fontId="10" fillId="0" borderId="135" xfId="5" applyFont="1" applyBorder="1" applyAlignment="1">
      <alignment horizontal="center" vertical="center"/>
    </xf>
    <xf numFmtId="0" fontId="10" fillId="0" borderId="136" xfId="5" applyFont="1" applyBorder="1" applyAlignment="1">
      <alignment horizontal="center" vertical="center"/>
    </xf>
    <xf numFmtId="0" fontId="84" fillId="0" borderId="134" xfId="5" applyFont="1" applyBorder="1" applyAlignment="1">
      <alignment horizontal="center" vertical="center"/>
    </xf>
    <xf numFmtId="0" fontId="84" fillId="0" borderId="135" xfId="5" applyFont="1" applyBorder="1" applyAlignment="1">
      <alignment horizontal="center" vertical="center"/>
    </xf>
    <xf numFmtId="0" fontId="84" fillId="0" borderId="136" xfId="5" applyFont="1" applyBorder="1" applyAlignment="1">
      <alignment horizontal="center" vertical="center"/>
    </xf>
    <xf numFmtId="0" fontId="10" fillId="0" borderId="135" xfId="5" applyFont="1" applyBorder="1" applyAlignment="1">
      <alignment horizontal="center" shrinkToFit="1"/>
    </xf>
    <xf numFmtId="0" fontId="8" fillId="2" borderId="136" xfId="5" applyFont="1" applyFill="1" applyBorder="1" applyAlignment="1">
      <alignment horizontal="center" vertical="center" wrapText="1"/>
    </xf>
    <xf numFmtId="0" fontId="129" fillId="2" borderId="141" xfId="5" applyFont="1" applyFill="1" applyBorder="1" applyAlignment="1">
      <alignment horizontal="center" vertical="center"/>
    </xf>
    <xf numFmtId="0" fontId="12" fillId="0" borderId="93" xfId="5" applyFont="1" applyBorder="1" applyAlignment="1">
      <alignment horizontal="center" vertical="center"/>
    </xf>
    <xf numFmtId="0" fontId="12" fillId="0" borderId="0" xfId="5" applyFont="1" applyAlignment="1">
      <alignment horizontal="center" vertical="center"/>
    </xf>
    <xf numFmtId="0" fontId="12" fillId="0" borderId="7" xfId="5" applyFont="1" applyBorder="1" applyAlignment="1">
      <alignment horizontal="center" vertical="center"/>
    </xf>
    <xf numFmtId="0" fontId="7" fillId="0" borderId="93" xfId="5" applyFont="1" applyBorder="1" applyAlignment="1">
      <alignment horizontal="center" vertical="center"/>
    </xf>
    <xf numFmtId="0" fontId="7" fillId="0" borderId="88" xfId="5" applyFont="1" applyBorder="1" applyAlignment="1">
      <alignment horizontal="center" vertical="center"/>
    </xf>
    <xf numFmtId="0" fontId="7" fillId="0" borderId="84" xfId="5" applyFont="1" applyBorder="1" applyAlignment="1">
      <alignment horizontal="center" vertical="center"/>
    </xf>
    <xf numFmtId="0" fontId="7" fillId="0" borderId="7" xfId="5" applyFont="1" applyBorder="1" applyAlignment="1">
      <alignment horizontal="center" vertical="center"/>
    </xf>
    <xf numFmtId="0" fontId="7" fillId="0" borderId="86" xfId="5" applyFont="1" applyBorder="1" applyAlignment="1">
      <alignment horizontal="center" vertical="center"/>
    </xf>
    <xf numFmtId="0" fontId="8" fillId="2" borderId="125" xfId="5" applyFont="1" applyFill="1" applyBorder="1" applyAlignment="1">
      <alignment horizontal="center" vertical="center" wrapText="1"/>
    </xf>
    <xf numFmtId="0" fontId="8" fillId="2" borderId="135" xfId="5" applyFont="1" applyFill="1" applyBorder="1" applyAlignment="1">
      <alignment horizontal="center" vertical="center" wrapText="1"/>
    </xf>
    <xf numFmtId="0" fontId="10" fillId="0" borderId="134" xfId="5" applyFont="1" applyBorder="1" applyAlignment="1">
      <alignment horizontal="left" vertical="center" indent="1"/>
    </xf>
    <xf numFmtId="0" fontId="10" fillId="0" borderId="135" xfId="5" applyFont="1" applyBorder="1" applyAlignment="1">
      <alignment horizontal="left" vertical="center" indent="1"/>
    </xf>
    <xf numFmtId="0" fontId="8" fillId="0" borderId="137" xfId="5" applyFont="1" applyBorder="1" applyAlignment="1">
      <alignment horizontal="center" vertical="center"/>
    </xf>
    <xf numFmtId="0" fontId="8" fillId="0" borderId="93" xfId="5" applyFont="1" applyBorder="1" applyAlignment="1">
      <alignment horizontal="center" vertical="center"/>
    </xf>
    <xf numFmtId="0" fontId="8" fillId="0" borderId="94" xfId="5" applyFont="1" applyBorder="1" applyAlignment="1">
      <alignment horizontal="center" vertical="center"/>
    </xf>
    <xf numFmtId="0" fontId="8" fillId="0" borderId="6" xfId="5" applyFont="1" applyBorder="1" applyAlignment="1">
      <alignment horizontal="center" vertical="center"/>
    </xf>
    <xf numFmtId="0" fontId="8" fillId="0" borderId="7" xfId="5" applyFont="1" applyBorder="1" applyAlignment="1">
      <alignment horizontal="center" vertical="center"/>
    </xf>
    <xf numFmtId="0" fontId="8" fillId="0" borderId="8" xfId="5" applyFont="1" applyBorder="1" applyAlignment="1">
      <alignment horizontal="center" vertical="center"/>
    </xf>
    <xf numFmtId="0" fontId="8" fillId="2" borderId="137" xfId="5" applyFont="1" applyFill="1" applyBorder="1" applyAlignment="1">
      <alignment horizontal="center" vertical="center" wrapText="1"/>
    </xf>
    <xf numFmtId="0" fontId="8" fillId="2" borderId="93" xfId="5" applyFont="1" applyFill="1" applyBorder="1" applyAlignment="1">
      <alignment horizontal="center" vertical="center" wrapText="1"/>
    </xf>
    <xf numFmtId="0" fontId="8" fillId="2" borderId="94" xfId="5" applyFont="1" applyFill="1" applyBorder="1" applyAlignment="1">
      <alignment horizontal="center" vertical="center" wrapText="1"/>
    </xf>
    <xf numFmtId="0" fontId="8" fillId="2" borderId="6" xfId="5" applyFont="1" applyFill="1" applyBorder="1" applyAlignment="1">
      <alignment horizontal="center" vertical="center" wrapText="1"/>
    </xf>
    <xf numFmtId="0" fontId="8" fillId="2" borderId="7" xfId="5" applyFont="1" applyFill="1" applyBorder="1" applyAlignment="1">
      <alignment horizontal="center" vertical="center" wrapText="1"/>
    </xf>
    <xf numFmtId="0" fontId="8" fillId="2" borderId="8" xfId="5" applyFont="1" applyFill="1" applyBorder="1" applyAlignment="1">
      <alignment horizontal="center" vertical="center" wrapText="1"/>
    </xf>
    <xf numFmtId="0" fontId="7" fillId="0" borderId="137" xfId="5" applyFont="1" applyBorder="1" applyAlignment="1">
      <alignment horizontal="center" vertical="center"/>
    </xf>
    <xf numFmtId="0" fontId="7" fillId="0" borderId="94" xfId="5" applyFont="1" applyBorder="1" applyAlignment="1">
      <alignment horizontal="center" vertical="center"/>
    </xf>
    <xf numFmtId="0" fontId="7" fillId="0" borderId="6" xfId="5" applyFont="1" applyBorder="1" applyAlignment="1">
      <alignment horizontal="center" vertical="center"/>
    </xf>
    <xf numFmtId="0" fontId="7" fillId="0" borderId="8" xfId="5" applyFont="1" applyBorder="1" applyAlignment="1">
      <alignment horizontal="center" vertical="center"/>
    </xf>
    <xf numFmtId="0" fontId="8" fillId="2" borderId="134" xfId="5" applyFont="1" applyFill="1" applyBorder="1" applyAlignment="1">
      <alignment horizontal="center" vertical="center" shrinkToFit="1"/>
    </xf>
    <xf numFmtId="0" fontId="8" fillId="2" borderId="135" xfId="5" applyFont="1" applyFill="1" applyBorder="1" applyAlignment="1">
      <alignment horizontal="center" vertical="center" shrinkToFit="1"/>
    </xf>
    <xf numFmtId="0" fontId="8" fillId="2" borderId="136" xfId="5" applyFont="1" applyFill="1" applyBorder="1" applyAlignment="1">
      <alignment horizontal="center" vertical="center" shrinkToFit="1"/>
    </xf>
    <xf numFmtId="0" fontId="8" fillId="2" borderId="134" xfId="5" applyFont="1" applyFill="1" applyBorder="1" applyAlignment="1">
      <alignment horizontal="center" vertical="center"/>
    </xf>
    <xf numFmtId="0" fontId="8" fillId="2" borderId="135" xfId="5" applyFont="1" applyFill="1" applyBorder="1" applyAlignment="1">
      <alignment horizontal="center" vertical="center"/>
    </xf>
    <xf numFmtId="0" fontId="8" fillId="2" borderId="136" xfId="5" applyFont="1" applyFill="1" applyBorder="1" applyAlignment="1">
      <alignment horizontal="center" vertical="center"/>
    </xf>
    <xf numFmtId="0" fontId="10" fillId="0" borderId="134" xfId="5" applyFont="1" applyBorder="1" applyAlignment="1">
      <alignment horizontal="center" shrinkToFit="1"/>
    </xf>
    <xf numFmtId="0" fontId="132" fillId="2" borderId="134" xfId="5" applyFont="1" applyFill="1" applyBorder="1" applyAlignment="1">
      <alignment horizontal="center" vertical="center" shrinkToFit="1"/>
    </xf>
    <xf numFmtId="0" fontId="132" fillId="2" borderId="135" xfId="5" applyFont="1" applyFill="1" applyBorder="1" applyAlignment="1">
      <alignment horizontal="center" vertical="center" shrinkToFit="1"/>
    </xf>
    <xf numFmtId="0" fontId="132" fillId="2" borderId="136" xfId="5" applyFont="1" applyFill="1" applyBorder="1" applyAlignment="1">
      <alignment horizontal="center" vertical="center" shrinkToFit="1"/>
    </xf>
    <xf numFmtId="0" fontId="130" fillId="0" borderId="134" xfId="5" applyFont="1" applyBorder="1" applyAlignment="1">
      <alignment horizontal="center" shrinkToFit="1"/>
    </xf>
    <xf numFmtId="0" fontId="130" fillId="0" borderId="135" xfId="5" applyFont="1" applyBorder="1" applyAlignment="1">
      <alignment horizontal="center" shrinkToFit="1"/>
    </xf>
    <xf numFmtId="0" fontId="7" fillId="0" borderId="0" xfId="5" applyFont="1" applyAlignment="1">
      <alignment horizontal="left" vertical="top"/>
    </xf>
    <xf numFmtId="0" fontId="7" fillId="2" borderId="137" xfId="5" applyFont="1" applyFill="1" applyBorder="1" applyAlignment="1">
      <alignment horizontal="center" vertical="center" wrapText="1"/>
    </xf>
    <xf numFmtId="0" fontId="7" fillId="2" borderId="93" xfId="5" applyFont="1" applyFill="1" applyBorder="1" applyAlignment="1">
      <alignment horizontal="center" vertical="center" wrapText="1"/>
    </xf>
    <xf numFmtId="0" fontId="7" fillId="2" borderId="94" xfId="5" applyFont="1" applyFill="1" applyBorder="1" applyAlignment="1">
      <alignment horizontal="center" vertical="center" wrapText="1"/>
    </xf>
    <xf numFmtId="0" fontId="7" fillId="2" borderId="4" xfId="5" applyFont="1" applyFill="1" applyBorder="1" applyAlignment="1">
      <alignment horizontal="center" vertical="center" wrapText="1"/>
    </xf>
    <xf numFmtId="0" fontId="7" fillId="2" borderId="0" xfId="5" applyFont="1" applyFill="1" applyAlignment="1">
      <alignment horizontal="center" vertical="center" wrapText="1"/>
    </xf>
    <xf numFmtId="0" fontId="7" fillId="2" borderId="5" xfId="5" applyFont="1" applyFill="1" applyBorder="1" applyAlignment="1">
      <alignment horizontal="center" vertical="center" wrapText="1"/>
    </xf>
    <xf numFmtId="0" fontId="7" fillId="0" borderId="4" xfId="5" applyFont="1" applyBorder="1" applyAlignment="1">
      <alignment horizontal="center" vertical="center"/>
    </xf>
    <xf numFmtId="0" fontId="7" fillId="0" borderId="5" xfId="5" applyFont="1" applyBorder="1" applyAlignment="1">
      <alignment horizontal="center" vertical="center"/>
    </xf>
    <xf numFmtId="0" fontId="7" fillId="2" borderId="137" xfId="5" applyFont="1" applyFill="1" applyBorder="1" applyAlignment="1">
      <alignment horizontal="center" vertical="center" textRotation="255" shrinkToFit="1"/>
    </xf>
    <xf numFmtId="0" fontId="7" fillId="2" borderId="94" xfId="5" applyFont="1" applyFill="1" applyBorder="1" applyAlignment="1">
      <alignment horizontal="center" vertical="center" textRotation="255" shrinkToFit="1"/>
    </xf>
    <xf numFmtId="0" fontId="7" fillId="2" borderId="4" xfId="5" applyFont="1" applyFill="1" applyBorder="1" applyAlignment="1">
      <alignment horizontal="center" vertical="center" textRotation="255" shrinkToFit="1"/>
    </xf>
    <xf numFmtId="0" fontId="7" fillId="2" borderId="5" xfId="5" applyFont="1" applyFill="1" applyBorder="1" applyAlignment="1">
      <alignment horizontal="center" vertical="center" textRotation="255" shrinkToFit="1"/>
    </xf>
    <xf numFmtId="0" fontId="7" fillId="2" borderId="6" xfId="5" applyFont="1" applyFill="1" applyBorder="1" applyAlignment="1">
      <alignment horizontal="center" vertical="center" textRotation="255" shrinkToFit="1"/>
    </xf>
    <xf numFmtId="0" fontId="7" fillId="2" borderId="8" xfId="5" applyFont="1" applyFill="1" applyBorder="1" applyAlignment="1">
      <alignment horizontal="center" vertical="center" textRotation="255" shrinkToFit="1"/>
    </xf>
    <xf numFmtId="0" fontId="7" fillId="2" borderId="137" xfId="5" applyFont="1" applyFill="1" applyBorder="1" applyAlignment="1">
      <alignment horizontal="center" vertical="center"/>
    </xf>
    <xf numFmtId="0" fontId="7" fillId="2" borderId="93" xfId="5" applyFont="1" applyFill="1" applyBorder="1" applyAlignment="1">
      <alignment horizontal="center" vertical="center"/>
    </xf>
    <xf numFmtId="0" fontId="7" fillId="2" borderId="94" xfId="5" applyFont="1" applyFill="1" applyBorder="1" applyAlignment="1">
      <alignment horizontal="center" vertical="center"/>
    </xf>
    <xf numFmtId="0" fontId="7" fillId="2" borderId="6" xfId="5" applyFont="1" applyFill="1" applyBorder="1" applyAlignment="1">
      <alignment horizontal="center" vertical="center"/>
    </xf>
    <xf numFmtId="0" fontId="7" fillId="2" borderId="7" xfId="5" applyFont="1" applyFill="1" applyBorder="1" applyAlignment="1">
      <alignment horizontal="center" vertical="center"/>
    </xf>
    <xf numFmtId="0" fontId="7" fillId="2" borderId="8" xfId="5" applyFont="1" applyFill="1" applyBorder="1" applyAlignment="1">
      <alignment horizontal="center" vertical="center"/>
    </xf>
    <xf numFmtId="0" fontId="12" fillId="0" borderId="4" xfId="5" applyFont="1" applyBorder="1" applyAlignment="1">
      <alignment horizontal="left" vertical="center" indent="1"/>
    </xf>
    <xf numFmtId="0" fontId="12" fillId="0" borderId="0" xfId="5" applyFont="1" applyAlignment="1">
      <alignment horizontal="left" vertical="center" indent="1"/>
    </xf>
    <xf numFmtId="0" fontId="12" fillId="0" borderId="5" xfId="5" applyFont="1" applyBorder="1" applyAlignment="1">
      <alignment horizontal="left" vertical="center" indent="1"/>
    </xf>
    <xf numFmtId="0" fontId="12" fillId="0" borderId="6" xfId="5" applyFont="1" applyBorder="1" applyAlignment="1">
      <alignment horizontal="left" vertical="center" indent="1"/>
    </xf>
    <xf numFmtId="0" fontId="12" fillId="0" borderId="7" xfId="5" applyFont="1" applyBorder="1" applyAlignment="1">
      <alignment horizontal="left" vertical="center" indent="1"/>
    </xf>
    <xf numFmtId="0" fontId="12" fillId="0" borderId="8" xfId="5" applyFont="1" applyBorder="1" applyAlignment="1">
      <alignment horizontal="left" vertical="center" indent="1"/>
    </xf>
    <xf numFmtId="0" fontId="7" fillId="2" borderId="0" xfId="5" applyFont="1" applyFill="1" applyAlignment="1">
      <alignment horizontal="center" vertical="center"/>
    </xf>
    <xf numFmtId="0" fontId="7" fillId="2" borderId="5" xfId="5" applyFont="1" applyFill="1" applyBorder="1" applyAlignment="1">
      <alignment horizontal="center" vertical="center"/>
    </xf>
    <xf numFmtId="0" fontId="10" fillId="0" borderId="136" xfId="5" applyFont="1" applyBorder="1" applyAlignment="1">
      <alignment horizontal="center" shrinkToFit="1"/>
    </xf>
    <xf numFmtId="0" fontId="12" fillId="0" borderId="134" xfId="5" applyFont="1" applyBorder="1" applyAlignment="1">
      <alignment horizontal="center" shrinkToFit="1"/>
    </xf>
    <xf numFmtId="0" fontId="12" fillId="0" borderId="135" xfId="5" applyFont="1" applyBorder="1" applyAlignment="1">
      <alignment horizontal="center" shrinkToFit="1"/>
    </xf>
    <xf numFmtId="0" fontId="10" fillId="0" borderId="0" xfId="5" applyFont="1" applyAlignment="1">
      <alignment horizontal="left" vertical="center" wrapText="1"/>
    </xf>
    <xf numFmtId="0" fontId="7" fillId="0" borderId="0" xfId="5" applyFont="1" applyAlignment="1">
      <alignment horizontal="left" vertical="center"/>
    </xf>
    <xf numFmtId="0" fontId="1" fillId="0" borderId="0" xfId="17" applyAlignment="1">
      <alignment horizontal="left" vertical="center"/>
    </xf>
    <xf numFmtId="0" fontId="7" fillId="0" borderId="0" xfId="5" applyFont="1" applyAlignment="1">
      <alignment horizontal="left" vertical="top" wrapText="1"/>
    </xf>
    <xf numFmtId="0" fontId="1" fillId="0" borderId="0" xfId="17" applyAlignment="1">
      <alignment horizontal="left" vertical="top" wrapText="1"/>
    </xf>
    <xf numFmtId="0" fontId="129" fillId="0" borderId="0" xfId="5" applyFont="1" applyAlignment="1">
      <alignment horizontal="distributed" vertical="center"/>
    </xf>
    <xf numFmtId="0" fontId="134" fillId="0" borderId="0" xfId="5" applyFont="1">
      <alignment vertical="center"/>
    </xf>
    <xf numFmtId="0" fontId="7" fillId="2" borderId="137" xfId="5" applyFont="1" applyFill="1" applyBorder="1" applyAlignment="1">
      <alignment horizontal="center" vertical="center" textRotation="255"/>
    </xf>
    <xf numFmtId="0" fontId="7" fillId="2" borderId="94" xfId="5" applyFont="1" applyFill="1" applyBorder="1" applyAlignment="1">
      <alignment horizontal="center" vertical="center" textRotation="255"/>
    </xf>
    <xf numFmtId="0" fontId="7" fillId="2" borderId="4" xfId="5" applyFont="1" applyFill="1" applyBorder="1" applyAlignment="1">
      <alignment horizontal="center" vertical="center" textRotation="255"/>
    </xf>
    <xf numFmtId="0" fontId="7" fillId="2" borderId="5" xfId="5" applyFont="1" applyFill="1" applyBorder="1" applyAlignment="1">
      <alignment horizontal="center" vertical="center" textRotation="255"/>
    </xf>
    <xf numFmtId="0" fontId="10" fillId="0" borderId="94" xfId="5" applyFont="1" applyBorder="1" applyAlignment="1">
      <alignment horizontal="left" vertical="center" indent="1"/>
    </xf>
    <xf numFmtId="0" fontId="10" fillId="0" borderId="135" xfId="5" applyFont="1" applyBorder="1" applyAlignment="1">
      <alignment horizontal="center" vertical="center" shrinkToFit="1"/>
    </xf>
    <xf numFmtId="0" fontId="10" fillId="0" borderId="136" xfId="5" applyFont="1" applyBorder="1" applyAlignment="1">
      <alignment horizontal="center" vertical="center" shrinkToFit="1"/>
    </xf>
    <xf numFmtId="0" fontId="17" fillId="0" borderId="32" xfId="0" applyFont="1" applyBorder="1">
      <alignment vertical="center"/>
    </xf>
    <xf numFmtId="0" fontId="18" fillId="13" borderId="141" xfId="0" applyFont="1" applyFill="1" applyBorder="1" applyAlignment="1">
      <alignment vertical="center" textRotation="255"/>
    </xf>
    <xf numFmtId="0" fontId="19" fillId="13" borderId="137" xfId="0" applyFont="1" applyFill="1" applyBorder="1" applyAlignment="1">
      <alignment horizontal="center" vertical="center"/>
    </xf>
    <xf numFmtId="0" fontId="19" fillId="13" borderId="93" xfId="0" applyFont="1" applyFill="1" applyBorder="1" applyAlignment="1">
      <alignment horizontal="center" vertical="center"/>
    </xf>
    <xf numFmtId="0" fontId="19" fillId="13" borderId="94" xfId="0" applyFont="1" applyFill="1" applyBorder="1" applyAlignment="1">
      <alignment horizontal="center" vertical="center"/>
    </xf>
    <xf numFmtId="0" fontId="19" fillId="13" borderId="6" xfId="0" applyFont="1" applyFill="1" applyBorder="1" applyAlignment="1">
      <alignment horizontal="center" vertical="center"/>
    </xf>
    <xf numFmtId="0" fontId="19" fillId="13" borderId="7" xfId="0" applyFont="1" applyFill="1" applyBorder="1" applyAlignment="1">
      <alignment horizontal="center" vertical="center"/>
    </xf>
    <xf numFmtId="0" fontId="19" fillId="13" borderId="8" xfId="0" applyFont="1" applyFill="1" applyBorder="1" applyAlignment="1">
      <alignment horizontal="center" vertical="center"/>
    </xf>
    <xf numFmtId="0" fontId="19" fillId="13" borderId="141" xfId="0" applyFont="1" applyFill="1" applyBorder="1" applyAlignment="1">
      <alignment horizontal="center" vertical="center"/>
    </xf>
    <xf numFmtId="0" fontId="20" fillId="13" borderId="141" xfId="0" applyFont="1" applyFill="1" applyBorder="1" applyAlignment="1">
      <alignment horizontal="center" vertical="center"/>
    </xf>
    <xf numFmtId="0" fontId="21" fillId="12" borderId="141" xfId="0" applyFont="1" applyFill="1" applyBorder="1" applyAlignment="1">
      <alignment horizontal="center" vertical="center"/>
    </xf>
    <xf numFmtId="0" fontId="22" fillId="12" borderId="141" xfId="0" applyFont="1" applyFill="1" applyBorder="1" applyAlignment="1">
      <alignment horizontal="center" vertical="center"/>
    </xf>
    <xf numFmtId="0" fontId="0" fillId="0" borderId="141" xfId="0" applyBorder="1">
      <alignment vertical="center"/>
    </xf>
    <xf numFmtId="0" fontId="23" fillId="0" borderId="141" xfId="0" applyFont="1" applyBorder="1">
      <alignment vertical="center"/>
    </xf>
    <xf numFmtId="0" fontId="16" fillId="12" borderId="125" xfId="0" applyFont="1" applyFill="1" applyBorder="1" applyAlignment="1">
      <alignment horizontal="center" vertical="center" wrapText="1"/>
    </xf>
    <xf numFmtId="0" fontId="16" fillId="12" borderId="9" xfId="0" applyFont="1" applyFill="1" applyBorder="1" applyAlignment="1">
      <alignment horizontal="center" vertical="center" wrapText="1"/>
    </xf>
    <xf numFmtId="0" fontId="16" fillId="12" borderId="10" xfId="0" applyFont="1" applyFill="1" applyBorder="1" applyAlignment="1">
      <alignment horizontal="center" vertical="center" wrapText="1"/>
    </xf>
    <xf numFmtId="0" fontId="10" fillId="12" borderId="11" xfId="0" applyFont="1" applyFill="1" applyBorder="1" applyAlignment="1">
      <alignment horizontal="center" vertical="center"/>
    </xf>
    <xf numFmtId="0" fontId="10" fillId="12" borderId="9" xfId="0" applyFont="1" applyFill="1" applyBorder="1" applyAlignment="1">
      <alignment horizontal="center" vertical="center"/>
    </xf>
    <xf numFmtId="0" fontId="10" fillId="12" borderId="10" xfId="0" applyFont="1" applyFill="1" applyBorder="1" applyAlignment="1">
      <alignment horizontal="center" vertical="center"/>
    </xf>
    <xf numFmtId="0" fontId="16" fillId="12" borderId="11" xfId="0" applyFont="1" applyFill="1" applyBorder="1" applyAlignment="1">
      <alignment horizontal="center" vertical="center"/>
    </xf>
    <xf numFmtId="0" fontId="16" fillId="12" borderId="9" xfId="0" applyFont="1" applyFill="1" applyBorder="1" applyAlignment="1">
      <alignment horizontal="center" vertical="center"/>
    </xf>
    <xf numFmtId="0" fontId="16" fillId="12" borderId="10" xfId="0" applyFont="1" applyFill="1" applyBorder="1" applyAlignment="1">
      <alignment horizontal="center" vertical="center"/>
    </xf>
    <xf numFmtId="0" fontId="10" fillId="12" borderId="18" xfId="0" applyFont="1" applyFill="1" applyBorder="1" applyAlignment="1">
      <alignment horizontal="center" vertical="center"/>
    </xf>
    <xf numFmtId="0" fontId="15" fillId="12" borderId="41" xfId="0" applyFont="1" applyFill="1" applyBorder="1">
      <alignment vertical="center"/>
    </xf>
    <xf numFmtId="0" fontId="15" fillId="12" borderId="16" xfId="0" applyFont="1" applyFill="1" applyBorder="1">
      <alignment vertical="center"/>
    </xf>
    <xf numFmtId="0" fontId="15" fillId="12" borderId="42" xfId="0" applyFont="1" applyFill="1" applyBorder="1">
      <alignment vertical="center"/>
    </xf>
    <xf numFmtId="0" fontId="15" fillId="12" borderId="19" xfId="0" applyFont="1" applyFill="1" applyBorder="1">
      <alignment vertical="center"/>
    </xf>
    <xf numFmtId="0" fontId="0" fillId="12" borderId="16" xfId="0" applyFill="1" applyBorder="1" applyAlignment="1">
      <alignment horizontal="center" vertical="center"/>
    </xf>
    <xf numFmtId="0" fontId="0" fillId="0" borderId="16" xfId="0" applyBorder="1">
      <alignment vertical="center"/>
    </xf>
    <xf numFmtId="0" fontId="15" fillId="12" borderId="16" xfId="0" applyFont="1" applyFill="1" applyBorder="1" applyAlignment="1">
      <alignment horizontal="center" vertical="center"/>
    </xf>
    <xf numFmtId="0" fontId="15" fillId="12" borderId="19" xfId="0" applyFont="1" applyFill="1" applyBorder="1" applyAlignment="1">
      <alignment horizontal="center" vertical="center"/>
    </xf>
    <xf numFmtId="49" fontId="10" fillId="12" borderId="16" xfId="0" applyNumberFormat="1" applyFont="1" applyFill="1" applyBorder="1" applyAlignment="1">
      <alignment horizontal="left" vertical="center" indent="1"/>
    </xf>
    <xf numFmtId="0" fontId="10" fillId="0" borderId="16" xfId="0" applyFont="1" applyBorder="1" applyAlignment="1">
      <alignment horizontal="left" vertical="center" indent="1"/>
    </xf>
    <xf numFmtId="0" fontId="10" fillId="0" borderId="17" xfId="0" applyFont="1" applyBorder="1" applyAlignment="1">
      <alignment horizontal="left" vertical="center" indent="1"/>
    </xf>
    <xf numFmtId="0" fontId="10" fillId="0" borderId="19" xfId="0" applyFont="1" applyBorder="1" applyAlignment="1">
      <alignment horizontal="left" vertical="center" indent="1"/>
    </xf>
    <xf numFmtId="0" fontId="10" fillId="0" borderId="26" xfId="0" applyFont="1" applyBorder="1" applyAlignment="1">
      <alignment horizontal="left" vertical="center" indent="1"/>
    </xf>
    <xf numFmtId="0" fontId="0" fillId="12" borderId="19" xfId="0" applyFill="1" applyBorder="1" applyAlignment="1">
      <alignment horizontal="center" vertical="center"/>
    </xf>
    <xf numFmtId="0" fontId="0" fillId="0" borderId="19" xfId="0" applyBorder="1">
      <alignment vertical="center"/>
    </xf>
    <xf numFmtId="0" fontId="23" fillId="0" borderId="134" xfId="0" applyFont="1" applyBorder="1" applyAlignment="1">
      <alignment horizontal="left" vertical="center"/>
    </xf>
    <xf numFmtId="0" fontId="23" fillId="0" borderId="135" xfId="0" applyFont="1" applyBorder="1" applyAlignment="1">
      <alignment horizontal="left" vertical="center"/>
    </xf>
    <xf numFmtId="0" fontId="23" fillId="0" borderId="136" xfId="0" applyFont="1" applyBorder="1" applyAlignment="1">
      <alignment horizontal="left" vertical="center"/>
    </xf>
    <xf numFmtId="0" fontId="26" fillId="0" borderId="141" xfId="0" applyFont="1" applyBorder="1">
      <alignment vertical="center"/>
    </xf>
    <xf numFmtId="0" fontId="24" fillId="13" borderId="141" xfId="0" applyFont="1" applyFill="1" applyBorder="1">
      <alignment vertical="center"/>
    </xf>
    <xf numFmtId="0" fontId="26" fillId="0" borderId="134" xfId="0" applyFont="1" applyBorder="1">
      <alignment vertical="center"/>
    </xf>
    <xf numFmtId="0" fontId="0" fillId="0" borderId="135" xfId="0" applyBorder="1">
      <alignment vertical="center"/>
    </xf>
    <xf numFmtId="0" fontId="0" fillId="0" borderId="136" xfId="0" applyBorder="1">
      <alignment vertical="center"/>
    </xf>
    <xf numFmtId="0" fontId="25" fillId="0" borderId="134" xfId="0" applyFont="1" applyBorder="1" applyAlignment="1">
      <alignment horizontal="left" vertical="center"/>
    </xf>
    <xf numFmtId="0" fontId="25" fillId="0" borderId="135" xfId="0" applyFont="1" applyBorder="1" applyAlignment="1">
      <alignment horizontal="left" vertical="center"/>
    </xf>
    <xf numFmtId="0" fontId="25" fillId="0" borderId="136" xfId="0" applyFont="1" applyBorder="1" applyAlignment="1">
      <alignment horizontal="left" vertical="center"/>
    </xf>
    <xf numFmtId="0" fontId="21" fillId="14" borderId="134" xfId="0" applyFont="1" applyFill="1" applyBorder="1" applyAlignment="1">
      <alignment horizontal="center" vertical="center"/>
    </xf>
    <xf numFmtId="0" fontId="22" fillId="14" borderId="135" xfId="0" applyFont="1" applyFill="1" applyBorder="1" applyAlignment="1">
      <alignment horizontal="center" vertical="center"/>
    </xf>
    <xf numFmtId="0" fontId="0" fillId="14" borderId="135" xfId="0" applyFill="1" applyBorder="1">
      <alignment vertical="center"/>
    </xf>
    <xf numFmtId="0" fontId="0" fillId="14" borderId="136" xfId="0" applyFill="1" applyBorder="1">
      <alignment vertical="center"/>
    </xf>
    <xf numFmtId="0" fontId="21" fillId="3" borderId="137" xfId="0" applyFont="1" applyFill="1" applyBorder="1" applyAlignment="1">
      <alignment horizontal="center" vertical="center"/>
    </xf>
    <xf numFmtId="0" fontId="22" fillId="3" borderId="93" xfId="0" applyFont="1" applyFill="1" applyBorder="1" applyAlignment="1">
      <alignment horizontal="center" vertical="center"/>
    </xf>
    <xf numFmtId="0" fontId="0" fillId="3" borderId="93" xfId="0" applyFill="1" applyBorder="1">
      <alignment vertical="center"/>
    </xf>
    <xf numFmtId="0" fontId="0" fillId="3" borderId="94"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26" fillId="0" borderId="135" xfId="0" applyFont="1" applyBorder="1">
      <alignment vertical="center"/>
    </xf>
    <xf numFmtId="0" fontId="26" fillId="0" borderId="136" xfId="0" applyFont="1" applyBorder="1">
      <alignment vertical="center"/>
    </xf>
    <xf numFmtId="0" fontId="50" fillId="0" borderId="0" xfId="5" applyFont="1" applyAlignment="1">
      <alignment horizontal="left" wrapText="1"/>
    </xf>
    <xf numFmtId="0" fontId="50" fillId="0" borderId="0" xfId="5" applyFont="1" applyAlignment="1">
      <alignment horizontal="left"/>
    </xf>
    <xf numFmtId="0" fontId="50" fillId="2" borderId="7" xfId="5" applyFont="1" applyFill="1" applyBorder="1" applyAlignment="1">
      <alignment horizontal="left" indent="1"/>
    </xf>
    <xf numFmtId="0" fontId="49" fillId="0" borderId="0" xfId="5" applyFont="1" applyAlignment="1">
      <alignment horizontal="distributed" vertical="center" indent="11"/>
    </xf>
    <xf numFmtId="0" fontId="49" fillId="0" borderId="15" xfId="5" applyFont="1" applyBorder="1" applyAlignment="1">
      <alignment horizontal="distributed" vertical="center" indent="11"/>
    </xf>
    <xf numFmtId="0" fontId="50" fillId="0" borderId="0" xfId="5" applyFont="1" applyAlignment="1">
      <alignment horizontal="left" vertical="center"/>
    </xf>
    <xf numFmtId="0" fontId="50" fillId="2" borderId="0" xfId="5" applyFont="1" applyFill="1" applyAlignment="1">
      <alignment horizontal="left" indent="1" shrinkToFit="1"/>
    </xf>
    <xf numFmtId="0" fontId="50" fillId="2" borderId="7" xfId="5" applyFont="1" applyFill="1" applyBorder="1" applyAlignment="1">
      <alignment horizontal="left" indent="1" shrinkToFit="1"/>
    </xf>
    <xf numFmtId="0" fontId="53" fillId="0" borderId="7" xfId="5" applyFont="1" applyBorder="1" applyAlignment="1">
      <alignment horizontal="center" vertical="center"/>
    </xf>
    <xf numFmtId="0" fontId="53" fillId="0" borderId="11" xfId="5" applyFont="1" applyBorder="1" applyAlignment="1">
      <alignment horizontal="distributed" vertical="center"/>
    </xf>
    <xf numFmtId="0" fontId="53" fillId="0" borderId="10" xfId="5" applyFont="1" applyBorder="1" applyAlignment="1">
      <alignment horizontal="distributed" vertical="center"/>
    </xf>
    <xf numFmtId="0" fontId="53" fillId="0" borderId="16" xfId="5" applyFont="1" applyBorder="1" applyAlignment="1">
      <alignment horizontal="center" vertical="center"/>
    </xf>
    <xf numFmtId="0" fontId="53" fillId="0" borderId="11" xfId="5" applyFont="1" applyBorder="1" applyAlignment="1">
      <alignment horizontal="center" vertical="center"/>
    </xf>
    <xf numFmtId="0" fontId="53" fillId="0" borderId="10" xfId="5" applyFont="1" applyBorder="1" applyAlignment="1">
      <alignment horizontal="center" vertical="center"/>
    </xf>
    <xf numFmtId="0" fontId="53" fillId="2" borderId="11" xfId="5" applyFont="1" applyFill="1" applyBorder="1" applyAlignment="1">
      <alignment horizontal="left" vertical="center" indent="1"/>
    </xf>
    <xf numFmtId="0" fontId="53" fillId="2" borderId="9" xfId="5" applyFont="1" applyFill="1" applyBorder="1" applyAlignment="1">
      <alignment horizontal="left" vertical="center" indent="1"/>
    </xf>
    <xf numFmtId="0" fontId="53" fillId="2" borderId="10" xfId="5" applyFont="1" applyFill="1" applyBorder="1" applyAlignment="1">
      <alignment horizontal="left" vertical="center" indent="1"/>
    </xf>
    <xf numFmtId="0" fontId="53" fillId="0" borderId="0" xfId="5" applyFont="1" applyAlignment="1">
      <alignment horizontal="left" vertical="center"/>
    </xf>
    <xf numFmtId="0" fontId="53" fillId="0" borderId="5" xfId="5" applyFont="1" applyBorder="1" applyAlignment="1">
      <alignment horizontal="left" vertical="center"/>
    </xf>
    <xf numFmtId="0" fontId="53" fillId="0" borderId="1" xfId="5" applyFont="1" applyBorder="1" applyAlignment="1">
      <alignment horizontal="distributed" vertical="center"/>
    </xf>
    <xf numFmtId="0" fontId="53" fillId="0" borderId="3" xfId="5" applyFont="1" applyBorder="1" applyAlignment="1">
      <alignment horizontal="distributed" vertical="center"/>
    </xf>
    <xf numFmtId="0" fontId="53" fillId="0" borderId="4" xfId="5" applyFont="1" applyBorder="1" applyAlignment="1">
      <alignment horizontal="distributed" vertical="center"/>
    </xf>
    <xf numFmtId="0" fontId="53" fillId="0" borderId="5" xfId="5" applyFont="1" applyBorder="1" applyAlignment="1">
      <alignment horizontal="distributed" vertical="center"/>
    </xf>
    <xf numFmtId="0" fontId="53" fillId="0" borderId="6" xfId="5" applyFont="1" applyBorder="1" applyAlignment="1">
      <alignment horizontal="distributed" vertical="center"/>
    </xf>
    <xf numFmtId="0" fontId="53" fillId="0" borderId="8" xfId="5" applyFont="1" applyBorder="1" applyAlignment="1">
      <alignment horizontal="distributed" vertical="center"/>
    </xf>
    <xf numFmtId="0" fontId="53" fillId="0" borderId="2" xfId="5" applyFont="1" applyBorder="1" applyAlignment="1">
      <alignment horizontal="left" vertical="center"/>
    </xf>
    <xf numFmtId="0" fontId="53" fillId="0" borderId="3" xfId="5" applyFont="1" applyBorder="1" applyAlignment="1">
      <alignment horizontal="left" vertical="center"/>
    </xf>
    <xf numFmtId="0" fontId="53" fillId="0" borderId="54" xfId="5" applyFont="1" applyBorder="1" applyAlignment="1">
      <alignment horizontal="center" vertical="center"/>
    </xf>
    <xf numFmtId="0" fontId="53" fillId="0" borderId="55" xfId="5" applyFont="1" applyBorder="1" applyAlignment="1">
      <alignment horizontal="center" vertical="center"/>
    </xf>
    <xf numFmtId="0" fontId="53" fillId="0" borderId="56" xfId="5" applyFont="1" applyBorder="1" applyAlignment="1">
      <alignment horizontal="center" vertical="center"/>
    </xf>
    <xf numFmtId="0" fontId="53" fillId="0" borderId="57" xfId="5" applyFont="1" applyBorder="1" applyAlignment="1">
      <alignment horizontal="center" vertical="center"/>
    </xf>
    <xf numFmtId="0" fontId="53" fillId="0" borderId="58" xfId="5" applyFont="1" applyBorder="1" applyAlignment="1">
      <alignment horizontal="center" vertical="center"/>
    </xf>
    <xf numFmtId="0" fontId="53" fillId="0" borderId="59" xfId="5" applyFont="1" applyBorder="1" applyAlignment="1">
      <alignment horizontal="center" vertical="center"/>
    </xf>
    <xf numFmtId="0" fontId="53" fillId="0" borderId="60" xfId="5" applyFont="1" applyBorder="1" applyAlignment="1">
      <alignment horizontal="center" vertical="center"/>
    </xf>
    <xf numFmtId="0" fontId="53" fillId="0" borderId="61" xfId="5" applyFont="1" applyBorder="1" applyAlignment="1">
      <alignment horizontal="center" vertical="center"/>
    </xf>
    <xf numFmtId="0" fontId="53" fillId="0" borderId="62" xfId="5" applyFont="1" applyBorder="1" applyAlignment="1">
      <alignment horizontal="center" vertical="center"/>
    </xf>
    <xf numFmtId="0" fontId="53" fillId="0" borderId="9" xfId="5" applyFont="1" applyBorder="1">
      <alignment vertical="center"/>
    </xf>
    <xf numFmtId="0" fontId="0" fillId="0" borderId="9" xfId="0" applyBorder="1">
      <alignment vertical="center"/>
    </xf>
    <xf numFmtId="0" fontId="0" fillId="0" borderId="10" xfId="0" applyBorder="1">
      <alignment vertical="center"/>
    </xf>
    <xf numFmtId="178" fontId="53" fillId="2" borderId="11" xfId="5" applyNumberFormat="1" applyFont="1" applyFill="1" applyBorder="1" applyAlignment="1">
      <alignment horizontal="center" vertical="center"/>
    </xf>
    <xf numFmtId="178" fontId="53" fillId="2" borderId="9" xfId="5" applyNumberFormat="1" applyFont="1" applyFill="1" applyBorder="1" applyAlignment="1">
      <alignment horizontal="center" vertical="center"/>
    </xf>
    <xf numFmtId="178" fontId="53" fillId="2" borderId="10" xfId="5" applyNumberFormat="1" applyFont="1" applyFill="1" applyBorder="1" applyAlignment="1">
      <alignment horizontal="center" vertical="center"/>
    </xf>
    <xf numFmtId="0" fontId="53" fillId="0" borderId="36" xfId="5" applyFont="1" applyBorder="1" applyAlignment="1">
      <alignment horizontal="center" vertical="center" textRotation="255"/>
    </xf>
    <xf numFmtId="0" fontId="53" fillId="0" borderId="48" xfId="5" applyFont="1" applyBorder="1" applyAlignment="1">
      <alignment horizontal="center" vertical="center" textRotation="255"/>
    </xf>
    <xf numFmtId="0" fontId="53" fillId="2" borderId="11" xfId="5" applyFont="1" applyFill="1" applyBorder="1" applyAlignment="1">
      <alignment horizontal="left" vertical="center" indent="1" shrinkToFit="1"/>
    </xf>
    <xf numFmtId="0" fontId="53" fillId="2" borderId="9" xfId="5" applyFont="1" applyFill="1" applyBorder="1" applyAlignment="1">
      <alignment horizontal="left" vertical="center" indent="1" shrinkToFit="1"/>
    </xf>
    <xf numFmtId="0" fontId="53" fillId="2" borderId="10" xfId="5" applyFont="1" applyFill="1" applyBorder="1" applyAlignment="1">
      <alignment horizontal="left" vertical="center" indent="1" shrinkToFit="1"/>
    </xf>
    <xf numFmtId="0" fontId="53" fillId="2" borderId="0" xfId="5" applyFont="1" applyFill="1" applyAlignment="1">
      <alignment horizontal="left" vertical="center" indent="1"/>
    </xf>
    <xf numFmtId="0" fontId="53" fillId="2" borderId="5" xfId="5" applyFont="1" applyFill="1" applyBorder="1" applyAlignment="1">
      <alignment horizontal="left" vertical="center" indent="1"/>
    </xf>
    <xf numFmtId="0" fontId="53" fillId="0" borderId="1" xfId="5" applyFont="1" applyBorder="1" applyAlignment="1">
      <alignment horizontal="center" vertical="center"/>
    </xf>
    <xf numFmtId="0" fontId="53" fillId="0" borderId="3" xfId="5" applyFont="1" applyBorder="1" applyAlignment="1">
      <alignment horizontal="center" vertical="center"/>
    </xf>
    <xf numFmtId="0" fontId="53" fillId="0" borderId="9" xfId="5" applyFont="1" applyBorder="1" applyAlignment="1">
      <alignment horizontal="distributed" vertical="center"/>
    </xf>
    <xf numFmtId="0" fontId="53" fillId="0" borderId="0" xfId="5" applyFont="1" applyAlignment="1">
      <alignment horizontal="center" vertical="center"/>
    </xf>
    <xf numFmtId="0" fontId="47" fillId="0" borderId="7" xfId="5" applyFont="1" applyBorder="1" applyAlignment="1">
      <alignment horizontal="left" vertical="center"/>
    </xf>
    <xf numFmtId="0" fontId="55" fillId="0" borderId="0" xfId="5" applyFont="1" applyAlignment="1">
      <alignment horizontal="distributed" vertical="center" indent="12"/>
    </xf>
    <xf numFmtId="0" fontId="55" fillId="0" borderId="5" xfId="5" applyFont="1" applyBorder="1" applyAlignment="1">
      <alignment horizontal="distributed" vertical="center" indent="12"/>
    </xf>
    <xf numFmtId="0" fontId="50" fillId="2" borderId="7" xfId="5" applyFont="1" applyFill="1" applyBorder="1" applyAlignment="1">
      <alignment horizontal="left" vertical="center" indent="1"/>
    </xf>
    <xf numFmtId="0" fontId="50" fillId="2" borderId="0" xfId="5" applyFont="1" applyFill="1" applyAlignment="1">
      <alignment horizontal="left" vertical="center" indent="1" shrinkToFit="1"/>
    </xf>
    <xf numFmtId="0" fontId="50" fillId="2" borderId="7" xfId="5" applyFont="1" applyFill="1" applyBorder="1" applyAlignment="1">
      <alignment horizontal="left" vertical="center" indent="1" shrinkToFit="1"/>
    </xf>
    <xf numFmtId="0" fontId="50" fillId="2" borderId="135" xfId="5" applyFont="1" applyFill="1" applyBorder="1" applyAlignment="1">
      <alignment horizontal="left" indent="1"/>
    </xf>
    <xf numFmtId="0" fontId="50" fillId="2" borderId="7" xfId="5" applyFont="1" applyFill="1" applyBorder="1" applyAlignment="1">
      <alignment horizontal="left" vertical="center"/>
    </xf>
    <xf numFmtId="0" fontId="49" fillId="0" borderId="0" xfId="5" applyFont="1" applyAlignment="1">
      <alignment horizontal="distributed" vertical="center" indent="14"/>
    </xf>
    <xf numFmtId="0" fontId="49" fillId="0" borderId="5" xfId="5" applyFont="1" applyBorder="1" applyAlignment="1">
      <alignment horizontal="distributed" vertical="center" indent="14"/>
    </xf>
    <xf numFmtId="0" fontId="50" fillId="2" borderId="0" xfId="5" applyFont="1" applyFill="1" applyAlignment="1">
      <alignment horizontal="left" vertical="center" indent="1"/>
    </xf>
    <xf numFmtId="0" fontId="53" fillId="0" borderId="69" xfId="5" applyFont="1" applyBorder="1" applyAlignment="1">
      <alignment horizontal="center" vertical="center"/>
    </xf>
    <xf numFmtId="0" fontId="53" fillId="0" borderId="70" xfId="5" applyFont="1" applyBorder="1" applyAlignment="1">
      <alignment horizontal="center" vertical="center"/>
    </xf>
    <xf numFmtId="0" fontId="53" fillId="0" borderId="71" xfId="5" applyFont="1" applyBorder="1" applyAlignment="1">
      <alignment horizontal="center" vertical="center"/>
    </xf>
    <xf numFmtId="0" fontId="54" fillId="0" borderId="13" xfId="5" applyFont="1" applyBorder="1" applyAlignment="1">
      <alignment horizontal="center" vertical="center"/>
    </xf>
    <xf numFmtId="0" fontId="53" fillId="2" borderId="1" xfId="5" applyFont="1" applyFill="1" applyBorder="1" applyAlignment="1">
      <alignment horizontal="left" vertical="center" indent="1"/>
    </xf>
    <xf numFmtId="0" fontId="53" fillId="2" borderId="2" xfId="5" applyFont="1" applyFill="1" applyBorder="1" applyAlignment="1">
      <alignment horizontal="left" vertical="center" indent="1"/>
    </xf>
    <xf numFmtId="0" fontId="53" fillId="2" borderId="6" xfId="5" applyFont="1" applyFill="1" applyBorder="1" applyAlignment="1">
      <alignment horizontal="left" vertical="center" indent="1"/>
    </xf>
    <xf numFmtId="0" fontId="53" fillId="2" borderId="7" xfId="5" applyFont="1" applyFill="1" applyBorder="1" applyAlignment="1">
      <alignment horizontal="left" vertical="center" indent="1"/>
    </xf>
    <xf numFmtId="0" fontId="53" fillId="0" borderId="9" xfId="5" applyFont="1" applyBorder="1" applyAlignment="1">
      <alignment horizontal="distributed" vertical="center" indent="1"/>
    </xf>
    <xf numFmtId="0" fontId="53" fillId="0" borderId="10" xfId="5" applyFont="1" applyBorder="1" applyAlignment="1">
      <alignment horizontal="distributed" vertical="center" indent="1"/>
    </xf>
    <xf numFmtId="0" fontId="53" fillId="2" borderId="15" xfId="5" applyFont="1" applyFill="1" applyBorder="1" applyAlignment="1">
      <alignment horizontal="left" vertical="center" indent="1"/>
    </xf>
    <xf numFmtId="0" fontId="53" fillId="0" borderId="0" xfId="5" applyFont="1" applyAlignment="1">
      <alignment horizontal="distributed" vertical="center" indent="1"/>
    </xf>
    <xf numFmtId="0" fontId="53" fillId="0" borderId="12" xfId="5" applyFont="1" applyBorder="1" applyAlignment="1">
      <alignment horizontal="distributed" vertical="center" indent="1"/>
    </xf>
    <xf numFmtId="0" fontId="53" fillId="0" borderId="30" xfId="5" applyFont="1" applyBorder="1" applyAlignment="1">
      <alignment horizontal="left" vertical="center"/>
    </xf>
    <xf numFmtId="0" fontId="53" fillId="0" borderId="64" xfId="5" applyFont="1" applyBorder="1" applyAlignment="1">
      <alignment horizontal="left" vertical="center" indent="3"/>
    </xf>
    <xf numFmtId="0" fontId="53" fillId="0" borderId="65" xfId="5" applyFont="1" applyBorder="1" applyAlignment="1">
      <alignment horizontal="left" vertical="center" indent="3"/>
    </xf>
    <xf numFmtId="0" fontId="53" fillId="0" borderId="66" xfId="5" applyFont="1" applyBorder="1" applyAlignment="1">
      <alignment horizontal="left" vertical="center" indent="3"/>
    </xf>
    <xf numFmtId="0" fontId="53" fillId="0" borderId="67" xfId="5" applyFont="1" applyBorder="1" applyAlignment="1">
      <alignment horizontal="center" vertical="center"/>
    </xf>
    <xf numFmtId="0" fontId="53" fillId="0" borderId="6" xfId="5" applyFont="1" applyBorder="1" applyAlignment="1">
      <alignment horizontal="center" vertical="center"/>
    </xf>
    <xf numFmtId="0" fontId="53" fillId="0" borderId="8" xfId="5" applyFont="1" applyBorder="1" applyAlignment="1">
      <alignment horizontal="center" vertical="center"/>
    </xf>
    <xf numFmtId="0" fontId="53" fillId="2" borderId="18" xfId="5" applyFont="1" applyFill="1" applyBorder="1" applyAlignment="1">
      <alignment horizontal="left" vertical="center" indent="1"/>
    </xf>
    <xf numFmtId="0" fontId="53" fillId="0" borderId="68" xfId="5" applyFont="1" applyBorder="1" applyAlignment="1">
      <alignment horizontal="center" vertical="center"/>
    </xf>
    <xf numFmtId="0" fontId="58" fillId="0" borderId="0" xfId="5" applyFont="1" applyAlignment="1">
      <alignment horizontal="distributed" vertical="center" indent="12"/>
    </xf>
    <xf numFmtId="0" fontId="59" fillId="0" borderId="0" xfId="5" applyFont="1" applyAlignment="1">
      <alignment horizontal="left" vertical="center"/>
    </xf>
    <xf numFmtId="0" fontId="53" fillId="0" borderId="63" xfId="5" applyFont="1" applyBorder="1" applyAlignment="1">
      <alignment horizontal="center" vertical="center"/>
    </xf>
    <xf numFmtId="0" fontId="53" fillId="0" borderId="32" xfId="5" applyFont="1" applyBorder="1" applyAlignment="1">
      <alignment horizontal="center" vertical="center"/>
    </xf>
    <xf numFmtId="178" fontId="53" fillId="2" borderId="32" xfId="5" applyNumberFormat="1" applyFont="1" applyFill="1" applyBorder="1" applyAlignment="1">
      <alignment horizontal="center" vertical="center"/>
    </xf>
    <xf numFmtId="178" fontId="53" fillId="2" borderId="33" xfId="5" applyNumberFormat="1" applyFont="1" applyFill="1" applyBorder="1" applyAlignment="1">
      <alignment horizontal="center" vertical="center"/>
    </xf>
    <xf numFmtId="0" fontId="53" fillId="0" borderId="0" xfId="5" applyFont="1" applyAlignment="1">
      <alignment horizontal="distributed" vertical="center" textRotation="255"/>
    </xf>
    <xf numFmtId="0" fontId="53" fillId="0" borderId="7" xfId="5" applyFont="1" applyBorder="1" applyAlignment="1">
      <alignment horizontal="distributed" vertical="center" textRotation="255"/>
    </xf>
    <xf numFmtId="0" fontId="53" fillId="0" borderId="48" xfId="5" applyFont="1" applyBorder="1" applyAlignment="1">
      <alignment horizontal="distributed" vertical="center"/>
    </xf>
    <xf numFmtId="0" fontId="53" fillId="0" borderId="44" xfId="5" applyFont="1" applyBorder="1" applyAlignment="1">
      <alignment horizontal="distributed" vertical="center"/>
    </xf>
    <xf numFmtId="0" fontId="53" fillId="2" borderId="6" xfId="5" applyFont="1" applyFill="1" applyBorder="1" applyAlignment="1">
      <alignment horizontal="left" vertical="center" indent="1" shrinkToFit="1"/>
    </xf>
    <xf numFmtId="0" fontId="53" fillId="2" borderId="7" xfId="5" applyFont="1" applyFill="1" applyBorder="1" applyAlignment="1">
      <alignment horizontal="left" vertical="center" indent="1" shrinkToFit="1"/>
    </xf>
    <xf numFmtId="0" fontId="53" fillId="2" borderId="35" xfId="5" applyFont="1" applyFill="1" applyBorder="1" applyAlignment="1">
      <alignment horizontal="left" vertical="center" indent="1" shrinkToFit="1"/>
    </xf>
    <xf numFmtId="0" fontId="53" fillId="2" borderId="30" xfId="5" applyFont="1" applyFill="1" applyBorder="1" applyAlignment="1">
      <alignment horizontal="left" vertical="center" indent="1"/>
    </xf>
    <xf numFmtId="0" fontId="53" fillId="2" borderId="35" xfId="5" applyFont="1" applyFill="1" applyBorder="1" applyAlignment="1">
      <alignment horizontal="left" vertical="center" indent="1"/>
    </xf>
    <xf numFmtId="0" fontId="53" fillId="2" borderId="13" xfId="5" applyFont="1" applyFill="1" applyBorder="1" applyAlignment="1">
      <alignment horizontal="left" vertical="center" indent="1"/>
    </xf>
    <xf numFmtId="0" fontId="53" fillId="0" borderId="7" xfId="5" applyFont="1" applyBorder="1" applyAlignment="1">
      <alignment horizontal="left" vertical="center"/>
    </xf>
    <xf numFmtId="0" fontId="53" fillId="0" borderId="11" xfId="5" applyFont="1" applyBorder="1" applyAlignment="1">
      <alignment horizontal="distributed" vertical="center" indent="1"/>
    </xf>
    <xf numFmtId="0" fontId="50" fillId="0" borderId="4" xfId="6" applyFont="1" applyBorder="1" applyAlignment="1">
      <alignment horizontal="center" vertical="center"/>
    </xf>
    <xf numFmtId="0" fontId="50" fillId="0" borderId="0" xfId="6" applyFont="1" applyAlignment="1">
      <alignment horizontal="center" vertical="center"/>
    </xf>
    <xf numFmtId="0" fontId="50" fillId="0" borderId="5" xfId="6" applyFont="1" applyBorder="1" applyAlignment="1">
      <alignment horizontal="center" vertical="center"/>
    </xf>
    <xf numFmtId="0" fontId="54" fillId="0" borderId="6" xfId="6" applyFont="1" applyBorder="1" applyAlignment="1">
      <alignment horizontal="center" vertical="center"/>
    </xf>
    <xf numFmtId="0" fontId="54" fillId="0" borderId="7" xfId="6" applyFont="1" applyBorder="1" applyAlignment="1">
      <alignment horizontal="center" vertical="center"/>
    </xf>
    <xf numFmtId="0" fontId="54" fillId="0" borderId="8" xfId="6" applyFont="1" applyBorder="1" applyAlignment="1">
      <alignment horizontal="center" vertical="center"/>
    </xf>
    <xf numFmtId="0" fontId="54" fillId="0" borderId="0" xfId="6" applyFont="1" applyAlignment="1">
      <alignment horizontal="left" vertical="center"/>
    </xf>
    <xf numFmtId="0" fontId="63" fillId="0" borderId="11" xfId="6" applyFont="1" applyBorder="1" applyAlignment="1">
      <alignment horizontal="center" vertical="center"/>
    </xf>
    <xf numFmtId="0" fontId="63" fillId="0" borderId="9" xfId="6" applyFont="1" applyBorder="1" applyAlignment="1">
      <alignment horizontal="center" vertical="center"/>
    </xf>
    <xf numFmtId="0" fontId="63" fillId="0" borderId="10" xfId="6" applyFont="1" applyBorder="1" applyAlignment="1">
      <alignment horizontal="center" vertical="center"/>
    </xf>
    <xf numFmtId="0" fontId="50" fillId="0" borderId="11" xfId="6" applyFont="1" applyBorder="1" applyAlignment="1">
      <alignment horizontal="center" vertical="center"/>
    </xf>
    <xf numFmtId="0" fontId="50" fillId="0" borderId="9" xfId="6" applyFont="1" applyBorder="1" applyAlignment="1">
      <alignment horizontal="center" vertical="center"/>
    </xf>
    <xf numFmtId="0" fontId="50" fillId="0" borderId="10" xfId="6" applyFont="1" applyBorder="1" applyAlignment="1">
      <alignment horizontal="center" vertical="center"/>
    </xf>
    <xf numFmtId="0" fontId="54" fillId="0" borderId="11" xfId="6" applyFont="1" applyBorder="1" applyAlignment="1">
      <alignment horizontal="left" vertical="center"/>
    </xf>
    <xf numFmtId="0" fontId="54" fillId="0" borderId="9" xfId="6" applyFont="1" applyBorder="1" applyAlignment="1">
      <alignment horizontal="left" vertical="center"/>
    </xf>
    <xf numFmtId="0" fontId="54" fillId="0" borderId="10" xfId="6" applyFont="1" applyBorder="1" applyAlignment="1">
      <alignment horizontal="left" vertical="center"/>
    </xf>
    <xf numFmtId="0" fontId="54" fillId="0" borderId="1" xfId="6" applyFont="1" applyBorder="1" applyAlignment="1">
      <alignment horizontal="center" vertical="center"/>
    </xf>
    <xf numFmtId="0" fontId="54" fillId="0" borderId="2" xfId="6" applyFont="1" applyBorder="1" applyAlignment="1">
      <alignment horizontal="center" vertical="center"/>
    </xf>
    <xf numFmtId="0" fontId="54" fillId="0" borderId="3" xfId="6" applyFont="1" applyBorder="1" applyAlignment="1">
      <alignment horizontal="center" vertical="center"/>
    </xf>
    <xf numFmtId="0" fontId="54" fillId="0" borderId="4" xfId="6" applyFont="1" applyBorder="1" applyAlignment="1">
      <alignment horizontal="center" vertical="center"/>
    </xf>
    <xf numFmtId="0" fontId="54" fillId="0" borderId="0" xfId="6" applyFont="1" applyAlignment="1">
      <alignment horizontal="center" vertical="center"/>
    </xf>
    <xf numFmtId="0" fontId="54" fillId="0" borderId="5" xfId="6" applyFont="1" applyBorder="1" applyAlignment="1">
      <alignment horizontal="center" vertical="center"/>
    </xf>
    <xf numFmtId="0" fontId="50" fillId="2" borderId="2" xfId="6" applyFont="1" applyFill="1" applyBorder="1" applyAlignment="1">
      <alignment horizontal="left" vertical="center" indent="1"/>
    </xf>
    <xf numFmtId="0" fontId="50" fillId="2" borderId="3" xfId="6" applyFont="1" applyFill="1" applyBorder="1" applyAlignment="1">
      <alignment horizontal="left" vertical="center" indent="1"/>
    </xf>
    <xf numFmtId="0" fontId="50" fillId="0" borderId="7" xfId="6" applyFont="1" applyBorder="1" applyAlignment="1">
      <alignment horizontal="left" vertical="center"/>
    </xf>
    <xf numFmtId="0" fontId="50" fillId="2" borderId="7" xfId="6" applyFont="1" applyFill="1" applyBorder="1" applyAlignment="1">
      <alignment horizontal="left" vertical="center" indent="1"/>
    </xf>
    <xf numFmtId="0" fontId="50" fillId="2" borderId="8" xfId="6" applyFont="1" applyFill="1" applyBorder="1" applyAlignment="1">
      <alignment horizontal="left" vertical="center" indent="1"/>
    </xf>
    <xf numFmtId="0" fontId="54" fillId="0" borderId="16" xfId="6" applyFont="1" applyBorder="1" applyAlignment="1">
      <alignment horizontal="distributed" vertical="center" indent="1"/>
    </xf>
    <xf numFmtId="0" fontId="50" fillId="0" borderId="1" xfId="6" applyFont="1" applyBorder="1" applyAlignment="1">
      <alignment horizontal="left" vertical="center"/>
    </xf>
    <xf numFmtId="0" fontId="50" fillId="0" borderId="2" xfId="6" applyFont="1" applyBorder="1" applyAlignment="1">
      <alignment horizontal="left" vertical="center"/>
    </xf>
    <xf numFmtId="0" fontId="50" fillId="0" borderId="6" xfId="6" applyFont="1" applyBorder="1" applyAlignment="1">
      <alignment horizontal="left" vertical="center"/>
    </xf>
    <xf numFmtId="0" fontId="50" fillId="0" borderId="3" xfId="6" applyFont="1" applyBorder="1" applyAlignment="1">
      <alignment horizontal="left" vertical="center"/>
    </xf>
    <xf numFmtId="0" fontId="50" fillId="0" borderId="8" xfId="6" applyFont="1" applyBorder="1" applyAlignment="1">
      <alignment horizontal="left" vertical="center"/>
    </xf>
    <xf numFmtId="0" fontId="50" fillId="0" borderId="9" xfId="6" applyFont="1" applyBorder="1" applyAlignment="1">
      <alignment horizontal="left" vertical="center"/>
    </xf>
    <xf numFmtId="0" fontId="50" fillId="2" borderId="1" xfId="6" applyFont="1" applyFill="1" applyBorder="1" applyAlignment="1">
      <alignment horizontal="left" vertical="center" indent="1"/>
    </xf>
    <xf numFmtId="0" fontId="50" fillId="2" borderId="6" xfId="6" applyFont="1" applyFill="1" applyBorder="1" applyAlignment="1">
      <alignment horizontal="left" vertical="center" indent="1"/>
    </xf>
    <xf numFmtId="0" fontId="54" fillId="0" borderId="16" xfId="6" applyFont="1" applyBorder="1" applyAlignment="1">
      <alignment horizontal="distributed" vertical="center"/>
    </xf>
    <xf numFmtId="0" fontId="54" fillId="0" borderId="2" xfId="6" applyFont="1" applyBorder="1" applyAlignment="1">
      <alignment horizontal="left" vertical="center"/>
    </xf>
    <xf numFmtId="0" fontId="50" fillId="0" borderId="1" xfId="6" applyFont="1" applyBorder="1" applyAlignment="1">
      <alignment horizontal="center" vertical="center"/>
    </xf>
    <xf numFmtId="0" fontId="50" fillId="0" borderId="2" xfId="6" applyFont="1" applyBorder="1" applyAlignment="1">
      <alignment horizontal="center" vertical="center"/>
    </xf>
    <xf numFmtId="0" fontId="50" fillId="0" borderId="6" xfId="6" applyFont="1" applyBorder="1" applyAlignment="1">
      <alignment horizontal="right" vertical="center"/>
    </xf>
    <xf numFmtId="0" fontId="50" fillId="0" borderId="7" xfId="6" applyFont="1" applyBorder="1" applyAlignment="1">
      <alignment horizontal="right" vertical="center"/>
    </xf>
    <xf numFmtId="0" fontId="50" fillId="0" borderId="10" xfId="6" applyFont="1" applyBorder="1" applyAlignment="1">
      <alignment horizontal="left" vertical="center"/>
    </xf>
    <xf numFmtId="0" fontId="54" fillId="2" borderId="1" xfId="6" applyFont="1" applyFill="1" applyBorder="1" applyAlignment="1">
      <alignment horizontal="left" vertical="center" indent="1"/>
    </xf>
    <xf numFmtId="0" fontId="54" fillId="2" borderId="2" xfId="6" applyFont="1" applyFill="1" applyBorder="1" applyAlignment="1">
      <alignment horizontal="left" vertical="center" indent="1"/>
    </xf>
    <xf numFmtId="0" fontId="54" fillId="2" borderId="3" xfId="6" applyFont="1" applyFill="1" applyBorder="1" applyAlignment="1">
      <alignment horizontal="left" vertical="center" indent="1"/>
    </xf>
    <xf numFmtId="0" fontId="50" fillId="2" borderId="60" xfId="6" applyFont="1" applyFill="1" applyBorder="1" applyAlignment="1">
      <alignment horizontal="left" vertical="center" indent="1"/>
    </xf>
    <xf numFmtId="0" fontId="50" fillId="2" borderId="61" xfId="6" applyFont="1" applyFill="1" applyBorder="1" applyAlignment="1">
      <alignment horizontal="left" vertical="center" indent="1"/>
    </xf>
    <xf numFmtId="0" fontId="50" fillId="2" borderId="62" xfId="6" applyFont="1" applyFill="1" applyBorder="1" applyAlignment="1">
      <alignment horizontal="left" vertical="center" indent="1"/>
    </xf>
    <xf numFmtId="0" fontId="55" fillId="2" borderId="4" xfId="6" applyFont="1" applyFill="1" applyBorder="1" applyAlignment="1">
      <alignment horizontal="left" vertical="center" indent="1"/>
    </xf>
    <xf numFmtId="0" fontId="55" fillId="2" borderId="0" xfId="6" applyFont="1" applyFill="1" applyAlignment="1">
      <alignment horizontal="left" vertical="center" indent="1"/>
    </xf>
    <xf numFmtId="0" fontId="55" fillId="2" borderId="5" xfId="6" applyFont="1" applyFill="1" applyBorder="1" applyAlignment="1">
      <alignment horizontal="left" vertical="center" indent="1"/>
    </xf>
    <xf numFmtId="0" fontId="55" fillId="2" borderId="6" xfId="6" applyFont="1" applyFill="1" applyBorder="1" applyAlignment="1">
      <alignment horizontal="left" vertical="center" indent="1"/>
    </xf>
    <xf numFmtId="0" fontId="55" fillId="2" borderId="7" xfId="6" applyFont="1" applyFill="1" applyBorder="1" applyAlignment="1">
      <alignment horizontal="left" vertical="center" indent="1"/>
    </xf>
    <xf numFmtId="0" fontId="55" fillId="2" borderId="8" xfId="6" applyFont="1" applyFill="1" applyBorder="1" applyAlignment="1">
      <alignment horizontal="left" vertical="center" indent="1"/>
    </xf>
    <xf numFmtId="0" fontId="62" fillId="0" borderId="0" xfId="6" applyFont="1" applyAlignment="1">
      <alignment horizontal="left" vertical="center"/>
    </xf>
    <xf numFmtId="0" fontId="50" fillId="2" borderId="11" xfId="6" applyFont="1" applyFill="1" applyBorder="1" applyAlignment="1">
      <alignment horizontal="center" vertical="center"/>
    </xf>
    <xf numFmtId="0" fontId="50" fillId="2" borderId="9" xfId="6" applyFont="1" applyFill="1" applyBorder="1" applyAlignment="1">
      <alignment horizontal="center" vertical="center"/>
    </xf>
    <xf numFmtId="0" fontId="49" fillId="0" borderId="0" xfId="6" applyFont="1" applyAlignment="1">
      <alignment horizontal="center" vertical="center"/>
    </xf>
    <xf numFmtId="0" fontId="50" fillId="0" borderId="0" xfId="6" applyFont="1" applyAlignment="1">
      <alignment horizontal="left" vertical="center"/>
    </xf>
    <xf numFmtId="0" fontId="65" fillId="0" borderId="0" xfId="6" applyFont="1" applyAlignment="1">
      <alignment horizontal="left" vertical="center"/>
    </xf>
    <xf numFmtId="0" fontId="65" fillId="0" borderId="7" xfId="6" applyFont="1" applyBorder="1">
      <alignment vertical="center"/>
    </xf>
    <xf numFmtId="0" fontId="66" fillId="0" borderId="6" xfId="7" applyBorder="1" applyAlignment="1">
      <alignment horizontal="center" vertical="center"/>
    </xf>
    <xf numFmtId="0" fontId="66" fillId="0" borderId="7" xfId="7" applyBorder="1" applyAlignment="1">
      <alignment horizontal="center" vertical="center"/>
    </xf>
    <xf numFmtId="0" fontId="66" fillId="0" borderId="11" xfId="7" applyBorder="1" applyAlignment="1">
      <alignment horizontal="center" vertical="center"/>
    </xf>
    <xf numFmtId="0" fontId="66" fillId="0" borderId="9" xfId="7" applyBorder="1" applyAlignment="1">
      <alignment horizontal="center" vertical="center"/>
    </xf>
    <xf numFmtId="0" fontId="66" fillId="0" borderId="10" xfId="7" applyBorder="1" applyAlignment="1">
      <alignment horizontal="center" vertical="center"/>
    </xf>
    <xf numFmtId="0" fontId="66" fillId="0" borderId="11" xfId="7" applyBorder="1" applyAlignment="1">
      <alignment horizontal="center" vertical="center" shrinkToFit="1"/>
    </xf>
    <xf numFmtId="0" fontId="66" fillId="0" borderId="9" xfId="7" applyBorder="1" applyAlignment="1">
      <alignment horizontal="center" vertical="center" shrinkToFit="1"/>
    </xf>
    <xf numFmtId="0" fontId="66" fillId="0" borderId="10" xfId="7" applyBorder="1" applyAlignment="1">
      <alignment horizontal="center" vertical="center" shrinkToFit="1"/>
    </xf>
    <xf numFmtId="0" fontId="66" fillId="0" borderId="1" xfId="7" applyBorder="1" applyAlignment="1">
      <alignment horizontal="center" vertical="center"/>
    </xf>
    <xf numFmtId="0" fontId="66" fillId="0" borderId="2" xfId="7" applyBorder="1" applyAlignment="1">
      <alignment horizontal="center" vertical="center"/>
    </xf>
    <xf numFmtId="0" fontId="66" fillId="0" borderId="4" xfId="7" applyBorder="1" applyAlignment="1">
      <alignment horizontal="center" vertical="center"/>
    </xf>
    <xf numFmtId="0" fontId="66" fillId="0" borderId="0" xfId="7" applyAlignment="1">
      <alignment horizontal="center" vertical="center"/>
    </xf>
    <xf numFmtId="0" fontId="66" fillId="5" borderId="9" xfId="7" applyFill="1" applyBorder="1" applyAlignment="1">
      <alignment horizontal="center" vertical="center"/>
    </xf>
    <xf numFmtId="0" fontId="66" fillId="0" borderId="87" xfId="7" applyBorder="1" applyAlignment="1">
      <alignment horizontal="left" vertical="center"/>
    </xf>
    <xf numFmtId="0" fontId="66" fillId="0" borderId="0" xfId="7" applyAlignment="1">
      <alignment horizontal="left" vertical="center"/>
    </xf>
    <xf numFmtId="0" fontId="66" fillId="0" borderId="90" xfId="7" applyBorder="1" applyAlignment="1">
      <alignment horizontal="center" vertical="center"/>
    </xf>
    <xf numFmtId="0" fontId="66" fillId="0" borderId="88" xfId="7" applyBorder="1" applyAlignment="1">
      <alignment horizontal="center" vertical="center"/>
    </xf>
    <xf numFmtId="0" fontId="66" fillId="2" borderId="87" xfId="7" applyFill="1" applyBorder="1" applyAlignment="1">
      <alignment horizontal="left" vertical="center" indent="1"/>
    </xf>
    <xf numFmtId="0" fontId="66" fillId="2" borderId="0" xfId="7" applyFill="1" applyAlignment="1">
      <alignment horizontal="left" vertical="center" indent="1"/>
    </xf>
    <xf numFmtId="0" fontId="66" fillId="2" borderId="84" xfId="7" applyFill="1" applyBorder="1" applyAlignment="1">
      <alignment horizontal="left" vertical="center" indent="1"/>
    </xf>
    <xf numFmtId="0" fontId="66" fillId="2" borderId="7" xfId="7" applyFill="1" applyBorder="1" applyAlignment="1">
      <alignment horizontal="center" vertical="center"/>
    </xf>
    <xf numFmtId="0" fontId="66" fillId="0" borderId="1" xfId="7" applyBorder="1" applyAlignment="1">
      <alignment horizontal="left" vertical="center"/>
    </xf>
    <xf numFmtId="0" fontId="66" fillId="0" borderId="2" xfId="7" applyBorder="1" applyAlignment="1">
      <alignment horizontal="left" vertical="center"/>
    </xf>
    <xf numFmtId="0" fontId="66" fillId="0" borderId="4" xfId="7" applyBorder="1" applyAlignment="1">
      <alignment horizontal="left" vertical="center"/>
    </xf>
    <xf numFmtId="49" fontId="66" fillId="2" borderId="0" xfId="7" applyNumberFormat="1" applyFill="1" applyAlignment="1">
      <alignment horizontal="center" vertical="center"/>
    </xf>
    <xf numFmtId="0" fontId="66" fillId="2" borderId="0" xfId="7" applyFill="1" applyAlignment="1">
      <alignment horizontal="center" vertical="center"/>
    </xf>
    <xf numFmtId="0" fontId="72" fillId="0" borderId="4" xfId="7" applyFont="1" applyBorder="1" applyAlignment="1">
      <alignment horizontal="center" vertical="center" shrinkToFit="1"/>
    </xf>
    <xf numFmtId="0" fontId="73" fillId="0" borderId="0" xfId="7" applyFont="1" applyAlignment="1">
      <alignment horizontal="center" vertical="center" shrinkToFit="1"/>
    </xf>
    <xf numFmtId="0" fontId="66" fillId="0" borderId="11" xfId="7" applyBorder="1" applyAlignment="1">
      <alignment horizontal="left" vertical="center" wrapText="1"/>
    </xf>
    <xf numFmtId="0" fontId="66" fillId="0" borderId="9" xfId="7" applyBorder="1" applyAlignment="1">
      <alignment horizontal="left" vertical="center"/>
    </xf>
    <xf numFmtId="0" fontId="66" fillId="0" borderId="92" xfId="7" applyBorder="1" applyAlignment="1">
      <alignment horizontal="left" vertical="center"/>
    </xf>
    <xf numFmtId="49" fontId="66" fillId="2" borderId="9" xfId="7" applyNumberFormat="1" applyFill="1" applyBorder="1" applyAlignment="1">
      <alignment horizontal="left" vertical="center"/>
    </xf>
    <xf numFmtId="49" fontId="66" fillId="2" borderId="92" xfId="7" applyNumberFormat="1" applyFill="1" applyBorder="1" applyAlignment="1">
      <alignment horizontal="left" vertical="center"/>
    </xf>
    <xf numFmtId="0" fontId="66" fillId="0" borderId="79" xfId="7" applyBorder="1" applyAlignment="1">
      <alignment horizontal="center" vertical="center" textRotation="255"/>
    </xf>
    <xf numFmtId="0" fontId="66" fillId="0" borderId="83" xfId="7" applyBorder="1" applyAlignment="1">
      <alignment horizontal="center" vertical="center" textRotation="255"/>
    </xf>
    <xf numFmtId="0" fontId="66" fillId="0" borderId="85" xfId="7" applyBorder="1" applyAlignment="1">
      <alignment horizontal="center" vertical="center" textRotation="255"/>
    </xf>
    <xf numFmtId="0" fontId="66" fillId="0" borderId="80" xfId="7" applyBorder="1" applyAlignment="1">
      <alignment horizontal="center" vertical="center"/>
    </xf>
    <xf numFmtId="0" fontId="66" fillId="0" borderId="81" xfId="7" applyBorder="1" applyAlignment="1">
      <alignment horizontal="center" vertical="center"/>
    </xf>
    <xf numFmtId="0" fontId="66" fillId="2" borderId="81" xfId="7" applyFill="1" applyBorder="1" applyAlignment="1">
      <alignment horizontal="center" vertical="center"/>
    </xf>
    <xf numFmtId="0" fontId="66" fillId="2" borderId="4" xfId="7" applyFill="1" applyBorder="1" applyAlignment="1">
      <alignment horizontal="left" vertical="center" indent="1" shrinkToFit="1"/>
    </xf>
    <xf numFmtId="0" fontId="66" fillId="2" borderId="0" xfId="7" applyFill="1" applyAlignment="1">
      <alignment horizontal="left" vertical="center" indent="1" shrinkToFit="1"/>
    </xf>
    <xf numFmtId="0" fontId="66" fillId="2" borderId="84" xfId="7" applyFill="1" applyBorder="1" applyAlignment="1">
      <alignment horizontal="left" vertical="center" indent="1" shrinkToFit="1"/>
    </xf>
    <xf numFmtId="0" fontId="66" fillId="2" borderId="4" xfId="7" applyFill="1" applyBorder="1" applyAlignment="1">
      <alignment horizontal="left" vertical="center" indent="1"/>
    </xf>
    <xf numFmtId="0" fontId="71" fillId="0" borderId="0" xfId="7" applyFont="1" applyAlignment="1">
      <alignment horizontal="center" vertical="center"/>
    </xf>
    <xf numFmtId="0" fontId="68" fillId="0" borderId="0" xfId="7" applyFont="1" applyAlignment="1">
      <alignment horizontal="center" vertical="center"/>
    </xf>
    <xf numFmtId="0" fontId="69" fillId="0" borderId="0" xfId="7" applyFont="1" applyAlignment="1">
      <alignment horizontal="center" vertical="center"/>
    </xf>
    <xf numFmtId="0" fontId="70" fillId="0" borderId="0" xfId="7" applyFont="1" applyAlignment="1">
      <alignment horizontal="center" vertical="center"/>
    </xf>
    <xf numFmtId="0" fontId="66" fillId="0" borderId="72" xfId="7" applyBorder="1" applyAlignment="1">
      <alignment horizontal="center" vertical="center"/>
    </xf>
    <xf numFmtId="0" fontId="66" fillId="0" borderId="73" xfId="7" applyBorder="1" applyAlignment="1">
      <alignment horizontal="center" vertical="center"/>
    </xf>
    <xf numFmtId="0" fontId="66" fillId="0" borderId="74" xfId="7" applyBorder="1" applyAlignment="1">
      <alignment horizontal="center" vertical="center"/>
    </xf>
    <xf numFmtId="0" fontId="66" fillId="0" borderId="76" xfId="7" applyBorder="1" applyAlignment="1">
      <alignment horizontal="center" vertical="center"/>
    </xf>
    <xf numFmtId="0" fontId="66" fillId="0" borderId="77" xfId="7" applyBorder="1" applyAlignment="1">
      <alignment horizontal="center" vertical="center"/>
    </xf>
    <xf numFmtId="0" fontId="66" fillId="5" borderId="77" xfId="7" applyFill="1" applyBorder="1" applyAlignment="1">
      <alignment horizontal="center" vertical="center"/>
    </xf>
    <xf numFmtId="0" fontId="66" fillId="0" borderId="16" xfId="7" applyBorder="1" applyAlignment="1">
      <alignment horizontal="center" vertical="center"/>
    </xf>
    <xf numFmtId="0" fontId="82" fillId="0" borderId="0" xfId="5" applyFont="1" applyAlignment="1">
      <alignment horizontal="center" vertical="center"/>
    </xf>
    <xf numFmtId="0" fontId="82" fillId="0" borderId="0" xfId="5" applyFont="1" applyAlignment="1">
      <alignment horizontal="left" vertical="center"/>
    </xf>
    <xf numFmtId="0" fontId="12" fillId="2" borderId="11" xfId="5" applyFont="1" applyFill="1" applyBorder="1" applyAlignment="1">
      <alignment horizontal="center" vertical="center"/>
    </xf>
    <xf numFmtId="0" fontId="12" fillId="2" borderId="9" xfId="5" applyFont="1" applyFill="1" applyBorder="1" applyAlignment="1">
      <alignment horizontal="center" vertical="center"/>
    </xf>
    <xf numFmtId="0" fontId="12" fillId="2" borderId="10" xfId="5" applyFont="1" applyFill="1" applyBorder="1" applyAlignment="1">
      <alignment horizontal="center" vertical="center"/>
    </xf>
    <xf numFmtId="49" fontId="12" fillId="2" borderId="11" xfId="5" applyNumberFormat="1" applyFont="1" applyFill="1" applyBorder="1" applyAlignment="1">
      <alignment horizontal="left" vertical="center" indent="1"/>
    </xf>
    <xf numFmtId="0" fontId="12" fillId="2" borderId="9" xfId="5" applyFont="1" applyFill="1" applyBorder="1" applyAlignment="1">
      <alignment horizontal="left" vertical="center" indent="1"/>
    </xf>
    <xf numFmtId="0" fontId="12" fillId="2" borderId="10" xfId="5" applyFont="1" applyFill="1" applyBorder="1" applyAlignment="1">
      <alignment horizontal="left" vertical="center" indent="1"/>
    </xf>
    <xf numFmtId="0" fontId="12" fillId="2" borderId="11" xfId="5" applyFont="1" applyFill="1" applyBorder="1" applyAlignment="1">
      <alignment horizontal="left" vertical="center" indent="1"/>
    </xf>
    <xf numFmtId="0" fontId="10" fillId="0" borderId="11" xfId="5" applyFont="1" applyBorder="1" applyAlignment="1">
      <alignment horizontal="distributed" vertical="center" indent="1"/>
    </xf>
    <xf numFmtId="0" fontId="10" fillId="0" borderId="9" xfId="5" applyFont="1" applyBorder="1" applyAlignment="1">
      <alignment horizontal="distributed" vertical="center" indent="1"/>
    </xf>
    <xf numFmtId="0" fontId="10" fillId="0" borderId="10" xfId="5" applyFont="1" applyBorder="1" applyAlignment="1">
      <alignment horizontal="distributed" vertical="center" indent="1"/>
    </xf>
    <xf numFmtId="0" fontId="10" fillId="0" borderId="9" xfId="5" applyFont="1" applyBorder="1" applyAlignment="1">
      <alignment horizontal="left" vertical="center"/>
    </xf>
    <xf numFmtId="0" fontId="10" fillId="0" borderId="10" xfId="5" applyFont="1" applyBorder="1" applyAlignment="1">
      <alignment horizontal="left" vertical="center"/>
    </xf>
    <xf numFmtId="0" fontId="10" fillId="0" borderId="0" xfId="5" applyFont="1" applyAlignment="1">
      <alignment horizontal="left" vertical="center"/>
    </xf>
    <xf numFmtId="0" fontId="10" fillId="0" borderId="1" xfId="5" applyFont="1" applyBorder="1" applyAlignment="1">
      <alignment horizontal="distributed" vertical="center" indent="1"/>
    </xf>
    <xf numFmtId="0" fontId="10" fillId="0" borderId="93" xfId="5" applyFont="1" applyBorder="1" applyAlignment="1">
      <alignment horizontal="distributed" vertical="center" indent="1"/>
    </xf>
    <xf numFmtId="0" fontId="10" fillId="0" borderId="94" xfId="5" applyFont="1" applyBorder="1" applyAlignment="1">
      <alignment horizontal="distributed" vertical="center" indent="1"/>
    </xf>
    <xf numFmtId="0" fontId="10" fillId="0" borderId="4" xfId="5" applyFont="1" applyBorder="1" applyAlignment="1">
      <alignment horizontal="distributed" vertical="center" indent="1"/>
    </xf>
    <xf numFmtId="0" fontId="10" fillId="0" borderId="0" xfId="5" applyFont="1" applyAlignment="1">
      <alignment horizontal="distributed" vertical="center" indent="1"/>
    </xf>
    <xf numFmtId="0" fontId="10" fillId="0" borderId="5" xfId="5" applyFont="1" applyBorder="1" applyAlignment="1">
      <alignment horizontal="distributed" vertical="center" indent="1"/>
    </xf>
    <xf numFmtId="0" fontId="10" fillId="0" borderId="6" xfId="5" applyFont="1" applyBorder="1" applyAlignment="1">
      <alignment horizontal="distributed" vertical="center" indent="1"/>
    </xf>
    <xf numFmtId="0" fontId="10" fillId="0" borderId="7" xfId="5" applyFont="1" applyBorder="1" applyAlignment="1">
      <alignment horizontal="distributed" vertical="center" indent="1"/>
    </xf>
    <xf numFmtId="0" fontId="10" fillId="0" borderId="8" xfId="5" applyFont="1" applyBorder="1" applyAlignment="1">
      <alignment horizontal="distributed" vertical="center" indent="1"/>
    </xf>
    <xf numFmtId="0" fontId="10" fillId="0" borderId="93" xfId="5" applyFont="1" applyBorder="1" applyAlignment="1">
      <alignment horizontal="left" vertical="center"/>
    </xf>
    <xf numFmtId="0" fontId="10" fillId="0" borderId="93" xfId="5" applyFont="1" applyBorder="1" applyAlignment="1">
      <alignment horizontal="left" vertical="top"/>
    </xf>
    <xf numFmtId="0" fontId="10" fillId="0" borderId="94" xfId="5" applyFont="1" applyBorder="1" applyAlignment="1">
      <alignment horizontal="left" vertical="top"/>
    </xf>
    <xf numFmtId="0" fontId="10" fillId="0" borderId="0" xfId="5" applyFont="1" applyAlignment="1">
      <alignment horizontal="left" vertical="top"/>
    </xf>
    <xf numFmtId="0" fontId="10" fillId="0" borderId="5" xfId="5" applyFont="1" applyBorder="1" applyAlignment="1">
      <alignment horizontal="left" vertical="top"/>
    </xf>
    <xf numFmtId="0" fontId="10" fillId="0" borderId="7" xfId="5" applyFont="1" applyBorder="1" applyAlignment="1">
      <alignment horizontal="left" vertical="center"/>
    </xf>
    <xf numFmtId="0" fontId="10" fillId="0" borderId="7" xfId="5" applyFont="1" applyBorder="1" applyAlignment="1">
      <alignment horizontal="left" vertical="top"/>
    </xf>
    <xf numFmtId="0" fontId="10" fillId="0" borderId="8" xfId="5" applyFont="1" applyBorder="1" applyAlignment="1">
      <alignment horizontal="left" vertical="top"/>
    </xf>
    <xf numFmtId="0" fontId="10" fillId="0" borderId="1" xfId="5" applyFont="1" applyBorder="1" applyAlignment="1">
      <alignment horizontal="distributed" vertical="center" wrapText="1" indent="1"/>
    </xf>
    <xf numFmtId="0" fontId="10" fillId="0" borderId="8" xfId="5" applyFont="1" applyBorder="1" applyAlignment="1">
      <alignment horizontal="left" vertical="center"/>
    </xf>
    <xf numFmtId="0" fontId="10" fillId="0" borderId="94" xfId="5" applyFont="1" applyBorder="1" applyAlignment="1">
      <alignment horizontal="left" vertical="center"/>
    </xf>
    <xf numFmtId="0" fontId="10" fillId="0" borderId="7" xfId="5" applyFont="1" applyBorder="1" applyAlignment="1">
      <alignment horizontal="center" vertical="top"/>
    </xf>
    <xf numFmtId="0" fontId="10" fillId="0" borderId="1" xfId="5" applyFont="1" applyBorder="1" applyAlignment="1">
      <alignment horizontal="distributed" vertical="center" wrapText="1"/>
    </xf>
    <xf numFmtId="0" fontId="10" fillId="0" borderId="93" xfId="5" applyFont="1" applyBorder="1" applyAlignment="1">
      <alignment horizontal="distributed" vertical="center" wrapText="1"/>
    </xf>
    <xf numFmtId="0" fontId="10" fillId="0" borderId="94" xfId="5" applyFont="1" applyBorder="1" applyAlignment="1">
      <alignment horizontal="distributed" vertical="center" wrapText="1"/>
    </xf>
    <xf numFmtId="0" fontId="10" fillId="0" borderId="4" xfId="5" applyFont="1" applyBorder="1" applyAlignment="1">
      <alignment horizontal="distributed" vertical="center" wrapText="1"/>
    </xf>
    <xf numFmtId="0" fontId="10" fillId="0" borderId="0" xfId="5" applyFont="1" applyAlignment="1">
      <alignment horizontal="distributed" vertical="center" wrapText="1"/>
    </xf>
    <xf numFmtId="0" fontId="10" fillId="0" borderId="5" xfId="5" applyFont="1" applyBorder="1" applyAlignment="1">
      <alignment horizontal="distributed" vertical="center" wrapText="1"/>
    </xf>
    <xf numFmtId="0" fontId="10" fillId="0" borderId="5" xfId="5" applyFont="1" applyBorder="1" applyAlignment="1">
      <alignment horizontal="left" vertical="center"/>
    </xf>
    <xf numFmtId="0" fontId="10" fillId="0" borderId="6" xfId="5" applyFont="1" applyBorder="1" applyAlignment="1">
      <alignment horizontal="left" vertical="center" wrapText="1"/>
    </xf>
    <xf numFmtId="0" fontId="10" fillId="0" borderId="7" xfId="5" applyFont="1" applyBorder="1" applyAlignment="1">
      <alignment horizontal="left" vertical="center" wrapText="1"/>
    </xf>
    <xf numFmtId="0" fontId="10" fillId="0" borderId="8" xfId="5" applyFont="1" applyBorder="1" applyAlignment="1">
      <alignment horizontal="left" vertical="center" wrapText="1"/>
    </xf>
    <xf numFmtId="0" fontId="10" fillId="2" borderId="11" xfId="5" applyFont="1" applyFill="1" applyBorder="1" applyAlignment="1">
      <alignment horizontal="left" vertical="center" indent="1"/>
    </xf>
    <xf numFmtId="0" fontId="10" fillId="2" borderId="9" xfId="5" applyFont="1" applyFill="1" applyBorder="1" applyAlignment="1">
      <alignment horizontal="left" vertical="center" indent="1"/>
    </xf>
    <xf numFmtId="0" fontId="10" fillId="2" borderId="10" xfId="5" applyFont="1" applyFill="1" applyBorder="1" applyAlignment="1">
      <alignment horizontal="left" vertical="center" indent="1"/>
    </xf>
    <xf numFmtId="0" fontId="10" fillId="2" borderId="11" xfId="5" applyFont="1" applyFill="1" applyBorder="1" applyAlignment="1">
      <alignment horizontal="center" vertical="center"/>
    </xf>
    <xf numFmtId="0" fontId="10" fillId="2" borderId="9" xfId="5" applyFont="1" applyFill="1" applyBorder="1" applyAlignment="1">
      <alignment horizontal="center" vertical="center"/>
    </xf>
    <xf numFmtId="0" fontId="10" fillId="2" borderId="10" xfId="5" applyFont="1" applyFill="1" applyBorder="1" applyAlignment="1">
      <alignment horizontal="center" vertical="center"/>
    </xf>
    <xf numFmtId="178" fontId="10" fillId="5" borderId="11" xfId="5" applyNumberFormat="1" applyFont="1" applyFill="1" applyBorder="1" applyAlignment="1">
      <alignment horizontal="center" vertical="center"/>
    </xf>
    <xf numFmtId="178" fontId="10" fillId="5" borderId="9" xfId="5" applyNumberFormat="1" applyFont="1" applyFill="1" applyBorder="1" applyAlignment="1">
      <alignment horizontal="center" vertical="center"/>
    </xf>
    <xf numFmtId="178" fontId="10" fillId="5" borderId="10" xfId="5" applyNumberFormat="1" applyFont="1" applyFill="1" applyBorder="1" applyAlignment="1">
      <alignment horizontal="center" vertical="center"/>
    </xf>
    <xf numFmtId="0" fontId="10" fillId="0" borderId="11" xfId="5" applyFont="1" applyBorder="1" applyAlignment="1">
      <alignment horizontal="center" vertical="center"/>
    </xf>
    <xf numFmtId="0" fontId="10" fillId="0" borderId="9" xfId="5" applyFont="1" applyBorder="1" applyAlignment="1">
      <alignment horizontal="center" vertical="center"/>
    </xf>
    <xf numFmtId="0" fontId="10" fillId="0" borderId="10" xfId="5" applyFont="1" applyBorder="1" applyAlignment="1">
      <alignment horizontal="center" vertical="center"/>
    </xf>
    <xf numFmtId="0" fontId="10" fillId="0" borderId="11" xfId="5" applyFont="1" applyBorder="1" applyAlignment="1">
      <alignment horizontal="distributed" vertical="top" indent="12"/>
    </xf>
    <xf numFmtId="0" fontId="10" fillId="0" borderId="9" xfId="5" applyFont="1" applyBorder="1" applyAlignment="1">
      <alignment horizontal="distributed" vertical="top" indent="12"/>
    </xf>
    <xf numFmtId="0" fontId="10" fillId="0" borderId="10" xfId="5" applyFont="1" applyBorder="1" applyAlignment="1">
      <alignment horizontal="distributed" vertical="top" indent="12"/>
    </xf>
    <xf numFmtId="49" fontId="10" fillId="2" borderId="11" xfId="5" applyNumberFormat="1" applyFont="1" applyFill="1" applyBorder="1" applyAlignment="1">
      <alignment horizontal="left" vertical="center" indent="1"/>
    </xf>
    <xf numFmtId="0" fontId="10" fillId="0" borderId="0" xfId="5" applyFont="1" applyAlignment="1">
      <alignment horizontal="right" vertical="center"/>
    </xf>
    <xf numFmtId="49" fontId="10" fillId="2" borderId="0" xfId="5" applyNumberFormat="1" applyFont="1" applyFill="1" applyAlignment="1">
      <alignment horizontal="left" vertical="center" indent="1"/>
    </xf>
    <xf numFmtId="0" fontId="10" fillId="2" borderId="0" xfId="5" applyFont="1" applyFill="1" applyAlignment="1">
      <alignment horizontal="left" vertical="center" indent="1"/>
    </xf>
    <xf numFmtId="0" fontId="44" fillId="0" borderId="53" xfId="8" applyFont="1" applyBorder="1" applyAlignment="1">
      <alignment horizontal="center" vertical="center"/>
    </xf>
    <xf numFmtId="0" fontId="44" fillId="0" borderId="20" xfId="8" applyFont="1" applyBorder="1" applyAlignment="1">
      <alignment horizontal="center" vertical="center"/>
    </xf>
    <xf numFmtId="0" fontId="80" fillId="0" borderId="40" xfId="8" applyFont="1" applyBorder="1" applyAlignment="1">
      <alignment horizontal="center" vertical="center"/>
    </xf>
    <xf numFmtId="0" fontId="80" fillId="0" borderId="28" xfId="8" applyFont="1" applyBorder="1" applyAlignment="1">
      <alignment horizontal="center" vertical="center"/>
    </xf>
    <xf numFmtId="0" fontId="80" fillId="0" borderId="20" xfId="8" applyFont="1" applyBorder="1" applyAlignment="1">
      <alignment horizontal="center" vertical="center"/>
    </xf>
    <xf numFmtId="0" fontId="80" fillId="0" borderId="40" xfId="8" applyFont="1" applyBorder="1" applyAlignment="1">
      <alignment horizontal="center" vertical="center" shrinkToFit="1"/>
    </xf>
    <xf numFmtId="0" fontId="80" fillId="0" borderId="28" xfId="8" applyFont="1" applyBorder="1" applyAlignment="1">
      <alignment horizontal="center" vertical="center" shrinkToFit="1"/>
    </xf>
    <xf numFmtId="0" fontId="80" fillId="0" borderId="20" xfId="8" applyFont="1" applyBorder="1" applyAlignment="1">
      <alignment horizontal="center" vertical="center" shrinkToFit="1"/>
    </xf>
    <xf numFmtId="0" fontId="44" fillId="0" borderId="40" xfId="8" applyFont="1" applyBorder="1" applyAlignment="1">
      <alignment horizontal="center" vertical="center" shrinkToFit="1"/>
    </xf>
    <xf numFmtId="0" fontId="44" fillId="0" borderId="20" xfId="8" applyFont="1" applyBorder="1" applyAlignment="1">
      <alignment horizontal="center" vertical="center" shrinkToFit="1"/>
    </xf>
    <xf numFmtId="0" fontId="44" fillId="0" borderId="43" xfId="8" applyFont="1" applyBorder="1" applyAlignment="1">
      <alignment horizontal="center" vertical="center" shrinkToFit="1"/>
    </xf>
    <xf numFmtId="0" fontId="44" fillId="0" borderId="125" xfId="8" applyFont="1" applyBorder="1" applyAlignment="1">
      <alignment horizontal="center" vertical="center"/>
    </xf>
    <xf numFmtId="0" fontId="44" fillId="0" borderId="10" xfId="8" applyFont="1" applyBorder="1" applyAlignment="1">
      <alignment horizontal="center" vertical="center"/>
    </xf>
    <xf numFmtId="0" fontId="80" fillId="0" borderId="11" xfId="8" applyFont="1" applyBorder="1" applyAlignment="1">
      <alignment horizontal="center" vertical="center"/>
    </xf>
    <xf numFmtId="0" fontId="80" fillId="0" borderId="9" xfId="8" applyFont="1" applyBorder="1" applyAlignment="1">
      <alignment horizontal="center" vertical="center"/>
    </xf>
    <xf numFmtId="0" fontId="80" fillId="0" borderId="10" xfId="8" applyFont="1" applyBorder="1" applyAlignment="1">
      <alignment horizontal="center" vertical="center"/>
    </xf>
    <xf numFmtId="0" fontId="80" fillId="0" borderId="11" xfId="8" applyFont="1" applyBorder="1" applyAlignment="1">
      <alignment horizontal="center" vertical="center" shrinkToFit="1"/>
    </xf>
    <xf numFmtId="0" fontId="80" fillId="0" borderId="9" xfId="8" applyFont="1" applyBorder="1" applyAlignment="1">
      <alignment horizontal="center" vertical="center" shrinkToFit="1"/>
    </xf>
    <xf numFmtId="0" fontId="80" fillId="0" borderId="10" xfId="8" applyFont="1" applyBorder="1" applyAlignment="1">
      <alignment horizontal="center" vertical="center" shrinkToFit="1"/>
    </xf>
    <xf numFmtId="0" fontId="44" fillId="0" borderId="11" xfId="8" applyFont="1" applyBorder="1" applyAlignment="1">
      <alignment horizontal="center" vertical="center" shrinkToFit="1"/>
    </xf>
    <xf numFmtId="0" fontId="44" fillId="0" borderId="10" xfId="8" applyFont="1" applyBorder="1" applyAlignment="1">
      <alignment horizontal="center" vertical="center" shrinkToFit="1"/>
    </xf>
    <xf numFmtId="0" fontId="44" fillId="0" borderId="18" xfId="8" applyFont="1" applyBorder="1" applyAlignment="1">
      <alignment horizontal="center" vertical="center" shrinkToFit="1"/>
    </xf>
    <xf numFmtId="0" fontId="80" fillId="0" borderId="16" xfId="8" applyFont="1" applyBorder="1" applyAlignment="1">
      <alignment horizontal="center" vertical="center"/>
    </xf>
    <xf numFmtId="0" fontId="44" fillId="0" borderId="16" xfId="8" applyFont="1" applyBorder="1" applyAlignment="1">
      <alignment horizontal="center" vertical="center" shrinkToFit="1"/>
    </xf>
    <xf numFmtId="0" fontId="44" fillId="0" borderId="9" xfId="8" applyFont="1" applyBorder="1" applyAlignment="1">
      <alignment horizontal="center" vertical="center" shrinkToFit="1"/>
    </xf>
    <xf numFmtId="0" fontId="44" fillId="0" borderId="44" xfId="8" applyFont="1" applyBorder="1" applyAlignment="1">
      <alignment horizontal="center" vertical="center" shrinkToFit="1"/>
    </xf>
    <xf numFmtId="0" fontId="44" fillId="0" borderId="7" xfId="8" applyFont="1" applyBorder="1" applyAlignment="1">
      <alignment horizontal="center" vertical="center" shrinkToFit="1"/>
    </xf>
    <xf numFmtId="0" fontId="44" fillId="0" borderId="35" xfId="8" applyFont="1" applyBorder="1" applyAlignment="1">
      <alignment horizontal="center" vertical="center" shrinkToFit="1"/>
    </xf>
    <xf numFmtId="0" fontId="44" fillId="0" borderId="29" xfId="8" applyFont="1" applyBorder="1" applyAlignment="1">
      <alignment horizontal="center" vertical="center"/>
    </xf>
    <xf numFmtId="0" fontId="44" fillId="0" borderId="8" xfId="8" applyFont="1" applyBorder="1" applyAlignment="1">
      <alignment horizontal="center" vertical="center"/>
    </xf>
    <xf numFmtId="0" fontId="80" fillId="0" borderId="6" xfId="8" applyFont="1" applyBorder="1" applyAlignment="1">
      <alignment horizontal="center" vertical="center" shrinkToFit="1"/>
    </xf>
    <xf numFmtId="0" fontId="80" fillId="0" borderId="7" xfId="8" applyFont="1" applyBorder="1" applyAlignment="1">
      <alignment horizontal="center" vertical="center" shrinkToFit="1"/>
    </xf>
    <xf numFmtId="0" fontId="80" fillId="0" borderId="8" xfId="8" applyFont="1" applyBorder="1" applyAlignment="1">
      <alignment horizontal="center" vertical="center" shrinkToFit="1"/>
    </xf>
    <xf numFmtId="0" fontId="80" fillId="0" borderId="44" xfId="8" applyFont="1" applyBorder="1" applyAlignment="1">
      <alignment horizontal="center" vertical="center"/>
    </xf>
    <xf numFmtId="0" fontId="44" fillId="0" borderId="63" xfId="8" applyFont="1" applyBorder="1" applyAlignment="1">
      <alignment horizontal="center" vertical="center"/>
    </xf>
    <xf numFmtId="0" fontId="44" fillId="0" borderId="27" xfId="8" applyFont="1" applyBorder="1" applyAlignment="1">
      <alignment horizontal="center" vertical="center"/>
    </xf>
    <xf numFmtId="0" fontId="88" fillId="0" borderId="31" xfId="8" applyFont="1" applyBorder="1" applyAlignment="1">
      <alignment horizontal="center" vertical="center"/>
    </xf>
    <xf numFmtId="0" fontId="88" fillId="0" borderId="32" xfId="8" applyFont="1" applyBorder="1" applyAlignment="1">
      <alignment horizontal="center" vertical="center"/>
    </xf>
    <xf numFmtId="0" fontId="88" fillId="0" borderId="27" xfId="8" applyFont="1" applyBorder="1" applyAlignment="1">
      <alignment horizontal="center" vertical="center"/>
    </xf>
    <xf numFmtId="0" fontId="44" fillId="0" borderId="31" xfId="8" applyFont="1" applyBorder="1" applyAlignment="1">
      <alignment horizontal="center" vertical="center"/>
    </xf>
    <xf numFmtId="0" fontId="44" fillId="0" borderId="32" xfId="8" applyFont="1" applyBorder="1" applyAlignment="1">
      <alignment horizontal="center" vertical="center"/>
    </xf>
    <xf numFmtId="0" fontId="88" fillId="0" borderId="25" xfId="8" applyFont="1" applyBorder="1" applyAlignment="1">
      <alignment horizontal="center" vertical="center"/>
    </xf>
    <xf numFmtId="0" fontId="88" fillId="0" borderId="25" xfId="8" applyFont="1" applyBorder="1" applyAlignment="1">
      <alignment horizontal="center" vertical="center" wrapText="1"/>
    </xf>
    <xf numFmtId="0" fontId="44" fillId="0" borderId="33" xfId="8" applyFont="1" applyBorder="1" applyAlignment="1">
      <alignment horizontal="center" vertical="center"/>
    </xf>
    <xf numFmtId="0" fontId="44" fillId="0" borderId="122" xfId="8" applyFont="1" applyBorder="1" applyAlignment="1">
      <alignment horizontal="center" vertical="center" shrinkToFit="1"/>
    </xf>
    <xf numFmtId="0" fontId="44" fillId="0" borderId="28" xfId="8" applyFont="1" applyBorder="1" applyAlignment="1">
      <alignment horizontal="center" vertical="center" shrinkToFit="1"/>
    </xf>
    <xf numFmtId="0" fontId="88" fillId="0" borderId="29" xfId="8" applyFont="1" applyBorder="1" applyAlignment="1">
      <alignment horizontal="center" vertical="center"/>
    </xf>
    <xf numFmtId="0" fontId="88" fillId="0" borderId="8" xfId="8" applyFont="1" applyBorder="1" applyAlignment="1">
      <alignment horizontal="center" vertical="center"/>
    </xf>
    <xf numFmtId="0" fontId="80" fillId="2" borderId="6" xfId="8" applyFont="1" applyFill="1" applyBorder="1" applyAlignment="1">
      <alignment horizontal="center" vertical="center" shrinkToFit="1"/>
    </xf>
    <xf numFmtId="0" fontId="80" fillId="2" borderId="7" xfId="8" applyFont="1" applyFill="1" applyBorder="1" applyAlignment="1">
      <alignment horizontal="center" vertical="center" shrinkToFit="1"/>
    </xf>
    <xf numFmtId="0" fontId="80" fillId="2" borderId="8" xfId="8" applyFont="1" applyFill="1" applyBorder="1" applyAlignment="1">
      <alignment horizontal="center" vertical="center" shrinkToFit="1"/>
    </xf>
    <xf numFmtId="49" fontId="80" fillId="2" borderId="44" xfId="8" applyNumberFormat="1" applyFont="1" applyFill="1" applyBorder="1" applyAlignment="1">
      <alignment horizontal="center" vertical="center"/>
    </xf>
    <xf numFmtId="0" fontId="80" fillId="2" borderId="44" xfId="8" applyFont="1" applyFill="1" applyBorder="1" applyAlignment="1">
      <alignment horizontal="center" vertical="center"/>
    </xf>
    <xf numFmtId="49" fontId="80" fillId="2" borderId="111" xfId="8" applyNumberFormat="1" applyFont="1" applyFill="1" applyBorder="1" applyAlignment="1">
      <alignment horizontal="left" vertical="center" indent="1" shrinkToFit="1"/>
    </xf>
    <xf numFmtId="0" fontId="80" fillId="2" borderId="112" xfId="8" applyFont="1" applyFill="1" applyBorder="1" applyAlignment="1">
      <alignment horizontal="left" vertical="center" indent="1" shrinkToFit="1"/>
    </xf>
    <xf numFmtId="0" fontId="80" fillId="2" borderId="113" xfId="8" applyFont="1" applyFill="1" applyBorder="1" applyAlignment="1">
      <alignment horizontal="left" vertical="center" indent="1" shrinkToFit="1"/>
    </xf>
    <xf numFmtId="0" fontId="80" fillId="0" borderId="114" xfId="8" applyFont="1" applyBorder="1" applyAlignment="1">
      <alignment horizontal="left" vertical="center" shrinkToFit="1"/>
    </xf>
    <xf numFmtId="0" fontId="80" fillId="0" borderId="115" xfId="8" applyFont="1" applyBorder="1" applyAlignment="1">
      <alignment horizontal="left" vertical="center" shrinkToFit="1"/>
    </xf>
    <xf numFmtId="0" fontId="80" fillId="0" borderId="116" xfId="8" applyFont="1" applyBorder="1" applyAlignment="1">
      <alignment horizontal="center" vertical="center" shrinkToFit="1"/>
    </xf>
    <xf numFmtId="0" fontId="80" fillId="0" borderId="109" xfId="8" applyFont="1" applyBorder="1" applyAlignment="1">
      <alignment horizontal="center" vertical="center" shrinkToFit="1"/>
    </xf>
    <xf numFmtId="0" fontId="80" fillId="0" borderId="110" xfId="8" applyFont="1" applyBorder="1" applyAlignment="1">
      <alignment horizontal="center" vertical="center" shrinkToFit="1"/>
    </xf>
    <xf numFmtId="0" fontId="44" fillId="0" borderId="108" xfId="8" applyFont="1" applyBorder="1" applyAlignment="1">
      <alignment horizontal="center" vertical="center"/>
    </xf>
    <xf numFmtId="0" fontId="44" fillId="0" borderId="120" xfId="8" applyFont="1" applyBorder="1" applyAlignment="1">
      <alignment horizontal="center" vertical="center"/>
    </xf>
    <xf numFmtId="0" fontId="80" fillId="0" borderId="116" xfId="8" applyFont="1" applyBorder="1" applyAlignment="1">
      <alignment horizontal="left" vertical="center" shrinkToFit="1"/>
    </xf>
    <xf numFmtId="0" fontId="80" fillId="0" borderId="109" xfId="8" applyFont="1" applyBorder="1" applyAlignment="1">
      <alignment horizontal="left" vertical="center" shrinkToFit="1"/>
    </xf>
    <xf numFmtId="0" fontId="80" fillId="0" borderId="4" xfId="8" applyFont="1" applyBorder="1" applyAlignment="1">
      <alignment horizontal="left" vertical="center" shrinkToFit="1"/>
    </xf>
    <xf numFmtId="0" fontId="80" fillId="0" borderId="0" xfId="8" applyFont="1" applyAlignment="1">
      <alignment horizontal="left" vertical="center" shrinkToFit="1"/>
    </xf>
    <xf numFmtId="0" fontId="42" fillId="0" borderId="0" xfId="8" applyFont="1" applyAlignment="1">
      <alignment horizontal="right" vertical="top"/>
    </xf>
    <xf numFmtId="0" fontId="42" fillId="0" borderId="15" xfId="8" applyFont="1" applyBorder="1" applyAlignment="1">
      <alignment horizontal="right" vertical="top"/>
    </xf>
    <xf numFmtId="0" fontId="44" fillId="0" borderId="117" xfId="8" applyFont="1" applyBorder="1" applyAlignment="1">
      <alignment horizontal="center" vertical="center" shrinkToFit="1"/>
    </xf>
    <xf numFmtId="0" fontId="44" fillId="0" borderId="118" xfId="8" applyFont="1" applyBorder="1" applyAlignment="1">
      <alignment horizontal="center" vertical="center" shrinkToFit="1"/>
    </xf>
    <xf numFmtId="0" fontId="44" fillId="0" borderId="119" xfId="8" applyFont="1" applyBorder="1" applyAlignment="1">
      <alignment horizontal="center" vertical="center" shrinkToFit="1"/>
    </xf>
    <xf numFmtId="0" fontId="41" fillId="0" borderId="0" xfId="8" applyFont="1" applyAlignment="1">
      <alignment horizontal="left" vertical="top" wrapText="1"/>
    </xf>
    <xf numFmtId="0" fontId="41" fillId="0" borderId="15" xfId="8" applyFont="1" applyBorder="1" applyAlignment="1">
      <alignment horizontal="left" vertical="top" wrapText="1"/>
    </xf>
    <xf numFmtId="0" fontId="44" fillId="0" borderId="102" xfId="8" applyFont="1" applyBorder="1" applyAlignment="1">
      <alignment horizontal="center" vertical="top" textRotation="255" wrapText="1"/>
    </xf>
    <xf numFmtId="0" fontId="44" fillId="0" borderId="105" xfId="8" applyFont="1" applyBorder="1" applyAlignment="1">
      <alignment horizontal="center" vertical="top" textRotation="255"/>
    </xf>
    <xf numFmtId="0" fontId="44" fillId="0" borderId="121" xfId="8" applyFont="1" applyBorder="1" applyAlignment="1">
      <alignment horizontal="center" vertical="top" textRotation="255"/>
    </xf>
    <xf numFmtId="0" fontId="90" fillId="0" borderId="103" xfId="8" applyFont="1" applyBorder="1" applyAlignment="1">
      <alignment horizontal="center" vertical="center"/>
    </xf>
    <xf numFmtId="0" fontId="80" fillId="0" borderId="103" xfId="8" applyFont="1" applyBorder="1" applyAlignment="1">
      <alignment horizontal="left" vertical="center" shrinkToFit="1"/>
    </xf>
    <xf numFmtId="0" fontId="80" fillId="0" borderId="104" xfId="8" applyFont="1" applyBorder="1" applyAlignment="1">
      <alignment horizontal="left" vertical="center" shrinkToFit="1"/>
    </xf>
    <xf numFmtId="0" fontId="88" fillId="0" borderId="5" xfId="8" applyFont="1" applyBorder="1" applyAlignment="1">
      <alignment horizontal="center" vertical="center" wrapText="1"/>
    </xf>
    <xf numFmtId="0" fontId="88" fillId="0" borderId="48" xfId="8" applyFont="1" applyBorder="1" applyAlignment="1">
      <alignment horizontal="center" vertical="center" wrapText="1"/>
    </xf>
    <xf numFmtId="0" fontId="89" fillId="0" borderId="106" xfId="8" applyFont="1" applyBorder="1" applyAlignment="1">
      <alignment horizontal="left" vertical="center" shrinkToFit="1"/>
    </xf>
    <xf numFmtId="0" fontId="89" fillId="0" borderId="107" xfId="8" applyFont="1" applyBorder="1" applyAlignment="1">
      <alignment horizontal="left" vertical="center" shrinkToFit="1"/>
    </xf>
    <xf numFmtId="0" fontId="88" fillId="0" borderId="108" xfId="8" applyFont="1" applyBorder="1" applyAlignment="1">
      <alignment horizontal="center" vertical="center" wrapText="1"/>
    </xf>
    <xf numFmtId="0" fontId="88" fillId="0" borderId="36" xfId="8" applyFont="1" applyBorder="1" applyAlignment="1">
      <alignment horizontal="center" vertical="center" wrapText="1"/>
    </xf>
    <xf numFmtId="0" fontId="80" fillId="0" borderId="4" xfId="8" applyFont="1" applyBorder="1" applyAlignment="1">
      <alignment horizontal="left"/>
    </xf>
    <xf numFmtId="0" fontId="80" fillId="0" borderId="0" xfId="8" applyFont="1" applyAlignment="1">
      <alignment horizontal="left"/>
    </xf>
    <xf numFmtId="0" fontId="80" fillId="0" borderId="109" xfId="8" applyFont="1" applyBorder="1" applyAlignment="1">
      <alignment horizontal="center"/>
    </xf>
    <xf numFmtId="0" fontId="80" fillId="0" borderId="110" xfId="8" applyFont="1" applyBorder="1" applyAlignment="1">
      <alignment horizontal="center"/>
    </xf>
    <xf numFmtId="0" fontId="42" fillId="0" borderId="102" xfId="8" applyFont="1" applyBorder="1" applyAlignment="1">
      <alignment horizontal="center" vertical="center" textRotation="255" shrinkToFit="1"/>
    </xf>
    <xf numFmtId="0" fontId="42" fillId="0" borderId="105" xfId="8" applyFont="1" applyBorder="1" applyAlignment="1">
      <alignment horizontal="center" vertical="center" textRotation="255" shrinkToFit="1"/>
    </xf>
    <xf numFmtId="0" fontId="42" fillId="0" borderId="52" xfId="8" applyFont="1" applyBorder="1" applyAlignment="1">
      <alignment horizontal="center" vertical="center" textRotation="255" shrinkToFit="1"/>
    </xf>
    <xf numFmtId="0" fontId="44" fillId="0" borderId="53" xfId="8" applyFont="1" applyBorder="1" applyAlignment="1">
      <alignment horizontal="center" vertical="center" wrapText="1"/>
    </xf>
    <xf numFmtId="0" fontId="44" fillId="0" borderId="20" xfId="8" applyFont="1" applyBorder="1" applyAlignment="1">
      <alignment horizontal="center" vertical="center" wrapText="1"/>
    </xf>
    <xf numFmtId="0" fontId="44" fillId="0" borderId="28" xfId="8" applyFont="1" applyBorder="1" applyAlignment="1">
      <alignment horizontal="center" vertical="center" wrapText="1"/>
    </xf>
    <xf numFmtId="0" fontId="44" fillId="0" borderId="43" xfId="8" applyFont="1" applyBorder="1" applyAlignment="1">
      <alignment horizontal="center" vertical="center" wrapText="1"/>
    </xf>
    <xf numFmtId="0" fontId="88" fillId="0" borderId="100" xfId="8" applyFont="1" applyBorder="1" applyAlignment="1">
      <alignment horizontal="center" vertical="center"/>
    </xf>
    <xf numFmtId="0" fontId="88" fillId="0" borderId="122" xfId="8" applyFont="1" applyBorder="1" applyAlignment="1">
      <alignment horizontal="center" vertical="center"/>
    </xf>
    <xf numFmtId="0" fontId="80" fillId="0" borderId="123" xfId="8" applyFont="1" applyBorder="1" applyAlignment="1">
      <alignment horizontal="left" vertical="center" shrinkToFit="1"/>
    </xf>
    <xf numFmtId="0" fontId="80" fillId="0" borderId="124" xfId="8" applyFont="1" applyBorder="1" applyAlignment="1">
      <alignment horizontal="left" vertical="center" shrinkToFit="1"/>
    </xf>
    <xf numFmtId="0" fontId="44" fillId="0" borderId="96" xfId="8" applyFont="1" applyBorder="1" applyAlignment="1">
      <alignment horizontal="center" vertical="center" wrapText="1" shrinkToFit="1"/>
    </xf>
    <xf numFmtId="0" fontId="44" fillId="0" borderId="97" xfId="8" applyFont="1" applyBorder="1" applyAlignment="1">
      <alignment horizontal="center" vertical="center" wrapText="1" shrinkToFit="1"/>
    </xf>
    <xf numFmtId="0" fontId="44" fillId="0" borderId="98" xfId="8" applyFont="1" applyBorder="1" applyAlignment="1">
      <alignment horizontal="center" vertical="center" wrapText="1" shrinkToFit="1"/>
    </xf>
    <xf numFmtId="0" fontId="42" fillId="0" borderId="99" xfId="8" applyFont="1" applyBorder="1" applyAlignment="1">
      <alignment horizontal="center" vertical="center" shrinkToFit="1"/>
    </xf>
    <xf numFmtId="0" fontId="42" fillId="0" borderId="97" xfId="8" applyFont="1" applyBorder="1" applyAlignment="1">
      <alignment horizontal="center" vertical="center" shrinkToFit="1"/>
    </xf>
    <xf numFmtId="0" fontId="42" fillId="0" borderId="98" xfId="8" applyFont="1" applyBorder="1" applyAlignment="1">
      <alignment horizontal="center" vertical="center" shrinkToFit="1"/>
    </xf>
    <xf numFmtId="0" fontId="88" fillId="0" borderId="9" xfId="8" applyFont="1" applyBorder="1" applyAlignment="1">
      <alignment horizontal="center" vertical="center"/>
    </xf>
    <xf numFmtId="0" fontId="88" fillId="0" borderId="18" xfId="8" applyFont="1" applyBorder="1" applyAlignment="1">
      <alignment horizontal="center" vertical="center"/>
    </xf>
    <xf numFmtId="0" fontId="44" fillId="0" borderId="23" xfId="8" applyFont="1" applyBorder="1" applyAlignment="1">
      <alignment horizontal="center" vertical="center" wrapText="1" shrinkToFit="1"/>
    </xf>
    <xf numFmtId="0" fontId="44" fillId="0" borderId="12" xfId="8" applyFont="1" applyBorder="1" applyAlignment="1">
      <alignment horizontal="center" vertical="center" wrapText="1" shrinkToFit="1"/>
    </xf>
    <xf numFmtId="0" fontId="44" fillId="0" borderId="100" xfId="8" applyFont="1" applyBorder="1" applyAlignment="1">
      <alignment horizontal="center" vertical="center" wrapText="1" shrinkToFit="1"/>
    </xf>
    <xf numFmtId="0" fontId="80" fillId="0" borderId="101" xfId="8" applyFont="1" applyBorder="1" applyAlignment="1">
      <alignment horizontal="left" vertical="center"/>
    </xf>
    <xf numFmtId="0" fontId="80" fillId="0" borderId="12" xfId="8" applyFont="1" applyBorder="1" applyAlignment="1">
      <alignment horizontal="left" vertical="center"/>
    </xf>
    <xf numFmtId="0" fontId="80" fillId="0" borderId="100" xfId="8" applyFont="1" applyBorder="1" applyAlignment="1">
      <alignment horizontal="left" vertical="center"/>
    </xf>
    <xf numFmtId="0" fontId="80" fillId="0" borderId="12" xfId="8" applyFont="1" applyBorder="1" applyAlignment="1">
      <alignment horizontal="center" vertical="center" shrinkToFit="1"/>
    </xf>
    <xf numFmtId="0" fontId="80" fillId="0" borderId="24" xfId="8" applyFont="1" applyBorder="1" applyAlignment="1">
      <alignment horizontal="center" vertical="center" shrinkToFit="1"/>
    </xf>
    <xf numFmtId="0" fontId="41" fillId="0" borderId="8" xfId="8" applyFont="1" applyBorder="1" applyAlignment="1">
      <alignment horizontal="center" vertical="center" shrinkToFit="1"/>
    </xf>
    <xf numFmtId="0" fontId="41" fillId="0" borderId="6" xfId="8" applyFont="1" applyBorder="1" applyAlignment="1">
      <alignment horizontal="center" vertical="center" shrinkToFit="1"/>
    </xf>
    <xf numFmtId="0" fontId="87" fillId="0" borderId="0" xfId="8" applyFont="1" applyAlignment="1">
      <alignment horizontal="center" vertical="center"/>
    </xf>
    <xf numFmtId="0" fontId="87" fillId="0" borderId="12" xfId="8" applyFont="1" applyBorder="1" applyAlignment="1">
      <alignment horizontal="center" vertical="center"/>
    </xf>
    <xf numFmtId="0" fontId="88" fillId="0" borderId="21" xfId="8" applyFont="1" applyBorder="1" applyAlignment="1">
      <alignment horizontal="center" vertical="center" wrapText="1"/>
    </xf>
    <xf numFmtId="0" fontId="88" fillId="0" borderId="13" xfId="8" applyFont="1" applyBorder="1" applyAlignment="1">
      <alignment horizontal="center" vertical="center" wrapText="1"/>
    </xf>
    <xf numFmtId="0" fontId="88" fillId="0" borderId="37" xfId="8" applyFont="1" applyBorder="1" applyAlignment="1">
      <alignment horizontal="center" vertical="center" wrapText="1"/>
    </xf>
    <xf numFmtId="0" fontId="88" fillId="0" borderId="29" xfId="8" applyFont="1" applyBorder="1" applyAlignment="1">
      <alignment horizontal="center" vertical="center" wrapText="1"/>
    </xf>
    <xf numFmtId="0" fontId="88" fillId="0" borderId="7" xfId="8" applyFont="1" applyBorder="1" applyAlignment="1">
      <alignment horizontal="center" vertical="center" wrapText="1"/>
    </xf>
    <xf numFmtId="0" fontId="88" fillId="0" borderId="8" xfId="8" applyFont="1" applyBorder="1" applyAlignment="1">
      <alignment horizontal="center" vertical="center" wrapText="1"/>
    </xf>
    <xf numFmtId="0" fontId="80" fillId="2" borderId="34" xfId="8" applyFont="1" applyFill="1" applyBorder="1" applyAlignment="1">
      <alignment horizontal="right" vertical="center"/>
    </xf>
    <xf numFmtId="0" fontId="80" fillId="2" borderId="4" xfId="8" applyFont="1" applyFill="1" applyBorder="1" applyAlignment="1">
      <alignment horizontal="right" vertical="center"/>
    </xf>
    <xf numFmtId="49" fontId="80" fillId="2" borderId="13" xfId="8" applyNumberFormat="1" applyFont="1" applyFill="1" applyBorder="1" applyAlignment="1">
      <alignment horizontal="left" vertical="center"/>
    </xf>
    <xf numFmtId="0" fontId="80" fillId="2" borderId="13" xfId="8" applyFont="1" applyFill="1" applyBorder="1" applyAlignment="1">
      <alignment horizontal="left" vertical="center"/>
    </xf>
    <xf numFmtId="0" fontId="80" fillId="2" borderId="37" xfId="8" applyFont="1" applyFill="1" applyBorder="1" applyAlignment="1">
      <alignment horizontal="left" vertical="center"/>
    </xf>
    <xf numFmtId="0" fontId="80" fillId="2" borderId="0" xfId="8" applyFont="1" applyFill="1" applyAlignment="1">
      <alignment horizontal="left" vertical="center"/>
    </xf>
    <xf numFmtId="0" fontId="80" fillId="2" borderId="5" xfId="8" applyFont="1" applyFill="1" applyBorder="1" applyAlignment="1">
      <alignment horizontal="left" vertical="center"/>
    </xf>
    <xf numFmtId="0" fontId="88" fillId="0" borderId="48" xfId="8" applyFont="1" applyBorder="1" applyAlignment="1">
      <alignment horizontal="center" vertical="center"/>
    </xf>
    <xf numFmtId="0" fontId="88" fillId="0" borderId="95" xfId="8" applyFont="1" applyBorder="1" applyAlignment="1">
      <alignment horizontal="center" vertical="center"/>
    </xf>
    <xf numFmtId="178" fontId="89" fillId="0" borderId="16" xfId="8" applyNumberFormat="1" applyFont="1" applyBorder="1" applyAlignment="1">
      <alignment horizontal="right" vertical="center"/>
    </xf>
    <xf numFmtId="178" fontId="89" fillId="0" borderId="17" xfId="8" applyNumberFormat="1" applyFont="1" applyBorder="1" applyAlignment="1">
      <alignment horizontal="right" vertical="center"/>
    </xf>
    <xf numFmtId="0" fontId="11" fillId="0" borderId="1" xfId="9" applyFont="1" applyBorder="1" applyAlignment="1">
      <alignment horizontal="left" vertical="top" wrapText="1"/>
    </xf>
    <xf numFmtId="0" fontId="11" fillId="0" borderId="93" xfId="9" applyFont="1" applyBorder="1" applyAlignment="1">
      <alignment horizontal="left" vertical="top" wrapText="1"/>
    </xf>
    <xf numFmtId="0" fontId="11" fillId="0" borderId="94" xfId="9" applyFont="1" applyBorder="1" applyAlignment="1">
      <alignment horizontal="left" vertical="top" wrapText="1"/>
    </xf>
    <xf numFmtId="0" fontId="11" fillId="0" borderId="6" xfId="9" applyFont="1" applyBorder="1" applyAlignment="1">
      <alignment horizontal="left" vertical="top" wrapText="1"/>
    </xf>
    <xf numFmtId="0" fontId="11" fillId="0" borderId="7" xfId="9" applyFont="1" applyBorder="1" applyAlignment="1">
      <alignment horizontal="left" vertical="top" wrapText="1"/>
    </xf>
    <xf numFmtId="0" fontId="11" fillId="0" borderId="8" xfId="9" applyFont="1" applyBorder="1" applyAlignment="1">
      <alignment horizontal="left" vertical="top" wrapText="1"/>
    </xf>
    <xf numFmtId="0" fontId="11" fillId="0" borderId="1" xfId="9" applyFont="1" applyBorder="1" applyAlignment="1">
      <alignment horizontal="center" vertical="top" wrapText="1"/>
    </xf>
    <xf numFmtId="0" fontId="11" fillId="0" borderId="93" xfId="9" applyFont="1" applyBorder="1" applyAlignment="1">
      <alignment horizontal="center" vertical="top" wrapText="1"/>
    </xf>
    <xf numFmtId="0" fontId="11" fillId="0" borderId="94" xfId="9" applyFont="1" applyBorder="1" applyAlignment="1">
      <alignment horizontal="center" vertical="top" wrapText="1"/>
    </xf>
    <xf numFmtId="0" fontId="11" fillId="0" borderId="64" xfId="9" applyFont="1" applyBorder="1" applyAlignment="1">
      <alignment horizontal="center" vertical="top" wrapText="1"/>
    </xf>
    <xf numFmtId="0" fontId="11" fillId="0" borderId="65" xfId="9" applyFont="1" applyBorder="1" applyAlignment="1">
      <alignment horizontal="center" vertical="top" wrapText="1"/>
    </xf>
    <xf numFmtId="0" fontId="11" fillId="0" borderId="129" xfId="9" applyFont="1" applyBorder="1" applyAlignment="1">
      <alignment horizontal="center" vertical="top" wrapText="1"/>
    </xf>
    <xf numFmtId="0" fontId="96" fillId="0" borderId="6" xfId="9" applyFont="1" applyBorder="1" applyAlignment="1">
      <alignment horizontal="center" vertical="center" wrapText="1"/>
    </xf>
    <xf numFmtId="0" fontId="96" fillId="0" borderId="7" xfId="9" applyFont="1" applyBorder="1" applyAlignment="1">
      <alignment horizontal="center" vertical="center" wrapText="1"/>
    </xf>
    <xf numFmtId="0" fontId="96" fillId="0" borderId="8" xfId="9" applyFont="1" applyBorder="1" applyAlignment="1">
      <alignment horizontal="center" vertical="center" wrapText="1"/>
    </xf>
    <xf numFmtId="0" fontId="11" fillId="0" borderId="36" xfId="9" applyFont="1" applyBorder="1" applyAlignment="1">
      <alignment horizontal="center" vertical="center" wrapText="1"/>
    </xf>
    <xf numFmtId="0" fontId="11" fillId="0" borderId="44" xfId="9" applyFont="1" applyBorder="1" applyAlignment="1">
      <alignment horizontal="center" vertical="center" wrapText="1"/>
    </xf>
    <xf numFmtId="0" fontId="11" fillId="0" borderId="127" xfId="9" applyFont="1" applyBorder="1" applyAlignment="1">
      <alignment horizontal="left" vertical="center" wrapText="1"/>
    </xf>
    <xf numFmtId="0" fontId="11" fillId="0" borderId="128" xfId="9" applyFont="1" applyBorder="1" applyAlignment="1">
      <alignment horizontal="left" vertical="center" wrapText="1"/>
    </xf>
    <xf numFmtId="0" fontId="93" fillId="0" borderId="0" xfId="9" applyFont="1" applyAlignment="1">
      <alignment horizontal="left" vertical="center" wrapText="1"/>
    </xf>
    <xf numFmtId="0" fontId="83" fillId="0" borderId="11" xfId="9" applyFont="1" applyBorder="1" applyAlignment="1">
      <alignment horizontal="right" vertical="center" wrapText="1"/>
    </xf>
    <xf numFmtId="0" fontId="83" fillId="0" borderId="9" xfId="9" applyFont="1" applyBorder="1" applyAlignment="1">
      <alignment horizontal="right" vertical="center" wrapText="1"/>
    </xf>
    <xf numFmtId="0" fontId="83" fillId="0" borderId="10" xfId="9" applyFont="1" applyBorder="1" applyAlignment="1">
      <alignment horizontal="right" vertical="center" wrapText="1"/>
    </xf>
    <xf numFmtId="0" fontId="93" fillId="0" borderId="11" xfId="9" applyFont="1" applyBorder="1" applyAlignment="1">
      <alignment horizontal="center" vertical="center" wrapText="1"/>
    </xf>
    <xf numFmtId="0" fontId="93" fillId="0" borderId="9" xfId="9" applyFont="1" applyBorder="1" applyAlignment="1">
      <alignment horizontal="center" vertical="center" wrapText="1"/>
    </xf>
    <xf numFmtId="0" fontId="93" fillId="0" borderId="10" xfId="9" applyFont="1" applyBorder="1" applyAlignment="1">
      <alignment horizontal="center" vertical="center" wrapText="1"/>
    </xf>
    <xf numFmtId="0" fontId="11" fillId="0" borderId="11"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10" xfId="9" applyFont="1" applyBorder="1" applyAlignment="1">
      <alignment horizontal="center" vertical="center" wrapText="1"/>
    </xf>
    <xf numFmtId="0" fontId="91" fillId="0" borderId="7" xfId="9" applyFont="1" applyBorder="1" applyAlignment="1">
      <alignment horizontal="left" wrapText="1"/>
    </xf>
    <xf numFmtId="0" fontId="84" fillId="0" borderId="7" xfId="9" applyFont="1" applyBorder="1" applyAlignment="1">
      <alignment wrapText="1"/>
    </xf>
    <xf numFmtId="49" fontId="11" fillId="2" borderId="10" xfId="9" applyNumberFormat="1" applyFont="1" applyFill="1" applyBorder="1" applyAlignment="1">
      <alignment horizontal="left" vertical="center" wrapText="1"/>
    </xf>
    <xf numFmtId="0" fontId="11" fillId="2" borderId="16" xfId="9" applyFont="1" applyFill="1" applyBorder="1" applyAlignment="1">
      <alignment horizontal="left" vertical="center" wrapText="1"/>
    </xf>
    <xf numFmtId="0" fontId="11" fillId="0" borderId="11" xfId="9" applyFont="1" applyBorder="1" applyAlignment="1">
      <alignment horizontal="left" vertical="center" wrapText="1"/>
    </xf>
    <xf numFmtId="0" fontId="11" fillId="0" borderId="9" xfId="9" applyFont="1" applyBorder="1" applyAlignment="1">
      <alignment horizontal="left" vertical="center" wrapText="1"/>
    </xf>
    <xf numFmtId="0" fontId="11" fillId="2" borderId="127" xfId="9" applyFont="1" applyFill="1" applyBorder="1" applyAlignment="1">
      <alignment horizontal="left" vertical="center" shrinkToFit="1"/>
    </xf>
    <xf numFmtId="0" fontId="11" fillId="2" borderId="128" xfId="9" applyFont="1" applyFill="1" applyBorder="1" applyAlignment="1">
      <alignment horizontal="left" vertical="center" shrinkToFit="1"/>
    </xf>
    <xf numFmtId="0" fontId="84" fillId="0" borderId="9" xfId="9" applyFont="1" applyBorder="1" applyAlignment="1">
      <alignment horizontal="left" vertical="center" wrapText="1"/>
    </xf>
    <xf numFmtId="0" fontId="56" fillId="0" borderId="16" xfId="9" applyFont="1" applyBorder="1" applyAlignment="1">
      <alignment horizontal="center" vertical="center" wrapText="1"/>
    </xf>
    <xf numFmtId="0" fontId="56" fillId="0" borderId="16" xfId="9" applyFont="1" applyBorder="1" applyAlignment="1">
      <alignment horizontal="left" vertical="center" wrapText="1"/>
    </xf>
    <xf numFmtId="0" fontId="56" fillId="0" borderId="11" xfId="9" applyFont="1" applyBorder="1" applyAlignment="1">
      <alignment horizontal="left" vertical="center" wrapText="1"/>
    </xf>
    <xf numFmtId="0" fontId="56" fillId="0" borderId="1" xfId="9" applyFont="1" applyBorder="1" applyAlignment="1">
      <alignment horizontal="left" vertical="top" wrapText="1"/>
    </xf>
    <xf numFmtId="0" fontId="56" fillId="0" borderId="93" xfId="9" applyFont="1" applyBorder="1" applyAlignment="1">
      <alignment horizontal="left" vertical="top" wrapText="1"/>
    </xf>
    <xf numFmtId="0" fontId="56" fillId="0" borderId="94" xfId="9" applyFont="1" applyBorder="1" applyAlignment="1">
      <alignment horizontal="left" vertical="top" wrapText="1"/>
    </xf>
    <xf numFmtId="0" fontId="56" fillId="0" borderId="4" xfId="9" applyFont="1" applyBorder="1" applyAlignment="1">
      <alignment horizontal="center" vertical="top" wrapText="1"/>
    </xf>
    <xf numFmtId="0" fontId="56" fillId="0" borderId="0" xfId="9" applyFont="1" applyAlignment="1">
      <alignment horizontal="center" vertical="top" wrapText="1"/>
    </xf>
    <xf numFmtId="0" fontId="56" fillId="0" borderId="5" xfId="9" applyFont="1" applyBorder="1" applyAlignment="1">
      <alignment horizontal="center" vertical="top" wrapText="1"/>
    </xf>
    <xf numFmtId="0" fontId="56" fillId="0" borderId="6" xfId="9" applyFont="1" applyBorder="1" applyAlignment="1">
      <alignment horizontal="center" vertical="top" wrapText="1"/>
    </xf>
    <xf numFmtId="0" fontId="56" fillId="0" borderId="7" xfId="9" applyFont="1" applyBorder="1" applyAlignment="1">
      <alignment horizontal="center" vertical="top" wrapText="1"/>
    </xf>
    <xf numFmtId="0" fontId="56" fillId="0" borderId="8" xfId="9" applyFont="1" applyBorder="1" applyAlignment="1">
      <alignment horizontal="center" vertical="top" wrapText="1"/>
    </xf>
    <xf numFmtId="0" fontId="54" fillId="0" borderId="11" xfId="9" applyFont="1" applyBorder="1" applyAlignment="1">
      <alignment horizontal="left" vertical="top" wrapText="1"/>
    </xf>
    <xf numFmtId="0" fontId="54" fillId="0" borderId="9" xfId="9" applyFont="1" applyBorder="1" applyAlignment="1">
      <alignment horizontal="left" vertical="top" wrapText="1"/>
    </xf>
    <xf numFmtId="0" fontId="54" fillId="0" borderId="10" xfId="9" applyFont="1" applyBorder="1" applyAlignment="1">
      <alignment horizontal="left" vertical="top" wrapText="1"/>
    </xf>
    <xf numFmtId="49" fontId="56" fillId="2" borderId="1" xfId="9" applyNumberFormat="1" applyFont="1" applyFill="1" applyBorder="1" applyAlignment="1">
      <alignment horizontal="left" vertical="center" wrapText="1"/>
    </xf>
    <xf numFmtId="0" fontId="56" fillId="2" borderId="93" xfId="9" applyFont="1" applyFill="1" applyBorder="1" applyAlignment="1">
      <alignment horizontal="left" vertical="center" wrapText="1"/>
    </xf>
    <xf numFmtId="0" fontId="56" fillId="2" borderId="94" xfId="9" applyFont="1" applyFill="1" applyBorder="1" applyAlignment="1">
      <alignment horizontal="left" vertical="center" wrapText="1"/>
    </xf>
    <xf numFmtId="0" fontId="56" fillId="2" borderId="6" xfId="9" applyFont="1" applyFill="1" applyBorder="1" applyAlignment="1">
      <alignment horizontal="left" vertical="center" wrapText="1"/>
    </xf>
    <xf numFmtId="0" fontId="56" fillId="2" borderId="7" xfId="9" applyFont="1" applyFill="1" applyBorder="1" applyAlignment="1">
      <alignment horizontal="left" vertical="center" wrapText="1"/>
    </xf>
    <xf numFmtId="0" fontId="56" fillId="2" borderId="8" xfId="9" applyFont="1" applyFill="1" applyBorder="1" applyAlignment="1">
      <alignment horizontal="left" vertical="center" wrapText="1"/>
    </xf>
    <xf numFmtId="0" fontId="47" fillId="0" borderId="0" xfId="9" applyFont="1" applyAlignment="1">
      <alignment horizontal="left" vertical="center" wrapText="1"/>
    </xf>
    <xf numFmtId="0" fontId="57" fillId="0" borderId="0" xfId="9" applyFont="1" applyAlignment="1">
      <alignment horizontal="left" vertical="center" wrapText="1"/>
    </xf>
    <xf numFmtId="0" fontId="54" fillId="0" borderId="0" xfId="9" applyFont="1" applyAlignment="1">
      <alignment horizontal="right" vertical="center"/>
    </xf>
    <xf numFmtId="0" fontId="56" fillId="0" borderId="36" xfId="9" applyFont="1" applyBorder="1" applyAlignment="1">
      <alignment horizontal="center" vertical="center" wrapText="1"/>
    </xf>
    <xf numFmtId="0" fontId="56" fillId="0" borderId="44" xfId="9" applyFont="1" applyBorder="1" applyAlignment="1">
      <alignment horizontal="center" vertical="center" wrapText="1"/>
    </xf>
    <xf numFmtId="0" fontId="56" fillId="2" borderId="1" xfId="9" applyFont="1" applyFill="1" applyBorder="1" applyAlignment="1">
      <alignment horizontal="center" vertical="center" wrapText="1"/>
    </xf>
    <xf numFmtId="0" fontId="56" fillId="2" borderId="94" xfId="9" applyFont="1" applyFill="1" applyBorder="1" applyAlignment="1">
      <alignment horizontal="center" vertical="center" wrapText="1"/>
    </xf>
    <xf numFmtId="0" fontId="56" fillId="2" borderId="6" xfId="9" applyFont="1" applyFill="1" applyBorder="1" applyAlignment="1">
      <alignment horizontal="center" vertical="center" wrapText="1"/>
    </xf>
    <xf numFmtId="0" fontId="56" fillId="2" borderId="8" xfId="9" applyFont="1" applyFill="1" applyBorder="1" applyAlignment="1">
      <alignment horizontal="center" vertical="center" wrapText="1"/>
    </xf>
    <xf numFmtId="0" fontId="56" fillId="2" borderId="4" xfId="9" applyFont="1" applyFill="1" applyBorder="1" applyAlignment="1">
      <alignment horizontal="left" vertical="center" wrapText="1" indent="1"/>
    </xf>
    <xf numFmtId="0" fontId="56" fillId="2" borderId="0" xfId="9" applyFont="1" applyFill="1" applyAlignment="1">
      <alignment horizontal="left" vertical="center" wrapText="1" indent="1"/>
    </xf>
    <xf numFmtId="0" fontId="56" fillId="2" borderId="5" xfId="9" applyFont="1" applyFill="1" applyBorder="1" applyAlignment="1">
      <alignment horizontal="left" vertical="center" wrapText="1" indent="1"/>
    </xf>
    <xf numFmtId="0" fontId="56" fillId="2" borderId="6" xfId="9" applyFont="1" applyFill="1" applyBorder="1" applyAlignment="1">
      <alignment horizontal="left" vertical="center" wrapText="1" indent="1"/>
    </xf>
    <xf numFmtId="0" fontId="56" fillId="2" borderId="7" xfId="9" applyFont="1" applyFill="1" applyBorder="1" applyAlignment="1">
      <alignment horizontal="left" vertical="center" wrapText="1" indent="1"/>
    </xf>
    <xf numFmtId="0" fontId="56" fillId="2" borderId="8" xfId="9" applyFont="1" applyFill="1" applyBorder="1" applyAlignment="1">
      <alignment horizontal="left" vertical="center" wrapText="1" indent="1"/>
    </xf>
    <xf numFmtId="0" fontId="56" fillId="2" borderId="11" xfId="9" applyFont="1" applyFill="1" applyBorder="1" applyAlignment="1">
      <alignment horizontal="center" vertical="center" wrapText="1"/>
    </xf>
    <xf numFmtId="0" fontId="56" fillId="2" borderId="10" xfId="9" applyFont="1" applyFill="1" applyBorder="1" applyAlignment="1">
      <alignment horizontal="center" vertical="center" wrapText="1"/>
    </xf>
    <xf numFmtId="0" fontId="57" fillId="0" borderId="0" xfId="5" applyFont="1" applyAlignment="1">
      <alignment horizontal="justify" vertical="center" wrapText="1"/>
    </xf>
    <xf numFmtId="0" fontId="57" fillId="0" borderId="0" xfId="5" applyFont="1">
      <alignment vertical="center"/>
    </xf>
    <xf numFmtId="0" fontId="50" fillId="0" borderId="0" xfId="5" applyFont="1" applyAlignment="1">
      <alignment horizontal="center" vertical="center"/>
    </xf>
    <xf numFmtId="0" fontId="50" fillId="0" borderId="0" xfId="5" applyFont="1" applyAlignment="1">
      <alignment horizontal="right" vertical="center"/>
    </xf>
    <xf numFmtId="0" fontId="111" fillId="0" borderId="0" xfId="5" applyFont="1" applyAlignment="1">
      <alignment horizontal="center" vertical="center" wrapText="1"/>
    </xf>
    <xf numFmtId="0" fontId="63" fillId="0" borderId="0" xfId="5" applyFont="1">
      <alignment vertical="center"/>
    </xf>
    <xf numFmtId="0" fontId="57" fillId="0" borderId="79" xfId="5" applyFont="1" applyBorder="1" applyAlignment="1">
      <alignment horizontal="distributed" vertical="center" wrapText="1" indent="1"/>
    </xf>
    <xf numFmtId="0" fontId="57" fillId="0" borderId="181" xfId="5" applyFont="1" applyBorder="1" applyAlignment="1">
      <alignment horizontal="distributed" vertical="center" wrapText="1" indent="1"/>
    </xf>
    <xf numFmtId="0" fontId="57" fillId="0" borderId="81" xfId="5" applyFont="1" applyBorder="1" applyAlignment="1">
      <alignment horizontal="left" vertical="center" wrapText="1"/>
    </xf>
    <xf numFmtId="0" fontId="57" fillId="2" borderId="81" xfId="5" applyFont="1" applyFill="1" applyBorder="1" applyAlignment="1">
      <alignment horizontal="left" vertical="center" wrapText="1" indent="1"/>
    </xf>
    <xf numFmtId="0" fontId="57" fillId="2" borderId="0" xfId="5" applyFont="1" applyFill="1" applyAlignment="1">
      <alignment horizontal="left" vertical="center" wrapText="1" indent="1"/>
    </xf>
    <xf numFmtId="0" fontId="57" fillId="2" borderId="84" xfId="5" applyFont="1" applyFill="1" applyBorder="1" applyAlignment="1">
      <alignment horizontal="left" vertical="center" wrapText="1" indent="1"/>
    </xf>
    <xf numFmtId="0" fontId="57" fillId="0" borderId="12" xfId="5" applyFont="1" applyBorder="1" applyAlignment="1">
      <alignment horizontal="left" vertical="center" wrapText="1"/>
    </xf>
    <xf numFmtId="0" fontId="57" fillId="2" borderId="12" xfId="5" applyFont="1" applyFill="1" applyBorder="1" applyAlignment="1">
      <alignment horizontal="left" vertical="center" wrapText="1"/>
    </xf>
    <xf numFmtId="0" fontId="57" fillId="2" borderId="176" xfId="5" applyFont="1" applyFill="1" applyBorder="1" applyAlignment="1">
      <alignment horizontal="left" vertical="center" wrapText="1"/>
    </xf>
    <xf numFmtId="0" fontId="57" fillId="0" borderId="183" xfId="5" applyFont="1" applyBorder="1" applyAlignment="1">
      <alignment horizontal="left" vertical="center" wrapText="1"/>
    </xf>
    <xf numFmtId="49" fontId="57" fillId="5" borderId="183" xfId="5" applyNumberFormat="1" applyFont="1" applyFill="1" applyBorder="1" applyAlignment="1">
      <alignment horizontal="left" vertical="center" wrapText="1"/>
    </xf>
    <xf numFmtId="0" fontId="57" fillId="5" borderId="183" xfId="5" applyFont="1" applyFill="1" applyBorder="1" applyAlignment="1">
      <alignment horizontal="left" vertical="center" wrapText="1"/>
    </xf>
    <xf numFmtId="0" fontId="57" fillId="5" borderId="184" xfId="5" applyFont="1" applyFill="1" applyBorder="1" applyAlignment="1">
      <alignment horizontal="left" vertical="center" wrapText="1"/>
    </xf>
    <xf numFmtId="0" fontId="57" fillId="0" borderId="0" xfId="5" applyFont="1" applyAlignment="1">
      <alignment horizontal="center" vertical="center" wrapText="1"/>
    </xf>
    <xf numFmtId="0" fontId="57" fillId="5" borderId="0" xfId="5" applyFont="1" applyFill="1" applyAlignment="1">
      <alignment horizontal="center" vertical="center"/>
    </xf>
    <xf numFmtId="0" fontId="57" fillId="0" borderId="0" xfId="5" applyFont="1" applyAlignment="1">
      <alignment horizontal="center" vertical="center"/>
    </xf>
    <xf numFmtId="0" fontId="57" fillId="5" borderId="0" xfId="5" applyFont="1" applyFill="1" applyAlignment="1">
      <alignment horizontal="center" vertical="center" wrapText="1"/>
    </xf>
    <xf numFmtId="0" fontId="57" fillId="0" borderId="0" xfId="5" applyFont="1" applyAlignment="1">
      <alignment horizontal="left" vertical="center" wrapText="1"/>
    </xf>
    <xf numFmtId="0" fontId="57" fillId="0" borderId="0" xfId="5" applyFont="1" applyAlignment="1">
      <alignment horizontal="left" vertical="center"/>
    </xf>
    <xf numFmtId="0" fontId="57" fillId="0" borderId="72" xfId="5" applyFont="1" applyBorder="1" applyAlignment="1">
      <alignment horizontal="left" vertical="center"/>
    </xf>
    <xf numFmtId="0" fontId="57" fillId="0" borderId="73" xfId="5" applyFont="1" applyBorder="1" applyAlignment="1">
      <alignment horizontal="left" vertical="center"/>
    </xf>
    <xf numFmtId="0" fontId="57" fillId="0" borderId="73" xfId="5" applyFont="1" applyBorder="1" applyAlignment="1">
      <alignment horizontal="right" vertical="center"/>
    </xf>
    <xf numFmtId="0" fontId="57" fillId="0" borderId="74" xfId="5" applyFont="1" applyBorder="1" applyAlignment="1">
      <alignment horizontal="right" vertical="center"/>
    </xf>
    <xf numFmtId="0" fontId="57" fillId="0" borderId="185" xfId="5" applyFont="1" applyBorder="1" applyAlignment="1">
      <alignment horizontal="distributed" vertical="center" indent="1"/>
    </xf>
    <xf numFmtId="0" fontId="57" fillId="0" borderId="181" xfId="5" applyFont="1" applyBorder="1" applyAlignment="1">
      <alignment horizontal="distributed" vertical="center" indent="1"/>
    </xf>
    <xf numFmtId="0" fontId="57" fillId="0" borderId="34" xfId="5" applyFont="1" applyBorder="1" applyAlignment="1">
      <alignment horizontal="center" vertical="center"/>
    </xf>
    <xf numFmtId="0" fontId="57" fillId="0" borderId="37" xfId="5" applyFont="1" applyBorder="1" applyAlignment="1">
      <alignment horizontal="center" vertical="center"/>
    </xf>
    <xf numFmtId="0" fontId="57" fillId="0" borderId="101" xfId="5" applyFont="1" applyBorder="1" applyAlignment="1">
      <alignment horizontal="center" vertical="center"/>
    </xf>
    <xf numFmtId="0" fontId="57" fillId="0" borderId="100" xfId="5" applyFont="1" applyBorder="1" applyAlignment="1">
      <alignment horizontal="center" vertical="center"/>
    </xf>
    <xf numFmtId="0" fontId="57" fillId="0" borderId="34" xfId="5" applyFont="1" applyBorder="1" applyAlignment="1">
      <alignment horizontal="distributed" vertical="center" indent="1"/>
    </xf>
    <xf numFmtId="0" fontId="57" fillId="0" borderId="37" xfId="5" applyFont="1" applyBorder="1" applyAlignment="1">
      <alignment horizontal="distributed" vertical="center" indent="1"/>
    </xf>
    <xf numFmtId="0" fontId="57" fillId="0" borderId="101" xfId="5" applyFont="1" applyBorder="1" applyAlignment="1">
      <alignment horizontal="distributed" vertical="center" indent="1"/>
    </xf>
    <xf numFmtId="0" fontId="57" fillId="0" borderId="100" xfId="5" applyFont="1" applyBorder="1" applyAlignment="1">
      <alignment horizontal="distributed" vertical="center" indent="1"/>
    </xf>
    <xf numFmtId="0" fontId="57" fillId="5" borderId="13" xfId="5" applyFont="1" applyFill="1" applyBorder="1" applyAlignment="1">
      <alignment horizontal="left" vertical="center" wrapText="1"/>
    </xf>
    <xf numFmtId="0" fontId="57" fillId="5" borderId="177" xfId="5" applyFont="1" applyFill="1" applyBorder="1" applyAlignment="1">
      <alignment horizontal="left" vertical="center" wrapText="1"/>
    </xf>
    <xf numFmtId="0" fontId="57" fillId="5" borderId="12" xfId="5" applyFont="1" applyFill="1" applyBorder="1" applyAlignment="1">
      <alignment horizontal="left" vertical="center" wrapText="1"/>
    </xf>
    <xf numFmtId="0" fontId="57" fillId="5" borderId="176" xfId="5" applyFont="1" applyFill="1" applyBorder="1" applyAlignment="1">
      <alignment horizontal="left" vertical="center" wrapText="1"/>
    </xf>
    <xf numFmtId="0" fontId="50" fillId="0" borderId="0" xfId="5" applyFont="1" applyAlignment="1">
      <alignment vertical="center" wrapText="1"/>
    </xf>
    <xf numFmtId="0" fontId="57" fillId="0" borderId="83" xfId="5" applyFont="1" applyBorder="1" applyAlignment="1">
      <alignment horizontal="distributed" vertical="center" indent="1"/>
    </xf>
    <xf numFmtId="0" fontId="57" fillId="0" borderId="186" xfId="5" applyFont="1" applyBorder="1" applyAlignment="1">
      <alignment horizontal="distributed" vertical="center" indent="1"/>
    </xf>
    <xf numFmtId="0" fontId="57" fillId="0" borderId="34" xfId="5" applyFont="1" applyBorder="1" applyAlignment="1">
      <alignment horizontal="center" vertical="center" wrapText="1"/>
    </xf>
    <xf numFmtId="0" fontId="57" fillId="0" borderId="37" xfId="5" applyFont="1" applyBorder="1" applyAlignment="1">
      <alignment horizontal="center" vertical="center" wrapText="1"/>
    </xf>
    <xf numFmtId="0" fontId="57" fillId="0" borderId="4" xfId="5" applyFont="1" applyBorder="1" applyAlignment="1">
      <alignment horizontal="center" vertical="center" wrapText="1"/>
    </xf>
    <xf numFmtId="0" fontId="57" fillId="0" borderId="5" xfId="5" applyFont="1" applyBorder="1" applyAlignment="1">
      <alignment horizontal="center" vertical="center" wrapText="1"/>
    </xf>
    <xf numFmtId="0" fontId="57" fillId="0" borderId="6" xfId="5" applyFont="1" applyBorder="1" applyAlignment="1">
      <alignment horizontal="center" vertical="center" wrapText="1"/>
    </xf>
    <xf numFmtId="0" fontId="57" fillId="0" borderId="8" xfId="5" applyFont="1" applyBorder="1" applyAlignment="1">
      <alignment horizontal="center" vertical="center" wrapText="1"/>
    </xf>
    <xf numFmtId="0" fontId="57" fillId="5" borderId="34" xfId="5" applyFont="1" applyFill="1" applyBorder="1" applyAlignment="1">
      <alignment horizontal="center" vertical="justify" wrapText="1"/>
    </xf>
    <xf numFmtId="0" fontId="57" fillId="5" borderId="13" xfId="5" applyFont="1" applyFill="1" applyBorder="1" applyAlignment="1">
      <alignment horizontal="center" vertical="justify" wrapText="1"/>
    </xf>
    <xf numFmtId="0" fontId="57" fillId="5" borderId="37" xfId="5" applyFont="1" applyFill="1" applyBorder="1" applyAlignment="1">
      <alignment horizontal="center" vertical="justify" wrapText="1"/>
    </xf>
    <xf numFmtId="0" fontId="57" fillId="5" borderId="4" xfId="5" applyFont="1" applyFill="1" applyBorder="1" applyAlignment="1">
      <alignment horizontal="center" vertical="justify" wrapText="1"/>
    </xf>
    <xf numFmtId="0" fontId="57" fillId="5" borderId="0" xfId="5" applyFont="1" applyFill="1" applyAlignment="1">
      <alignment horizontal="center" vertical="justify" wrapText="1"/>
    </xf>
    <xf numFmtId="0" fontId="57" fillId="5" borderId="5" xfId="5" applyFont="1" applyFill="1" applyBorder="1" applyAlignment="1">
      <alignment horizontal="center" vertical="justify" wrapText="1"/>
    </xf>
    <xf numFmtId="0" fontId="57" fillId="5" borderId="6" xfId="5" applyFont="1" applyFill="1" applyBorder="1" applyAlignment="1">
      <alignment horizontal="center" vertical="justify" wrapText="1"/>
    </xf>
    <xf numFmtId="0" fontId="57" fillId="5" borderId="7" xfId="5" applyFont="1" applyFill="1" applyBorder="1" applyAlignment="1">
      <alignment horizontal="center" vertical="justify" wrapText="1"/>
    </xf>
    <xf numFmtId="0" fontId="57" fillId="5" borderId="8" xfId="5" applyFont="1" applyFill="1" applyBorder="1" applyAlignment="1">
      <alignment horizontal="center" vertical="justify" wrapText="1"/>
    </xf>
    <xf numFmtId="0" fontId="57" fillId="0" borderId="4" xfId="5" applyFont="1" applyBorder="1" applyAlignment="1">
      <alignment horizontal="distributed" vertical="center" indent="1"/>
    </xf>
    <xf numFmtId="0" fontId="57" fillId="0" borderId="5" xfId="5" applyFont="1" applyBorder="1" applyAlignment="1">
      <alignment horizontal="distributed" vertical="center" indent="1"/>
    </xf>
    <xf numFmtId="0" fontId="57" fillId="0" borderId="6" xfId="5" applyFont="1" applyBorder="1" applyAlignment="1">
      <alignment horizontal="distributed" vertical="center" indent="1"/>
    </xf>
    <xf numFmtId="0" fontId="57" fillId="0" borderId="8" xfId="5" applyFont="1" applyBorder="1" applyAlignment="1">
      <alignment horizontal="distributed" vertical="center" indent="1"/>
    </xf>
    <xf numFmtId="0" fontId="57" fillId="0" borderId="4" xfId="5" applyFont="1" applyBorder="1" applyAlignment="1">
      <alignment horizontal="left" vertical="center"/>
    </xf>
    <xf numFmtId="0" fontId="50" fillId="17" borderId="0" xfId="5" applyFont="1" applyFill="1" applyAlignment="1">
      <alignment horizontal="distributed" vertical="center" indent="1"/>
    </xf>
    <xf numFmtId="0" fontId="57" fillId="0" borderId="6" xfId="5" applyFont="1" applyBorder="1" applyAlignment="1">
      <alignment horizontal="left" vertical="center"/>
    </xf>
    <xf numFmtId="0" fontId="57" fillId="0" borderId="7" xfId="5" applyFont="1" applyBorder="1" applyAlignment="1">
      <alignment horizontal="left" vertical="center"/>
    </xf>
    <xf numFmtId="0" fontId="57" fillId="5" borderId="7" xfId="5" applyFont="1" applyFill="1" applyBorder="1" applyAlignment="1">
      <alignment horizontal="center" vertical="center"/>
    </xf>
    <xf numFmtId="0" fontId="57" fillId="5" borderId="93" xfId="5" applyFont="1" applyFill="1" applyBorder="1" applyAlignment="1">
      <alignment horizontal="center" vertical="center"/>
    </xf>
    <xf numFmtId="0" fontId="57" fillId="0" borderId="75" xfId="5" applyFont="1" applyBorder="1" applyAlignment="1">
      <alignment horizontal="left" vertical="center"/>
    </xf>
    <xf numFmtId="0" fontId="62" fillId="0" borderId="145" xfId="5" applyFont="1" applyBorder="1" applyAlignment="1">
      <alignment horizontal="center" vertical="center"/>
    </xf>
    <xf numFmtId="0" fontId="62" fillId="0" borderId="81" xfId="5" applyFont="1" applyBorder="1" applyAlignment="1">
      <alignment horizontal="center" vertical="center"/>
    </xf>
    <xf numFmtId="0" fontId="62" fillId="0" borderId="82" xfId="5" applyFont="1" applyBorder="1" applyAlignment="1">
      <alignment horizontal="center" vertical="center"/>
    </xf>
    <xf numFmtId="0" fontId="57" fillId="0" borderId="87" xfId="5" applyFont="1" applyBorder="1" applyAlignment="1">
      <alignment horizontal="center" vertical="center"/>
    </xf>
    <xf numFmtId="0" fontId="57" fillId="0" borderId="84" xfId="5" applyFont="1" applyBorder="1" applyAlignment="1">
      <alignment horizontal="center" vertical="center"/>
    </xf>
    <xf numFmtId="0" fontId="57" fillId="0" borderId="0" xfId="5" applyFont="1" applyAlignment="1">
      <alignment horizontal="left" vertical="distributed" wrapText="1"/>
    </xf>
    <xf numFmtId="0" fontId="57" fillId="0" borderId="84" xfId="5" applyFont="1" applyBorder="1" applyAlignment="1">
      <alignment horizontal="left" vertical="distributed" wrapText="1"/>
    </xf>
    <xf numFmtId="0" fontId="57" fillId="0" borderId="75" xfId="5" applyFont="1" applyBorder="1" applyAlignment="1">
      <alignment horizontal="left" vertical="distributed" wrapText="1"/>
    </xf>
    <xf numFmtId="0" fontId="57" fillId="0" borderId="137" xfId="5" applyFont="1" applyBorder="1" applyAlignment="1">
      <alignment horizontal="center" vertical="center" wrapText="1"/>
    </xf>
    <xf numFmtId="0" fontId="57" fillId="0" borderId="94" xfId="5" applyFont="1" applyBorder="1" applyAlignment="1">
      <alignment horizontal="center" vertical="center" wrapText="1"/>
    </xf>
    <xf numFmtId="0" fontId="57" fillId="0" borderId="171" xfId="5" applyFont="1" applyBorder="1" applyAlignment="1">
      <alignment horizontal="center" vertical="center" wrapText="1"/>
    </xf>
    <xf numFmtId="0" fontId="57" fillId="0" borderId="170" xfId="5" applyFont="1" applyBorder="1" applyAlignment="1">
      <alignment horizontal="center" vertical="center" wrapText="1"/>
    </xf>
    <xf numFmtId="0" fontId="63" fillId="5" borderId="137" xfId="5" applyFont="1" applyFill="1" applyBorder="1" applyAlignment="1">
      <alignment horizontal="center" vertical="distributed" wrapText="1"/>
    </xf>
    <xf numFmtId="0" fontId="63" fillId="5" borderId="93" xfId="5" applyFont="1" applyFill="1" applyBorder="1" applyAlignment="1">
      <alignment horizontal="center" vertical="distributed" wrapText="1"/>
    </xf>
    <xf numFmtId="0" fontId="63" fillId="5" borderId="171" xfId="5" applyFont="1" applyFill="1" applyBorder="1" applyAlignment="1">
      <alignment horizontal="center" vertical="distributed" wrapText="1"/>
    </xf>
    <xf numFmtId="0" fontId="63" fillId="5" borderId="75" xfId="5" applyFont="1" applyFill="1" applyBorder="1" applyAlignment="1">
      <alignment horizontal="center" vertical="distributed" wrapText="1"/>
    </xf>
    <xf numFmtId="0" fontId="62" fillId="0" borderId="94" xfId="5" applyFont="1" applyBorder="1" applyAlignment="1">
      <alignment horizontal="center" vertical="distributed" wrapText="1"/>
    </xf>
    <xf numFmtId="0" fontId="62" fillId="0" borderId="170" xfId="5" applyFont="1" applyBorder="1" applyAlignment="1">
      <alignment horizontal="center" vertical="distributed" wrapText="1"/>
    </xf>
    <xf numFmtId="0" fontId="57" fillId="0" borderId="137" xfId="5" applyFont="1" applyBorder="1" applyAlignment="1">
      <alignment horizontal="distributed" vertical="center" indent="1"/>
    </xf>
    <xf numFmtId="0" fontId="57" fillId="0" borderId="94" xfId="5" applyFont="1" applyBorder="1" applyAlignment="1">
      <alignment horizontal="distributed" vertical="center" indent="1"/>
    </xf>
    <xf numFmtId="0" fontId="57" fillId="0" borderId="171" xfId="5" applyFont="1" applyBorder="1" applyAlignment="1">
      <alignment horizontal="distributed" vertical="center" indent="1"/>
    </xf>
    <xf numFmtId="0" fontId="57" fillId="0" borderId="170" xfId="5" applyFont="1" applyBorder="1" applyAlignment="1">
      <alignment horizontal="distributed" vertical="center" indent="1"/>
    </xf>
    <xf numFmtId="0" fontId="57" fillId="0" borderId="93" xfId="5" applyFont="1" applyBorder="1" applyAlignment="1">
      <alignment horizontal="center" vertical="center" wrapText="1"/>
    </xf>
    <xf numFmtId="0" fontId="57" fillId="0" borderId="88" xfId="5" applyFont="1" applyBorder="1" applyAlignment="1">
      <alignment horizontal="center" vertical="center" wrapText="1"/>
    </xf>
    <xf numFmtId="0" fontId="57" fillId="0" borderId="75" xfId="5" applyFont="1" applyBorder="1" applyAlignment="1">
      <alignment horizontal="center" vertical="center" wrapText="1"/>
    </xf>
    <xf numFmtId="0" fontId="57" fillId="0" borderId="139" xfId="5" applyFont="1" applyBorder="1" applyAlignment="1">
      <alignment horizontal="center" vertical="center" wrapText="1"/>
    </xf>
    <xf numFmtId="0" fontId="57" fillId="0" borderId="134" xfId="5" applyFont="1" applyBorder="1" applyAlignment="1">
      <alignment horizontal="center" vertical="top" wrapText="1"/>
    </xf>
    <xf numFmtId="0" fontId="57" fillId="0" borderId="135" xfId="5" applyFont="1" applyBorder="1" applyAlignment="1">
      <alignment horizontal="center" vertical="top" wrapText="1"/>
    </xf>
    <xf numFmtId="0" fontId="57" fillId="0" borderId="136" xfId="5" applyFont="1" applyBorder="1" applyAlignment="1">
      <alignment horizontal="center" vertical="top" wrapText="1"/>
    </xf>
    <xf numFmtId="0" fontId="49" fillId="0" borderId="0" xfId="5" applyFont="1" applyAlignment="1">
      <alignment horizontal="justify" vertical="center" wrapText="1"/>
    </xf>
    <xf numFmtId="0" fontId="57" fillId="0" borderId="0" xfId="5" applyFont="1" applyAlignment="1">
      <alignment vertical="center" wrapText="1"/>
    </xf>
    <xf numFmtId="0" fontId="57" fillId="0" borderId="0" xfId="5" applyFont="1" applyAlignment="1">
      <alignment horizontal="left" wrapText="1"/>
    </xf>
    <xf numFmtId="0" fontId="0" fillId="0" borderId="0" xfId="0" applyAlignment="1">
      <alignment horizontal="left" vertical="distributed" wrapText="1"/>
    </xf>
    <xf numFmtId="0" fontId="0" fillId="0" borderId="84" xfId="0" applyBorder="1" applyAlignment="1">
      <alignment horizontal="left" vertical="distributed" wrapText="1"/>
    </xf>
    <xf numFmtId="0" fontId="0" fillId="0" borderId="75" xfId="0" applyBorder="1" applyAlignment="1">
      <alignment horizontal="left" vertical="distributed" wrapText="1"/>
    </xf>
    <xf numFmtId="0" fontId="50" fillId="0" borderId="0" xfId="5" applyFont="1" applyAlignment="1">
      <alignment horizontal="left" vertical="center" wrapText="1"/>
    </xf>
    <xf numFmtId="0" fontId="50" fillId="5" borderId="73" xfId="5" applyFont="1" applyFill="1" applyBorder="1" applyAlignment="1">
      <alignment horizontal="left" vertical="center" wrapText="1" indent="1"/>
    </xf>
    <xf numFmtId="0" fontId="50" fillId="5" borderId="74" xfId="5" applyFont="1" applyFill="1" applyBorder="1" applyAlignment="1">
      <alignment horizontal="left" vertical="center" wrapText="1" indent="1"/>
    </xf>
    <xf numFmtId="0" fontId="56" fillId="0" borderId="0" xfId="5" applyFont="1" applyAlignment="1">
      <alignment horizontal="justify" vertical="center" wrapText="1"/>
    </xf>
    <xf numFmtId="0" fontId="54" fillId="0" borderId="0" xfId="5" applyFont="1">
      <alignment vertical="center"/>
    </xf>
    <xf numFmtId="0" fontId="54" fillId="0" borderId="0" xfId="5" applyFont="1" applyAlignment="1">
      <alignment horizontal="center" vertical="center"/>
    </xf>
    <xf numFmtId="0" fontId="54" fillId="5" borderId="0" xfId="5" applyFont="1" applyFill="1" applyAlignment="1">
      <alignment horizontal="right" vertical="center"/>
    </xf>
    <xf numFmtId="0" fontId="49" fillId="0" borderId="0" xfId="5" applyFont="1" applyAlignment="1">
      <alignment horizontal="center" vertical="center" wrapText="1"/>
    </xf>
    <xf numFmtId="0" fontId="50" fillId="0" borderId="0" xfId="5" applyFont="1" applyAlignment="1">
      <alignment horizontal="justify" vertical="center" wrapText="1"/>
    </xf>
    <xf numFmtId="0" fontId="50" fillId="5" borderId="93" xfId="5" applyFont="1" applyFill="1" applyBorder="1" applyAlignment="1">
      <alignment horizontal="left" vertical="center" wrapText="1"/>
    </xf>
    <xf numFmtId="0" fontId="50" fillId="5" borderId="88" xfId="5" applyFont="1" applyFill="1" applyBorder="1" applyAlignment="1">
      <alignment horizontal="left" vertical="center" wrapText="1"/>
    </xf>
    <xf numFmtId="0" fontId="47" fillId="0" borderId="87" xfId="5" applyFont="1" applyBorder="1" applyAlignment="1">
      <alignment vertical="center" wrapText="1"/>
    </xf>
    <xf numFmtId="0" fontId="50" fillId="5" borderId="7" xfId="5" applyFont="1" applyFill="1" applyBorder="1" applyAlignment="1">
      <alignment horizontal="left" vertical="center" wrapText="1"/>
    </xf>
    <xf numFmtId="0" fontId="50" fillId="0" borderId="83" xfId="5" applyFont="1" applyBorder="1" applyAlignment="1">
      <alignment horizontal="center" vertical="center" wrapText="1"/>
    </xf>
    <xf numFmtId="0" fontId="47" fillId="0" borderId="0" xfId="5" applyFont="1" applyAlignment="1">
      <alignment vertical="center" wrapText="1"/>
    </xf>
    <xf numFmtId="0" fontId="54" fillId="5" borderId="0" xfId="5" applyFont="1" applyFill="1" applyAlignment="1">
      <alignment horizontal="center" vertical="center"/>
    </xf>
    <xf numFmtId="0" fontId="54" fillId="5" borderId="5" xfId="5" applyFont="1" applyFill="1" applyBorder="1" applyAlignment="1">
      <alignment horizontal="center" vertical="center"/>
    </xf>
    <xf numFmtId="0" fontId="54" fillId="0" borderId="89" xfId="5" applyFont="1" applyBorder="1" applyAlignment="1">
      <alignment horizontal="justify" vertical="center"/>
    </xf>
    <xf numFmtId="0" fontId="54" fillId="0" borderId="7" xfId="5" applyFont="1" applyBorder="1" applyAlignment="1">
      <alignment horizontal="justify" vertical="center"/>
    </xf>
    <xf numFmtId="0" fontId="54" fillId="0" borderId="133" xfId="5" applyFont="1" applyBorder="1" applyAlignment="1">
      <alignment horizontal="left" vertical="center"/>
    </xf>
    <xf numFmtId="0" fontId="54" fillId="0" borderId="134" xfId="5" applyFont="1" applyBorder="1" applyAlignment="1">
      <alignment horizontal="left" vertical="center"/>
    </xf>
    <xf numFmtId="0" fontId="54" fillId="5" borderId="135" xfId="5" applyFont="1" applyFill="1" applyBorder="1" applyAlignment="1">
      <alignment horizontal="left" vertical="center"/>
    </xf>
    <xf numFmtId="0" fontId="54" fillId="0" borderId="87" xfId="5" applyFont="1" applyBorder="1" applyAlignment="1">
      <alignment horizontal="justify" vertical="center"/>
    </xf>
    <xf numFmtId="0" fontId="54" fillId="0" borderId="0" xfId="5" applyFont="1" applyAlignment="1">
      <alignment horizontal="justify" vertical="center"/>
    </xf>
    <xf numFmtId="0" fontId="54" fillId="5" borderId="93" xfId="5" applyFont="1" applyFill="1" applyBorder="1" applyAlignment="1">
      <alignment horizontal="center" vertical="center"/>
    </xf>
    <xf numFmtId="0" fontId="50" fillId="0" borderId="138" xfId="5" applyFont="1" applyBorder="1" applyAlignment="1">
      <alignment horizontal="justify" vertical="center" wrapText="1"/>
    </xf>
    <xf numFmtId="0" fontId="50" fillId="0" borderId="75" xfId="5" applyFont="1" applyBorder="1" applyAlignment="1">
      <alignment horizontal="justify" vertical="center" wrapText="1"/>
    </xf>
    <xf numFmtId="0" fontId="50" fillId="0" borderId="139" xfId="5" applyFont="1" applyBorder="1" applyAlignment="1">
      <alignment horizontal="justify" vertical="center" wrapText="1"/>
    </xf>
    <xf numFmtId="0" fontId="54" fillId="0" borderId="7" xfId="5" applyFont="1" applyBorder="1" applyAlignment="1">
      <alignment horizontal="left" vertical="center"/>
    </xf>
    <xf numFmtId="0" fontId="50" fillId="0" borderId="91" xfId="5" applyFont="1" applyBorder="1" applyAlignment="1">
      <alignment horizontal="left" vertical="center"/>
    </xf>
    <xf numFmtId="0" fontId="50" fillId="0" borderId="135" xfId="5" applyFont="1" applyBorder="1" applyAlignment="1">
      <alignment horizontal="left" vertical="center"/>
    </xf>
    <xf numFmtId="0" fontId="50" fillId="5" borderId="134" xfId="5" applyFont="1" applyFill="1" applyBorder="1" applyAlignment="1">
      <alignment horizontal="center" vertical="center"/>
    </xf>
    <xf numFmtId="0" fontId="50" fillId="5" borderId="135" xfId="5" applyFont="1" applyFill="1" applyBorder="1" applyAlignment="1">
      <alignment horizontal="center" vertical="center"/>
    </xf>
    <xf numFmtId="0" fontId="50" fillId="5" borderId="92" xfId="5" applyFont="1" applyFill="1" applyBorder="1" applyAlignment="1">
      <alignment horizontal="center" vertical="center"/>
    </xf>
    <xf numFmtId="0" fontId="50" fillId="0" borderId="87" xfId="5" applyFont="1" applyBorder="1" applyAlignment="1">
      <alignment horizontal="justify" vertical="center" wrapText="1"/>
    </xf>
    <xf numFmtId="0" fontId="50" fillId="0" borderId="84" xfId="5" applyFont="1" applyBorder="1" applyAlignment="1">
      <alignment horizontal="justify" vertical="center" wrapText="1"/>
    </xf>
    <xf numFmtId="0" fontId="50" fillId="0" borderId="0" xfId="6" applyFont="1" applyAlignment="1">
      <alignment horizontal="left" vertical="center" wrapText="1"/>
    </xf>
    <xf numFmtId="0" fontId="63" fillId="0" borderId="0" xfId="6" applyFont="1" applyAlignment="1">
      <alignment horizontal="distributed" vertical="center" wrapText="1" indent="20"/>
    </xf>
    <xf numFmtId="0" fontId="54" fillId="15" borderId="7" xfId="6" applyFont="1" applyFill="1" applyBorder="1" applyAlignment="1">
      <alignment horizontal="center" vertical="center"/>
    </xf>
    <xf numFmtId="0" fontId="50" fillId="0" borderId="0" xfId="6" applyFont="1" applyAlignment="1">
      <alignment horizontal="justify" vertical="center" wrapText="1"/>
    </xf>
    <xf numFmtId="0" fontId="54" fillId="0" borderId="0" xfId="6" applyFont="1">
      <alignment vertical="center"/>
    </xf>
    <xf numFmtId="0" fontId="50" fillId="0" borderId="0" xfId="6" applyFont="1" applyAlignment="1">
      <alignment horizontal="left" vertical="center" indent="1"/>
    </xf>
    <xf numFmtId="0" fontId="54" fillId="15" borderId="7" xfId="6" applyFont="1" applyFill="1" applyBorder="1" applyAlignment="1">
      <alignment horizontal="left" vertical="center"/>
    </xf>
    <xf numFmtId="0" fontId="100" fillId="15" borderId="7" xfId="6" applyFont="1" applyFill="1" applyBorder="1" applyAlignment="1">
      <alignment horizontal="left" vertical="center"/>
    </xf>
    <xf numFmtId="0" fontId="54" fillId="0" borderId="65" xfId="6" applyFont="1" applyBorder="1" applyAlignment="1">
      <alignment horizontal="left" vertical="center" indent="1"/>
    </xf>
    <xf numFmtId="0" fontId="0" fillId="0" borderId="65" xfId="0" applyBorder="1" applyAlignment="1">
      <alignment horizontal="left" vertical="center" indent="1"/>
    </xf>
    <xf numFmtId="0" fontId="54" fillId="0" borderId="0" xfId="6" applyFont="1" applyAlignment="1">
      <alignment horizontal="right" vertical="center"/>
    </xf>
    <xf numFmtId="0" fontId="49" fillId="0" borderId="21" xfId="6" applyFont="1" applyBorder="1" applyAlignment="1">
      <alignment horizontal="distributed" vertical="center" indent="9"/>
    </xf>
    <xf numFmtId="0" fontId="49" fillId="0" borderId="13" xfId="6" applyFont="1" applyBorder="1" applyAlignment="1">
      <alignment horizontal="distributed" vertical="center" indent="9"/>
    </xf>
    <xf numFmtId="0" fontId="49" fillId="0" borderId="14" xfId="6" applyFont="1" applyBorder="1" applyAlignment="1">
      <alignment horizontal="distributed" vertical="center" indent="9"/>
    </xf>
    <xf numFmtId="0" fontId="54" fillId="0" borderId="15" xfId="6" applyFont="1" applyBorder="1" applyAlignment="1">
      <alignment horizontal="center" vertical="center"/>
    </xf>
    <xf numFmtId="0" fontId="50" fillId="0" borderId="22" xfId="6" applyFont="1" applyBorder="1" applyAlignment="1">
      <alignment horizontal="left" vertical="center"/>
    </xf>
    <xf numFmtId="0" fontId="54" fillId="0" borderId="141" xfId="6" applyFont="1" applyBorder="1" applyAlignment="1">
      <alignment horizontal="left" vertical="center" indent="1"/>
    </xf>
    <xf numFmtId="0" fontId="54" fillId="0" borderId="134" xfId="6" applyFont="1" applyBorder="1" applyAlignment="1">
      <alignment horizontal="left" vertical="center" indent="1"/>
    </xf>
    <xf numFmtId="0" fontId="54" fillId="0" borderId="142" xfId="6" applyFont="1" applyBorder="1" applyAlignment="1">
      <alignment horizontal="left" vertical="center" indent="1"/>
    </xf>
    <xf numFmtId="0" fontId="54" fillId="0" borderId="140" xfId="6" applyFont="1" applyBorder="1" applyAlignment="1">
      <alignment horizontal="center" vertical="center" wrapText="1"/>
    </xf>
    <xf numFmtId="0" fontId="54" fillId="0" borderId="140" xfId="6" applyFont="1" applyBorder="1" applyAlignment="1">
      <alignment horizontal="center" vertical="center"/>
    </xf>
    <xf numFmtId="0" fontId="54" fillId="0" borderId="44" xfId="6" applyFont="1" applyBorder="1" applyAlignment="1">
      <alignment horizontal="distributed" vertical="center" indent="1"/>
    </xf>
    <xf numFmtId="0" fontId="54" fillId="0" borderId="44" xfId="6" applyFont="1" applyBorder="1" applyAlignment="1">
      <alignment horizontal="left" vertical="center" indent="1"/>
    </xf>
    <xf numFmtId="0" fontId="54" fillId="0" borderId="6" xfId="6" applyFont="1" applyBorder="1" applyAlignment="1">
      <alignment horizontal="left" vertical="center" indent="1"/>
    </xf>
    <xf numFmtId="0" fontId="54" fillId="0" borderId="144" xfId="6" applyFont="1" applyBorder="1" applyAlignment="1">
      <alignment horizontal="left" vertical="center" indent="1"/>
    </xf>
    <xf numFmtId="0" fontId="54" fillId="0" borderId="141" xfId="6" applyFont="1" applyBorder="1" applyAlignment="1">
      <alignment horizontal="distributed" vertical="center" indent="1"/>
    </xf>
    <xf numFmtId="0" fontId="54" fillId="0" borderId="141" xfId="6" applyFont="1" applyBorder="1" applyAlignment="1">
      <alignment horizontal="center" vertical="center"/>
    </xf>
    <xf numFmtId="49" fontId="54" fillId="2" borderId="135" xfId="6" applyNumberFormat="1" applyFont="1" applyFill="1" applyBorder="1" applyAlignment="1">
      <alignment horizontal="center" vertical="center"/>
    </xf>
    <xf numFmtId="0" fontId="54" fillId="2" borderId="135" xfId="6" applyFont="1" applyFill="1" applyBorder="1" applyAlignment="1">
      <alignment horizontal="center" vertical="center"/>
    </xf>
    <xf numFmtId="0" fontId="54" fillId="2" borderId="143" xfId="6" applyFont="1" applyFill="1" applyBorder="1" applyAlignment="1">
      <alignment horizontal="center" vertical="center"/>
    </xf>
    <xf numFmtId="0" fontId="54" fillId="0" borderId="55" xfId="6" applyFont="1" applyBorder="1" applyAlignment="1">
      <alignment horizontal="left" vertical="center" indent="1"/>
    </xf>
    <xf numFmtId="0" fontId="54" fillId="0" borderId="134" xfId="6" applyFont="1" applyBorder="1" applyAlignment="1">
      <alignment horizontal="right" vertical="center"/>
    </xf>
    <xf numFmtId="0" fontId="54" fillId="0" borderId="135" xfId="6" applyFont="1" applyBorder="1" applyAlignment="1">
      <alignment horizontal="right" vertical="center"/>
    </xf>
    <xf numFmtId="0" fontId="54" fillId="0" borderId="136" xfId="6" applyFont="1" applyBorder="1" applyAlignment="1">
      <alignment horizontal="right" vertical="center"/>
    </xf>
    <xf numFmtId="0" fontId="54" fillId="0" borderId="134" xfId="6" applyFont="1" applyBorder="1" applyAlignment="1">
      <alignment horizontal="center" vertical="center"/>
    </xf>
    <xf numFmtId="0" fontId="54" fillId="0" borderId="135" xfId="6" applyFont="1" applyBorder="1" applyAlignment="1">
      <alignment horizontal="center" vertical="center"/>
    </xf>
    <xf numFmtId="0" fontId="54" fillId="0" borderId="140" xfId="6" applyFont="1" applyBorder="1" applyAlignment="1">
      <alignment horizontal="distributed" vertical="center" indent="1"/>
    </xf>
    <xf numFmtId="0" fontId="54" fillId="0" borderId="141" xfId="6" applyFont="1" applyBorder="1" applyAlignment="1">
      <alignment horizontal="left" vertical="center"/>
    </xf>
    <xf numFmtId="0" fontId="54" fillId="0" borderId="141" xfId="6" applyFont="1" applyBorder="1" applyAlignment="1">
      <alignment horizontal="right" vertical="center"/>
    </xf>
    <xf numFmtId="0" fontId="54" fillId="0" borderId="142" xfId="6" applyFont="1" applyBorder="1" applyAlignment="1">
      <alignment horizontal="right" vertical="center"/>
    </xf>
    <xf numFmtId="0" fontId="54" fillId="0" borderId="134" xfId="6" applyFont="1" applyBorder="1" applyAlignment="1">
      <alignment horizontal="left" vertical="center"/>
    </xf>
    <xf numFmtId="0" fontId="54" fillId="0" borderId="142" xfId="6" applyFont="1" applyBorder="1" applyAlignment="1">
      <alignment horizontal="left" vertical="center"/>
    </xf>
    <xf numFmtId="0" fontId="54" fillId="0" borderId="136" xfId="6" applyFont="1" applyBorder="1" applyAlignment="1">
      <alignment horizontal="left" vertical="center"/>
    </xf>
    <xf numFmtId="0" fontId="54" fillId="0" borderId="40" xfId="6" applyFont="1" applyBorder="1" applyAlignment="1">
      <alignment horizontal="left" vertical="center" indent="1"/>
    </xf>
    <xf numFmtId="0" fontId="54" fillId="0" borderId="28" xfId="6" applyFont="1" applyBorder="1" applyAlignment="1">
      <alignment horizontal="left" vertical="center" indent="1"/>
    </xf>
    <xf numFmtId="0" fontId="54" fillId="0" borderId="43" xfId="6" applyFont="1" applyBorder="1" applyAlignment="1">
      <alignment horizontal="left" vertical="center" indent="1"/>
    </xf>
    <xf numFmtId="0" fontId="54" fillId="0" borderId="6" xfId="6" applyFont="1" applyBorder="1" applyAlignment="1">
      <alignment horizontal="left" vertical="center"/>
    </xf>
    <xf numFmtId="0" fontId="54" fillId="0" borderId="7" xfId="6" applyFont="1" applyBorder="1" applyAlignment="1">
      <alignment horizontal="left" vertical="center"/>
    </xf>
    <xf numFmtId="0" fontId="54" fillId="0" borderId="8" xfId="6" applyFont="1" applyBorder="1" applyAlignment="1">
      <alignment horizontal="left" vertical="center"/>
    </xf>
    <xf numFmtId="0" fontId="50" fillId="0" borderId="83" xfId="6" applyFont="1" applyBorder="1" applyAlignment="1">
      <alignment horizontal="center"/>
    </xf>
    <xf numFmtId="0" fontId="50" fillId="0" borderId="0" xfId="6" applyFont="1" applyAlignment="1">
      <alignment horizontal="distributed" vertical="center" indent="1"/>
    </xf>
    <xf numFmtId="0" fontId="50" fillId="0" borderId="137" xfId="6" applyFont="1" applyBorder="1" applyAlignment="1">
      <alignment horizontal="center" vertical="center"/>
    </xf>
    <xf numFmtId="0" fontId="50" fillId="0" borderId="93" xfId="6" applyFont="1" applyBorder="1" applyAlignment="1">
      <alignment horizontal="center" vertical="center"/>
    </xf>
    <xf numFmtId="0" fontId="50" fillId="0" borderId="88" xfId="6" applyFont="1" applyBorder="1" applyAlignment="1">
      <alignment horizontal="center" vertical="center"/>
    </xf>
    <xf numFmtId="0" fontId="50" fillId="0" borderId="6" xfId="6" applyFont="1" applyBorder="1" applyAlignment="1">
      <alignment horizontal="center" vertical="center"/>
    </xf>
    <xf numFmtId="0" fontId="50" fillId="0" borderId="7" xfId="6" applyFont="1" applyBorder="1" applyAlignment="1">
      <alignment horizontal="center" vertical="center"/>
    </xf>
    <xf numFmtId="0" fontId="50" fillId="0" borderId="86" xfId="6" applyFont="1" applyBorder="1" applyAlignment="1">
      <alignment horizontal="center" vertical="center"/>
    </xf>
    <xf numFmtId="0" fontId="48" fillId="0" borderId="145" xfId="6" applyFont="1" applyBorder="1" applyAlignment="1">
      <alignment horizontal="distributed" vertical="center" indent="11"/>
    </xf>
    <xf numFmtId="0" fontId="48" fillId="0" borderId="81" xfId="6" applyFont="1" applyBorder="1" applyAlignment="1">
      <alignment horizontal="distributed" vertical="center" indent="11"/>
    </xf>
    <xf numFmtId="0" fontId="48" fillId="0" borderId="82" xfId="6" applyFont="1" applyBorder="1" applyAlignment="1">
      <alignment horizontal="distributed" vertical="center" indent="11"/>
    </xf>
    <xf numFmtId="0" fontId="54" fillId="0" borderId="84" xfId="6" applyFont="1" applyBorder="1" applyAlignment="1">
      <alignment horizontal="center" vertical="center"/>
    </xf>
    <xf numFmtId="0" fontId="54" fillId="2" borderId="65" xfId="6" applyFont="1" applyFill="1" applyBorder="1" applyAlignment="1">
      <alignment horizontal="left" vertical="center" indent="1"/>
    </xf>
    <xf numFmtId="49" fontId="50" fillId="2" borderId="135" xfId="6" applyNumberFormat="1" applyFont="1" applyFill="1" applyBorder="1">
      <alignment vertical="center"/>
    </xf>
    <xf numFmtId="0" fontId="0" fillId="2" borderId="135" xfId="0" applyFill="1" applyBorder="1">
      <alignment vertical="center"/>
    </xf>
    <xf numFmtId="0" fontId="50" fillId="0" borderId="147" xfId="6" applyFont="1" applyBorder="1" applyAlignment="1">
      <alignment horizontal="left" vertical="center"/>
    </xf>
    <xf numFmtId="0" fontId="50" fillId="0" borderId="77" xfId="6" applyFont="1" applyBorder="1" applyAlignment="1">
      <alignment horizontal="left" vertical="center"/>
    </xf>
    <xf numFmtId="0" fontId="50" fillId="0" borderId="78" xfId="6" applyFont="1" applyBorder="1" applyAlignment="1">
      <alignment horizontal="left" vertical="center"/>
    </xf>
    <xf numFmtId="0" fontId="54" fillId="2" borderId="55" xfId="6" applyFont="1" applyFill="1" applyBorder="1" applyAlignment="1">
      <alignment horizontal="left" vertical="center" indent="1"/>
    </xf>
    <xf numFmtId="0" fontId="50" fillId="2" borderId="134" xfId="6" applyFont="1" applyFill="1" applyBorder="1" applyAlignment="1">
      <alignment horizontal="left" vertical="center" indent="1"/>
    </xf>
    <xf numFmtId="0" fontId="50" fillId="2" borderId="135" xfId="6" applyFont="1" applyFill="1" applyBorder="1" applyAlignment="1">
      <alignment horizontal="left" vertical="center" indent="1"/>
    </xf>
    <xf numFmtId="0" fontId="50" fillId="2" borderId="136" xfId="6" applyFont="1" applyFill="1" applyBorder="1" applyAlignment="1">
      <alignment horizontal="left" vertical="center" indent="1"/>
    </xf>
    <xf numFmtId="0" fontId="50" fillId="0" borderId="135" xfId="6" applyFont="1" applyBorder="1" applyAlignment="1">
      <alignment horizontal="center" vertical="center"/>
    </xf>
    <xf numFmtId="0" fontId="50" fillId="2" borderId="92" xfId="6" applyFont="1" applyFill="1" applyBorder="1" applyAlignment="1">
      <alignment horizontal="left" vertical="center" indent="1"/>
    </xf>
    <xf numFmtId="0" fontId="50" fillId="0" borderId="0" xfId="10" applyFont="1" applyAlignment="1">
      <alignment horizontal="center" vertical="center" wrapText="1"/>
    </xf>
    <xf numFmtId="0" fontId="57" fillId="0" borderId="0" xfId="10" applyFont="1" applyAlignment="1">
      <alignment horizontal="left" wrapText="1"/>
    </xf>
    <xf numFmtId="0" fontId="10" fillId="0" borderId="141" xfId="6" applyFont="1" applyBorder="1" applyAlignment="1">
      <alignment horizontal="left" vertical="center"/>
    </xf>
    <xf numFmtId="0" fontId="10" fillId="0" borderId="142" xfId="6" applyFont="1" applyBorder="1" applyAlignment="1">
      <alignment horizontal="left" vertical="center"/>
    </xf>
    <xf numFmtId="0" fontId="101" fillId="0" borderId="21" xfId="6" applyFont="1" applyBorder="1" applyAlignment="1">
      <alignment horizontal="distributed" vertical="center" indent="7"/>
    </xf>
    <xf numFmtId="0" fontId="101" fillId="0" borderId="13" xfId="6" applyFont="1" applyBorder="1" applyAlignment="1">
      <alignment horizontal="distributed" vertical="center" indent="7"/>
    </xf>
    <xf numFmtId="0" fontId="101" fillId="0" borderId="14" xfId="6" applyFont="1" applyBorder="1" applyAlignment="1">
      <alignment horizontal="distributed" vertical="center" indent="7"/>
    </xf>
    <xf numFmtId="0" fontId="82" fillId="0" borderId="0" xfId="6" applyFont="1" applyAlignment="1">
      <alignment horizontal="center" vertical="center"/>
    </xf>
    <xf numFmtId="0" fontId="10" fillId="0" borderId="0" xfId="6" applyFont="1" applyAlignment="1">
      <alignment horizontal="center" vertical="center"/>
    </xf>
    <xf numFmtId="0" fontId="10" fillId="0" borderId="0" xfId="6" applyFont="1" applyAlignment="1">
      <alignment horizontal="left" vertical="center" indent="1"/>
    </xf>
    <xf numFmtId="0" fontId="10" fillId="0" borderId="65" xfId="6" applyFont="1" applyBorder="1" applyAlignment="1">
      <alignment horizontal="left" vertical="center" indent="1"/>
    </xf>
    <xf numFmtId="0" fontId="10" fillId="0" borderId="55" xfId="6" applyFont="1" applyBorder="1" applyAlignment="1">
      <alignment horizontal="left" indent="1"/>
    </xf>
    <xf numFmtId="0" fontId="10" fillId="0" borderId="140" xfId="6" applyFont="1" applyBorder="1" applyAlignment="1">
      <alignment horizontal="center" vertical="center"/>
    </xf>
    <xf numFmtId="0" fontId="10" fillId="0" borderId="134" xfId="6" applyFont="1" applyBorder="1" applyAlignment="1">
      <alignment horizontal="left" vertical="center"/>
    </xf>
    <xf numFmtId="0" fontId="10" fillId="0" borderId="135" xfId="6" applyFont="1" applyBorder="1" applyAlignment="1">
      <alignment horizontal="left" vertical="center"/>
    </xf>
    <xf numFmtId="0" fontId="10" fillId="0" borderId="136" xfId="6" applyFont="1" applyBorder="1" applyAlignment="1">
      <alignment horizontal="left" vertical="center"/>
    </xf>
    <xf numFmtId="0" fontId="10" fillId="0" borderId="141" xfId="6" applyFont="1" applyBorder="1" applyAlignment="1">
      <alignment horizontal="left" vertical="center" indent="1"/>
    </xf>
    <xf numFmtId="0" fontId="10" fillId="0" borderId="142" xfId="6" applyFont="1" applyBorder="1" applyAlignment="1">
      <alignment horizontal="left" vertical="center" indent="1"/>
    </xf>
    <xf numFmtId="0" fontId="10" fillId="0" borderId="19" xfId="6" applyFont="1" applyBorder="1" applyAlignment="1">
      <alignment horizontal="left" vertical="center"/>
    </xf>
    <xf numFmtId="0" fontId="10" fillId="0" borderId="26" xfId="6" applyFont="1" applyBorder="1" applyAlignment="1">
      <alignment horizontal="left" vertical="center"/>
    </xf>
    <xf numFmtId="0" fontId="10" fillId="0" borderId="140" xfId="6" applyFont="1" applyBorder="1" applyAlignment="1">
      <alignment horizontal="center" vertical="center" wrapText="1"/>
    </xf>
    <xf numFmtId="0" fontId="103" fillId="0" borderId="102" xfId="11" applyFont="1" applyBorder="1" applyAlignment="1">
      <alignment horizontal="center" vertical="center"/>
    </xf>
    <xf numFmtId="0" fontId="103" fillId="0" borderId="52" xfId="11" applyFont="1" applyBorder="1" applyAlignment="1">
      <alignment horizontal="center" vertical="center"/>
    </xf>
    <xf numFmtId="0" fontId="103" fillId="0" borderId="34" xfId="11" applyFont="1" applyBorder="1" applyAlignment="1">
      <alignment horizontal="left"/>
    </xf>
    <xf numFmtId="0" fontId="103" fillId="0" borderId="13" xfId="11" applyFont="1" applyBorder="1" applyAlignment="1">
      <alignment horizontal="left"/>
    </xf>
    <xf numFmtId="0" fontId="103" fillId="0" borderId="14" xfId="11" applyFont="1" applyBorder="1" applyAlignment="1">
      <alignment horizontal="left"/>
    </xf>
    <xf numFmtId="0" fontId="103" fillId="0" borderId="6" xfId="11" applyFont="1" applyBorder="1" applyAlignment="1">
      <alignment horizontal="left"/>
    </xf>
    <xf numFmtId="0" fontId="103" fillId="0" borderId="7" xfId="11" applyFont="1" applyBorder="1" applyAlignment="1">
      <alignment horizontal="left"/>
    </xf>
    <xf numFmtId="0" fontId="103" fillId="0" borderId="35" xfId="11" applyFont="1" applyBorder="1" applyAlignment="1">
      <alignment horizontal="left"/>
    </xf>
    <xf numFmtId="0" fontId="103" fillId="0" borderId="7" xfId="11" applyFont="1" applyBorder="1" applyAlignment="1">
      <alignment horizontal="center"/>
    </xf>
    <xf numFmtId="0" fontId="103" fillId="0" borderId="35" xfId="11" applyFont="1" applyBorder="1" applyAlignment="1">
      <alignment horizontal="center"/>
    </xf>
    <xf numFmtId="0" fontId="103" fillId="0" borderId="153" xfId="11" applyFont="1" applyBorder="1" applyAlignment="1">
      <alignment horizontal="center" vertical="center"/>
    </xf>
    <xf numFmtId="0" fontId="103" fillId="0" borderId="93" xfId="11" applyFont="1" applyBorder="1" applyAlignment="1">
      <alignment horizontal="left"/>
    </xf>
    <xf numFmtId="0" fontId="105" fillId="0" borderId="134" xfId="11" applyFont="1" applyBorder="1" applyAlignment="1">
      <alignment horizontal="center" vertical="center"/>
    </xf>
    <xf numFmtId="0" fontId="105" fillId="0" borderId="135" xfId="11" applyFont="1" applyBorder="1" applyAlignment="1">
      <alignment horizontal="center" vertical="center"/>
    </xf>
    <xf numFmtId="0" fontId="103" fillId="0" borderId="93" xfId="11" applyFont="1" applyBorder="1" applyAlignment="1">
      <alignment horizontal="left" vertical="center"/>
    </xf>
    <xf numFmtId="0" fontId="103" fillId="0" borderId="154" xfId="11" applyFont="1" applyBorder="1" applyAlignment="1">
      <alignment horizontal="left" vertical="center"/>
    </xf>
    <xf numFmtId="0" fontId="104" fillId="0" borderId="0" xfId="11" applyFont="1" applyAlignment="1">
      <alignment horizontal="center"/>
    </xf>
    <xf numFmtId="0" fontId="103" fillId="0" borderId="0" xfId="11" applyFont="1" applyAlignment="1">
      <alignment horizontal="center"/>
    </xf>
    <xf numFmtId="0" fontId="103" fillId="0" borderId="0" xfId="11" applyFont="1"/>
    <xf numFmtId="0" fontId="103" fillId="0" borderId="12" xfId="11" applyFont="1" applyBorder="1" applyAlignment="1">
      <alignment horizontal="right"/>
    </xf>
    <xf numFmtId="0" fontId="103" fillId="0" borderId="0" xfId="11" applyFont="1" applyAlignment="1">
      <alignment horizontal="right"/>
    </xf>
    <xf numFmtId="0" fontId="103" fillId="0" borderId="93" xfId="11" applyFont="1" applyBorder="1" applyAlignment="1">
      <alignment horizontal="center"/>
    </xf>
    <xf numFmtId="0" fontId="106" fillId="0" borderId="40" xfId="11" applyFont="1" applyBorder="1" applyAlignment="1">
      <alignment horizontal="left" vertical="top" wrapText="1"/>
    </xf>
    <xf numFmtId="0" fontId="106" fillId="0" borderId="28" xfId="11" applyFont="1" applyBorder="1" applyAlignment="1">
      <alignment horizontal="left" vertical="top"/>
    </xf>
    <xf numFmtId="0" fontId="106" fillId="0" borderId="20" xfId="11" applyFont="1" applyBorder="1" applyAlignment="1">
      <alignment horizontal="left" vertical="top"/>
    </xf>
    <xf numFmtId="0" fontId="106" fillId="0" borderId="69" xfId="11" applyFont="1" applyBorder="1" applyAlignment="1">
      <alignment horizontal="left" vertical="top"/>
    </xf>
    <xf numFmtId="0" fontId="106" fillId="0" borderId="70" xfId="11" applyFont="1" applyBorder="1" applyAlignment="1">
      <alignment horizontal="left" vertical="top"/>
    </xf>
    <xf numFmtId="0" fontId="106" fillId="0" borderId="156" xfId="11" applyFont="1" applyBorder="1" applyAlignment="1">
      <alignment horizontal="left" vertical="top"/>
    </xf>
    <xf numFmtId="0" fontId="107" fillId="0" borderId="40" xfId="11" applyFont="1" applyBorder="1" applyAlignment="1">
      <alignment horizontal="center" vertical="top" wrapText="1"/>
    </xf>
    <xf numFmtId="0" fontId="107" fillId="0" borderId="28" xfId="11" applyFont="1" applyBorder="1" applyAlignment="1">
      <alignment horizontal="center" vertical="top" wrapText="1"/>
    </xf>
    <xf numFmtId="0" fontId="107" fillId="0" borderId="43" xfId="11" applyFont="1" applyBorder="1" applyAlignment="1">
      <alignment horizontal="center" vertical="top" wrapText="1"/>
    </xf>
    <xf numFmtId="0" fontId="103" fillId="0" borderId="155" xfId="11" applyFont="1" applyBorder="1" applyAlignment="1">
      <alignment horizontal="center" vertical="center"/>
    </xf>
    <xf numFmtId="0" fontId="103" fillId="0" borderId="29" xfId="11" applyFont="1" applyBorder="1" applyAlignment="1">
      <alignment horizontal="center" vertical="center"/>
    </xf>
    <xf numFmtId="0" fontId="103" fillId="0" borderId="7" xfId="11" applyFont="1" applyBorder="1" applyAlignment="1">
      <alignment horizontal="left" vertical="center"/>
    </xf>
    <xf numFmtId="0" fontId="103" fillId="0" borderId="35" xfId="11" applyFont="1" applyBorder="1" applyAlignment="1">
      <alignment horizontal="left" vertical="center"/>
    </xf>
    <xf numFmtId="0" fontId="103" fillId="0" borderId="105" xfId="11" applyFont="1" applyBorder="1" applyAlignment="1">
      <alignment horizontal="center" vertical="center"/>
    </xf>
    <xf numFmtId="0" fontId="103" fillId="5" borderId="4" xfId="11" applyFont="1" applyFill="1" applyBorder="1" applyAlignment="1">
      <alignment horizontal="left" vertical="center"/>
    </xf>
    <xf numFmtId="0" fontId="103" fillId="5" borderId="0" xfId="11" applyFont="1" applyFill="1" applyAlignment="1">
      <alignment horizontal="left" vertical="center"/>
    </xf>
    <xf numFmtId="0" fontId="103" fillId="5" borderId="15" xfId="11" applyFont="1" applyFill="1" applyBorder="1" applyAlignment="1">
      <alignment horizontal="left" vertical="center"/>
    </xf>
    <xf numFmtId="0" fontId="103" fillId="5" borderId="6" xfId="11" applyFont="1" applyFill="1" applyBorder="1" applyAlignment="1">
      <alignment horizontal="left" vertical="center"/>
    </xf>
    <xf numFmtId="0" fontId="103" fillId="5" borderId="7" xfId="11" applyFont="1" applyFill="1" applyBorder="1" applyAlignment="1">
      <alignment horizontal="left" vertical="center"/>
    </xf>
    <xf numFmtId="0" fontId="103" fillId="5" borderId="35" xfId="11" applyFont="1" applyFill="1" applyBorder="1" applyAlignment="1">
      <alignment horizontal="left" vertical="center"/>
    </xf>
    <xf numFmtId="0" fontId="103" fillId="5" borderId="137" xfId="11" applyFont="1" applyFill="1" applyBorder="1" applyAlignment="1">
      <alignment vertical="center"/>
    </xf>
    <xf numFmtId="0" fontId="103" fillId="5" borderId="93" xfId="11" applyFont="1" applyFill="1" applyBorder="1" applyAlignment="1">
      <alignment vertical="center"/>
    </xf>
    <xf numFmtId="0" fontId="103" fillId="5" borderId="154" xfId="11" applyFont="1" applyFill="1" applyBorder="1" applyAlignment="1">
      <alignment vertical="center"/>
    </xf>
    <xf numFmtId="0" fontId="103" fillId="5" borderId="6" xfId="11" applyFont="1" applyFill="1" applyBorder="1" applyAlignment="1">
      <alignment vertical="center"/>
    </xf>
    <xf numFmtId="0" fontId="103" fillId="5" borderId="7" xfId="11" applyFont="1" applyFill="1" applyBorder="1" applyAlignment="1">
      <alignment vertical="center"/>
    </xf>
    <xf numFmtId="0" fontId="103" fillId="5" borderId="35" xfId="11" applyFont="1" applyFill="1" applyBorder="1" applyAlignment="1">
      <alignment vertical="center"/>
    </xf>
    <xf numFmtId="0" fontId="103" fillId="0" borderId="155" xfId="11" applyFont="1" applyBorder="1" applyAlignment="1">
      <alignment horizontal="left" vertical="top" wrapText="1"/>
    </xf>
    <xf numFmtId="0" fontId="103" fillId="0" borderId="93" xfId="11" applyFont="1" applyBorder="1" applyAlignment="1">
      <alignment horizontal="left" vertical="top"/>
    </xf>
    <xf numFmtId="0" fontId="103" fillId="0" borderId="154" xfId="11" applyFont="1" applyBorder="1" applyAlignment="1">
      <alignment horizontal="left" vertical="top"/>
    </xf>
    <xf numFmtId="0" fontId="103" fillId="0" borderId="22" xfId="11" applyFont="1" applyBorder="1" applyAlignment="1">
      <alignment horizontal="left" vertical="top"/>
    </xf>
    <xf numFmtId="0" fontId="103" fillId="0" borderId="0" xfId="11" applyFont="1" applyAlignment="1">
      <alignment horizontal="left" vertical="top"/>
    </xf>
    <xf numFmtId="0" fontId="103" fillId="0" borderId="15" xfId="11" applyFont="1" applyBorder="1" applyAlignment="1">
      <alignment horizontal="left" vertical="top"/>
    </xf>
    <xf numFmtId="0" fontId="103" fillId="0" borderId="29" xfId="11" applyFont="1" applyBorder="1" applyAlignment="1">
      <alignment horizontal="left" vertical="top"/>
    </xf>
    <xf numFmtId="0" fontId="103" fillId="0" borderId="7" xfId="11" applyFont="1" applyBorder="1" applyAlignment="1">
      <alignment horizontal="left" vertical="top"/>
    </xf>
    <xf numFmtId="0" fontId="103" fillId="0" borderId="35" xfId="11" applyFont="1" applyBorder="1" applyAlignment="1">
      <alignment horizontal="left" vertical="top"/>
    </xf>
    <xf numFmtId="0" fontId="106" fillId="0" borderId="134" xfId="11" applyFont="1" applyBorder="1" applyAlignment="1">
      <alignment horizontal="left" vertical="top" wrapText="1"/>
    </xf>
    <xf numFmtId="0" fontId="106" fillId="0" borderId="135" xfId="11" applyFont="1" applyBorder="1" applyAlignment="1">
      <alignment horizontal="left" vertical="top"/>
    </xf>
    <xf numFmtId="0" fontId="106" fillId="0" borderId="136" xfId="11" applyFont="1" applyBorder="1" applyAlignment="1">
      <alignment horizontal="left" vertical="top"/>
    </xf>
    <xf numFmtId="0" fontId="106" fillId="0" borderId="134" xfId="11" applyFont="1" applyBorder="1" applyAlignment="1">
      <alignment horizontal="left" vertical="top"/>
    </xf>
    <xf numFmtId="0" fontId="107" fillId="0" borderId="134" xfId="11" applyFont="1" applyBorder="1" applyAlignment="1">
      <alignment horizontal="center" vertical="top" wrapText="1"/>
    </xf>
    <xf numFmtId="0" fontId="107" fillId="0" borderId="135" xfId="11" applyFont="1" applyBorder="1" applyAlignment="1">
      <alignment horizontal="center" vertical="top" wrapText="1"/>
    </xf>
    <xf numFmtId="0" fontId="107" fillId="0" borderId="143" xfId="11" applyFont="1" applyBorder="1" applyAlignment="1">
      <alignment horizontal="center" vertical="top" wrapText="1"/>
    </xf>
    <xf numFmtId="0" fontId="107" fillId="0" borderId="0" xfId="11" applyFont="1" applyAlignment="1">
      <alignment wrapText="1"/>
    </xf>
    <xf numFmtId="0" fontId="107" fillId="0" borderId="0" xfId="11" applyFont="1" applyAlignment="1">
      <alignment horizontal="left" wrapText="1"/>
    </xf>
    <xf numFmtId="0" fontId="103" fillId="0" borderId="93" xfId="11" applyFont="1" applyBorder="1" applyAlignment="1">
      <alignment horizontal="center" vertical="center"/>
    </xf>
    <xf numFmtId="0" fontId="103" fillId="0" borderId="154" xfId="11" applyFont="1" applyBorder="1" applyAlignment="1">
      <alignment horizontal="center" vertical="center"/>
    </xf>
    <xf numFmtId="0" fontId="103" fillId="0" borderId="4" xfId="11" applyFont="1" applyBorder="1" applyAlignment="1">
      <alignment horizontal="left" vertical="center"/>
    </xf>
    <xf numFmtId="0" fontId="103" fillId="0" borderId="0" xfId="11" applyFont="1" applyAlignment="1">
      <alignment horizontal="left" vertical="center"/>
    </xf>
    <xf numFmtId="0" fontId="103" fillId="0" borderId="15" xfId="11" applyFont="1" applyBorder="1" applyAlignment="1">
      <alignment horizontal="left" vertical="center"/>
    </xf>
    <xf numFmtId="0" fontId="103" fillId="0" borderId="6" xfId="11" applyFont="1" applyBorder="1" applyAlignment="1">
      <alignment horizontal="left" vertical="center"/>
    </xf>
    <xf numFmtId="0" fontId="103" fillId="0" borderId="137" xfId="11" applyFont="1" applyBorder="1" applyAlignment="1">
      <alignment vertical="center"/>
    </xf>
    <xf numFmtId="0" fontId="103" fillId="0" borderId="93" xfId="11" applyFont="1" applyBorder="1" applyAlignment="1">
      <alignment vertical="center"/>
    </xf>
    <xf numFmtId="0" fontId="103" fillId="0" borderId="154" xfId="11" applyFont="1" applyBorder="1" applyAlignment="1">
      <alignment vertical="center"/>
    </xf>
    <xf numFmtId="0" fontId="103" fillId="0" borderId="6" xfId="11" applyFont="1" applyBorder="1" applyAlignment="1">
      <alignment vertical="center"/>
    </xf>
    <xf numFmtId="0" fontId="103" fillId="0" borderId="7" xfId="11" applyFont="1" applyBorder="1" applyAlignment="1">
      <alignment vertical="center"/>
    </xf>
    <xf numFmtId="0" fontId="103" fillId="0" borderId="35" xfId="11" applyFont="1" applyBorder="1" applyAlignment="1">
      <alignment vertical="center"/>
    </xf>
    <xf numFmtId="0" fontId="110" fillId="0" borderId="0" xfId="13" applyFont="1" applyAlignment="1" applyProtection="1">
      <alignment horizontal="center"/>
    </xf>
    <xf numFmtId="0" fontId="106" fillId="0" borderId="101" xfId="11" applyFont="1" applyBorder="1" applyAlignment="1">
      <alignment horizontal="left" vertical="top" wrapText="1"/>
    </xf>
    <xf numFmtId="0" fontId="106" fillId="0" borderId="12" xfId="11" applyFont="1" applyBorder="1" applyAlignment="1">
      <alignment horizontal="left" vertical="top"/>
    </xf>
    <xf numFmtId="0" fontId="108" fillId="0" borderId="12" xfId="12" applyBorder="1" applyAlignment="1">
      <alignment vertical="top"/>
    </xf>
    <xf numFmtId="0" fontId="108" fillId="0" borderId="24" xfId="12" applyBorder="1" applyAlignment="1">
      <alignment vertical="top"/>
    </xf>
    <xf numFmtId="0" fontId="50" fillId="0" borderId="134" xfId="6" applyFont="1" applyBorder="1" applyAlignment="1">
      <alignment horizontal="center" vertical="top"/>
    </xf>
    <xf numFmtId="0" fontId="50" fillId="0" borderId="136" xfId="6" applyFont="1" applyBorder="1" applyAlignment="1">
      <alignment horizontal="center" vertical="top"/>
    </xf>
    <xf numFmtId="0" fontId="111" fillId="0" borderId="12" xfId="6" applyFont="1" applyBorder="1" applyAlignment="1">
      <alignment horizontal="center" vertical="center"/>
    </xf>
    <xf numFmtId="0" fontId="64" fillId="0" borderId="157" xfId="6" applyFont="1" applyBorder="1" applyAlignment="1">
      <alignment horizontal="center" vertical="center"/>
    </xf>
    <xf numFmtId="0" fontId="64" fillId="0" borderId="159" xfId="6" applyFont="1" applyBorder="1" applyAlignment="1">
      <alignment horizontal="center" vertical="center"/>
    </xf>
    <xf numFmtId="0" fontId="50" fillId="0" borderId="31" xfId="6" applyFont="1" applyBorder="1" applyAlignment="1">
      <alignment horizontal="center" vertical="top"/>
    </xf>
    <xf numFmtId="0" fontId="50" fillId="0" borderId="27" xfId="6" applyFont="1" applyBorder="1" applyAlignment="1">
      <alignment horizontal="center" vertical="top"/>
    </xf>
    <xf numFmtId="0" fontId="50" fillId="0" borderId="40" xfId="6" applyFont="1" applyBorder="1" applyAlignment="1">
      <alignment horizontal="center" vertical="top"/>
    </xf>
    <xf numFmtId="0" fontId="50" fillId="0" borderId="20" xfId="6" applyFont="1" applyBorder="1" applyAlignment="1">
      <alignment horizontal="center" vertical="top"/>
    </xf>
    <xf numFmtId="0" fontId="56" fillId="0" borderId="0" xfId="14" applyFont="1" applyAlignment="1">
      <alignment horizontal="justify" vertical="center" wrapText="1"/>
    </xf>
    <xf numFmtId="0" fontId="46" fillId="0" borderId="0" xfId="14">
      <alignment vertical="center"/>
    </xf>
    <xf numFmtId="0" fontId="112" fillId="0" borderId="22" xfId="14" applyFont="1" applyBorder="1" applyAlignment="1">
      <alignment horizontal="distributed" vertical="center" indent="13"/>
    </xf>
    <xf numFmtId="0" fontId="112" fillId="0" borderId="0" xfId="14" applyFont="1" applyAlignment="1">
      <alignment horizontal="distributed" vertical="center" indent="13"/>
    </xf>
    <xf numFmtId="0" fontId="112" fillId="0" borderId="15" xfId="14" applyFont="1" applyBorder="1" applyAlignment="1">
      <alignment horizontal="distributed" vertical="center" indent="13"/>
    </xf>
    <xf numFmtId="0" fontId="50" fillId="0" borderId="0" xfId="14" applyFont="1" applyAlignment="1">
      <alignment horizontal="right" vertical="center"/>
    </xf>
    <xf numFmtId="0" fontId="50" fillId="2" borderId="65" xfId="14" applyFont="1" applyFill="1" applyBorder="1" applyAlignment="1">
      <alignment horizontal="left" vertical="center" indent="1" shrinkToFit="1"/>
    </xf>
    <xf numFmtId="0" fontId="50" fillId="0" borderId="0" xfId="14" applyFont="1" applyAlignment="1">
      <alignment horizontal="center" vertical="center"/>
    </xf>
    <xf numFmtId="0" fontId="50" fillId="2" borderId="0" xfId="14" applyFont="1" applyFill="1" applyAlignment="1">
      <alignment horizontal="left" vertical="center" indent="1" shrinkToFit="1"/>
    </xf>
    <xf numFmtId="0" fontId="54" fillId="0" borderId="0" xfId="14" applyFont="1" applyAlignment="1">
      <alignment horizontal="right" vertical="center"/>
    </xf>
    <xf numFmtId="0" fontId="50" fillId="2" borderId="58" xfId="14" applyFont="1" applyFill="1" applyBorder="1" applyAlignment="1">
      <alignment horizontal="left" vertical="center" indent="1"/>
    </xf>
    <xf numFmtId="0" fontId="50" fillId="2" borderId="55" xfId="14" applyFont="1" applyFill="1" applyBorder="1" applyAlignment="1">
      <alignment horizontal="left" vertical="center" indent="1"/>
    </xf>
    <xf numFmtId="0" fontId="50" fillId="2" borderId="0" xfId="14" applyFont="1" applyFill="1" applyAlignment="1">
      <alignment horizontal="left" vertical="center" indent="1"/>
    </xf>
    <xf numFmtId="0" fontId="50" fillId="0" borderId="125" xfId="14" applyFont="1" applyBorder="1" applyAlignment="1">
      <alignment horizontal="center" vertical="center"/>
    </xf>
    <xf numFmtId="0" fontId="50" fillId="0" borderId="136" xfId="14" applyFont="1" applyBorder="1" applyAlignment="1">
      <alignment horizontal="center" vertical="center"/>
    </xf>
    <xf numFmtId="0" fontId="50" fillId="0" borderId="141" xfId="14" applyFont="1" applyBorder="1" applyAlignment="1">
      <alignment horizontal="center" vertical="center"/>
    </xf>
    <xf numFmtId="0" fontId="50" fillId="0" borderId="134" xfId="14" applyFont="1" applyBorder="1" applyAlignment="1">
      <alignment horizontal="center" vertical="center"/>
    </xf>
    <xf numFmtId="0" fontId="50" fillId="0" borderId="93" xfId="14" applyFont="1" applyBorder="1" applyAlignment="1">
      <alignment horizontal="left" vertical="center"/>
    </xf>
    <xf numFmtId="0" fontId="50" fillId="0" borderId="154" xfId="14" applyFont="1" applyBorder="1" applyAlignment="1">
      <alignment horizontal="left" vertical="center"/>
    </xf>
    <xf numFmtId="0" fontId="50" fillId="0" borderId="7" xfId="14" applyFont="1" applyBorder="1" applyAlignment="1">
      <alignment horizontal="left" vertical="center"/>
    </xf>
    <xf numFmtId="0" fontId="50" fillId="0" borderId="135" xfId="14" applyFont="1" applyBorder="1" applyAlignment="1">
      <alignment horizontal="center" vertical="center"/>
    </xf>
    <xf numFmtId="0" fontId="50" fillId="0" borderId="23" xfId="14" applyFont="1" applyBorder="1" applyAlignment="1">
      <alignment horizontal="center" vertical="center"/>
    </xf>
    <xf numFmtId="0" fontId="50" fillId="0" borderId="100" xfId="14" applyFont="1" applyBorder="1" applyAlignment="1">
      <alignment horizontal="center" vertical="center"/>
    </xf>
    <xf numFmtId="0" fontId="50" fillId="2" borderId="40" xfId="14" applyFont="1" applyFill="1" applyBorder="1" applyAlignment="1">
      <alignment horizontal="center" vertical="center"/>
    </xf>
    <xf numFmtId="0" fontId="50" fillId="2" borderId="28" xfId="14" applyFont="1" applyFill="1" applyBorder="1" applyAlignment="1">
      <alignment horizontal="center" vertical="center"/>
    </xf>
    <xf numFmtId="0" fontId="50" fillId="0" borderId="40" xfId="14" applyFont="1" applyBorder="1" applyAlignment="1">
      <alignment horizontal="center" vertical="center"/>
    </xf>
    <xf numFmtId="0" fontId="50" fillId="0" borderId="28" xfId="14" applyFont="1" applyBorder="1" applyAlignment="1">
      <alignment horizontal="center" vertical="center"/>
    </xf>
    <xf numFmtId="0" fontId="50" fillId="0" borderId="20" xfId="14" applyFont="1" applyBorder="1" applyAlignment="1">
      <alignment horizontal="center" vertical="center"/>
    </xf>
    <xf numFmtId="178" fontId="50" fillId="0" borderId="40" xfId="14" applyNumberFormat="1" applyFont="1" applyBorder="1" applyAlignment="1">
      <alignment horizontal="center" vertical="center"/>
    </xf>
    <xf numFmtId="178" fontId="50" fillId="0" borderId="28" xfId="14" applyNumberFormat="1" applyFont="1" applyBorder="1" applyAlignment="1">
      <alignment horizontal="center" vertical="center"/>
    </xf>
    <xf numFmtId="178" fontId="50" fillId="0" borderId="43" xfId="14" applyNumberFormat="1" applyFont="1" applyBorder="1" applyAlignment="1">
      <alignment horizontal="center" vertical="center"/>
    </xf>
    <xf numFmtId="0" fontId="50" fillId="0" borderId="22" xfId="14" applyFont="1" applyBorder="1" applyAlignment="1">
      <alignment horizontal="center" vertical="center"/>
    </xf>
    <xf numFmtId="0" fontId="50" fillId="0" borderId="5" xfId="14" applyFont="1" applyBorder="1" applyAlignment="1">
      <alignment horizontal="center" vertical="center"/>
    </xf>
    <xf numFmtId="0" fontId="50" fillId="0" borderId="29" xfId="14" applyFont="1" applyBorder="1" applyAlignment="1">
      <alignment horizontal="center" vertical="center"/>
    </xf>
    <xf numFmtId="0" fontId="50" fillId="0" borderId="8" xfId="14" applyFont="1" applyBorder="1" applyAlignment="1">
      <alignment horizontal="center" vertical="center"/>
    </xf>
    <xf numFmtId="0" fontId="50" fillId="0" borderId="131" xfId="14" applyFont="1" applyBorder="1" applyAlignment="1">
      <alignment horizontal="center" vertical="center"/>
    </xf>
    <xf numFmtId="0" fontId="50" fillId="0" borderId="44" xfId="14" applyFont="1" applyBorder="1" applyAlignment="1">
      <alignment horizontal="center" vertical="center"/>
    </xf>
    <xf numFmtId="0" fontId="50" fillId="0" borderId="135" xfId="14" applyFont="1" applyBorder="1" applyAlignment="1">
      <alignment horizontal="left" vertical="center"/>
    </xf>
    <xf numFmtId="0" fontId="54" fillId="0" borderId="0" xfId="14" applyFont="1" applyAlignment="1">
      <alignment horizontal="left" vertical="center"/>
    </xf>
    <xf numFmtId="0" fontId="64" fillId="0" borderId="0" xfId="14" applyFont="1" applyAlignment="1">
      <alignment horizontal="center" vertical="center"/>
    </xf>
    <xf numFmtId="0" fontId="50" fillId="2" borderId="7" xfId="5" applyFont="1" applyFill="1" applyBorder="1" applyAlignment="1">
      <alignment horizontal="left" vertical="center" wrapText="1" indent="1"/>
    </xf>
    <xf numFmtId="0" fontId="50" fillId="2" borderId="8" xfId="5" applyFont="1" applyFill="1" applyBorder="1" applyAlignment="1">
      <alignment horizontal="left" vertical="center" wrapText="1" indent="1"/>
    </xf>
    <xf numFmtId="0" fontId="114" fillId="0" borderId="0" xfId="5" applyFont="1">
      <alignment vertical="center"/>
    </xf>
    <xf numFmtId="0" fontId="46" fillId="0" borderId="0" xfId="5">
      <alignment vertical="center"/>
    </xf>
    <xf numFmtId="0" fontId="50" fillId="0" borderId="137" xfId="5" applyFont="1" applyBorder="1" applyAlignment="1">
      <alignment horizontal="justify" vertical="center" wrapText="1"/>
    </xf>
    <xf numFmtId="0" fontId="50" fillId="0" borderId="93" xfId="5" applyFont="1" applyBorder="1" applyAlignment="1">
      <alignment horizontal="justify" vertical="center" wrapText="1"/>
    </xf>
    <xf numFmtId="0" fontId="50" fillId="0" borderId="94" xfId="5" applyFont="1" applyBorder="1" applyAlignment="1">
      <alignment horizontal="justify" vertical="center" wrapText="1"/>
    </xf>
    <xf numFmtId="0" fontId="50" fillId="0" borderId="4" xfId="5" applyFont="1" applyBorder="1" applyAlignment="1">
      <alignment horizontal="center" vertical="center" wrapText="1"/>
    </xf>
    <xf numFmtId="0" fontId="50" fillId="0" borderId="0" xfId="5" applyFont="1" applyAlignment="1">
      <alignment horizontal="center" vertical="center" wrapText="1"/>
    </xf>
    <xf numFmtId="0" fontId="50" fillId="0" borderId="5" xfId="5" applyFont="1" applyBorder="1" applyAlignment="1">
      <alignment horizontal="center" vertical="center" wrapText="1"/>
    </xf>
    <xf numFmtId="49" fontId="50" fillId="2" borderId="0" xfId="5" applyNumberFormat="1" applyFont="1" applyFill="1" applyAlignment="1">
      <alignment horizontal="left" vertical="center" indent="1"/>
    </xf>
    <xf numFmtId="0" fontId="50" fillId="2" borderId="0" xfId="5" applyFont="1" applyFill="1" applyAlignment="1">
      <alignment horizontal="left" vertical="center" wrapText="1" indent="1"/>
    </xf>
    <xf numFmtId="0" fontId="50" fillId="0" borderId="0" xfId="5" applyFont="1" applyAlignment="1">
      <alignment horizontal="left" vertical="center" indent="1"/>
    </xf>
    <xf numFmtId="0" fontId="50" fillId="0" borderId="0" xfId="5" applyFont="1" applyAlignment="1">
      <alignment horizontal="right" vertical="center" wrapText="1" indent="1"/>
    </xf>
    <xf numFmtId="0" fontId="50" fillId="0" borderId="4" xfId="5" applyFont="1" applyBorder="1" applyAlignment="1">
      <alignment horizontal="justify" vertical="center" wrapText="1"/>
    </xf>
    <xf numFmtId="0" fontId="50" fillId="0" borderId="5" xfId="5" applyFont="1" applyBorder="1" applyAlignment="1">
      <alignment horizontal="justify" vertical="center" wrapText="1"/>
    </xf>
    <xf numFmtId="0" fontId="50" fillId="0" borderId="0" xfId="5" applyFont="1" applyAlignment="1">
      <alignment horizontal="center" vertical="top" wrapText="1"/>
    </xf>
    <xf numFmtId="0" fontId="50" fillId="0" borderId="5" xfId="5" applyFont="1" applyBorder="1" applyAlignment="1">
      <alignment horizontal="center" vertical="top" wrapText="1"/>
    </xf>
    <xf numFmtId="0" fontId="50" fillId="0" borderId="137" xfId="5" applyFont="1" applyBorder="1" applyAlignment="1">
      <alignment horizontal="left" vertical="center" wrapText="1"/>
    </xf>
    <xf numFmtId="0" fontId="50" fillId="0" borderId="94" xfId="5" applyFont="1" applyBorder="1" applyAlignment="1">
      <alignment horizontal="left" vertical="center" wrapText="1"/>
    </xf>
    <xf numFmtId="0" fontId="50" fillId="2" borderId="6" xfId="5" applyFont="1" applyFill="1" applyBorder="1" applyAlignment="1">
      <alignment horizontal="center" vertical="center" wrapText="1"/>
    </xf>
    <xf numFmtId="0" fontId="50" fillId="2" borderId="8" xfId="5" applyFont="1" applyFill="1" applyBorder="1" applyAlignment="1">
      <alignment horizontal="center" vertical="center" wrapText="1"/>
    </xf>
    <xf numFmtId="0" fontId="50" fillId="0" borderId="134" xfId="5" applyFont="1" applyBorder="1" applyAlignment="1">
      <alignment horizontal="left" vertical="center" wrapText="1"/>
    </xf>
    <xf numFmtId="0" fontId="50" fillId="0" borderId="135" xfId="5" applyFont="1" applyBorder="1" applyAlignment="1">
      <alignment horizontal="left" vertical="center" wrapText="1"/>
    </xf>
    <xf numFmtId="0" fontId="50" fillId="0" borderId="136" xfId="5" applyFont="1" applyBorder="1" applyAlignment="1">
      <alignment horizontal="left" vertical="center" wrapText="1"/>
    </xf>
    <xf numFmtId="0" fontId="115" fillId="0" borderId="63" xfId="8" applyFont="1" applyBorder="1"/>
    <xf numFmtId="0" fontId="115" fillId="0" borderId="32" xfId="8" applyFont="1" applyBorder="1"/>
    <xf numFmtId="0" fontId="115" fillId="0" borderId="33" xfId="8" applyFont="1" applyBorder="1"/>
    <xf numFmtId="0" fontId="115" fillId="0" borderId="160" xfId="8" applyFont="1" applyBorder="1" applyAlignment="1">
      <alignment horizontal="center" vertical="center"/>
    </xf>
    <xf numFmtId="0" fontId="115" fillId="0" borderId="161" xfId="8" applyFont="1" applyBorder="1" applyAlignment="1">
      <alignment horizontal="center" vertical="center"/>
    </xf>
    <xf numFmtId="0" fontId="115" fillId="2" borderId="161" xfId="8" applyFont="1" applyFill="1" applyBorder="1" applyAlignment="1">
      <alignment horizontal="center" vertical="center"/>
    </xf>
    <xf numFmtId="0" fontId="121" fillId="2" borderId="161" xfId="8" applyFont="1" applyFill="1" applyBorder="1" applyAlignment="1">
      <alignment horizontal="center" vertical="center"/>
    </xf>
    <xf numFmtId="0" fontId="121" fillId="2" borderId="162" xfId="8" applyFont="1" applyFill="1" applyBorder="1" applyAlignment="1">
      <alignment horizontal="center" vertical="center"/>
    </xf>
    <xf numFmtId="0" fontId="116" fillId="0" borderId="0" xfId="8" applyFont="1" applyAlignment="1">
      <alignment horizontal="center"/>
    </xf>
    <xf numFmtId="0" fontId="115" fillId="0" borderId="125" xfId="8" applyFont="1" applyBorder="1" applyAlignment="1">
      <alignment horizontal="center"/>
    </xf>
    <xf numFmtId="0" fontId="115" fillId="0" borderId="136" xfId="8" applyFont="1" applyBorder="1" applyAlignment="1">
      <alignment horizontal="center"/>
    </xf>
    <xf numFmtId="0" fontId="115" fillId="0" borderId="168" xfId="8" applyFont="1" applyBorder="1"/>
    <xf numFmtId="0" fontId="115" fillId="0" borderId="169" xfId="8" applyFont="1" applyBorder="1"/>
    <xf numFmtId="0" fontId="115" fillId="0" borderId="25" xfId="8" applyFont="1" applyBorder="1"/>
    <xf numFmtId="0" fontId="115" fillId="0" borderId="47" xfId="8" applyFont="1" applyBorder="1"/>
    <xf numFmtId="0" fontId="55" fillId="0" borderId="135" xfId="9" applyFont="1" applyBorder="1" applyAlignment="1">
      <alignment horizontal="right" wrapText="1"/>
    </xf>
    <xf numFmtId="0" fontId="112" fillId="0" borderId="0" xfId="9" applyFont="1" applyAlignment="1">
      <alignment horizontal="distributed" vertical="top" indent="16"/>
    </xf>
    <xf numFmtId="0" fontId="57" fillId="0" borderId="89" xfId="9" applyFont="1" applyBorder="1" applyAlignment="1">
      <alignment horizontal="distributed" vertical="top" wrapText="1" indent="17"/>
    </xf>
    <xf numFmtId="0" fontId="57" fillId="0" borderId="7" xfId="9" applyFont="1" applyBorder="1" applyAlignment="1">
      <alignment horizontal="distributed" vertical="top" wrapText="1" indent="17"/>
    </xf>
    <xf numFmtId="0" fontId="57" fillId="0" borderId="86" xfId="9" applyFont="1" applyBorder="1" applyAlignment="1">
      <alignment horizontal="distributed" vertical="top" wrapText="1" indent="17"/>
    </xf>
    <xf numFmtId="0" fontId="54" fillId="0" borderId="0" xfId="9" applyFont="1" applyAlignment="1">
      <alignment horizontal="left" vertical="center" indent="1"/>
    </xf>
    <xf numFmtId="0" fontId="55" fillId="2" borderId="7" xfId="9" applyFont="1" applyFill="1" applyBorder="1" applyAlignment="1">
      <alignment horizontal="center" vertical="center" wrapText="1"/>
    </xf>
    <xf numFmtId="0" fontId="55" fillId="2" borderId="86" xfId="9" applyFont="1" applyFill="1" applyBorder="1" applyAlignment="1">
      <alignment horizontal="center" vertical="center" wrapText="1"/>
    </xf>
    <xf numFmtId="0" fontId="50" fillId="0" borderId="81" xfId="9" applyFont="1" applyBorder="1" applyAlignment="1">
      <alignment horizontal="justify" vertical="center" wrapText="1"/>
    </xf>
    <xf numFmtId="0" fontId="50" fillId="0" borderId="81" xfId="9" applyFont="1" applyBorder="1">
      <alignment vertical="center"/>
    </xf>
    <xf numFmtId="0" fontId="50" fillId="0" borderId="0" xfId="9" applyFont="1" applyAlignment="1">
      <alignment horizontal="justify" vertical="center" wrapText="1"/>
    </xf>
    <xf numFmtId="0" fontId="50" fillId="0" borderId="0" xfId="9" applyFont="1">
      <alignment vertical="center"/>
    </xf>
    <xf numFmtId="0" fontId="55" fillId="0" borderId="135" xfId="9" applyFont="1" applyBorder="1" applyAlignment="1">
      <alignment horizontal="center" wrapText="1"/>
    </xf>
    <xf numFmtId="0" fontId="50" fillId="0" borderId="7" xfId="9" applyFont="1" applyBorder="1" applyAlignment="1">
      <alignment horizontal="center" vertical="center" wrapText="1"/>
    </xf>
    <xf numFmtId="0" fontId="50" fillId="0" borderId="7" xfId="9" applyFont="1" applyBorder="1" applyAlignment="1">
      <alignment horizontal="left" vertical="center" wrapText="1"/>
    </xf>
    <xf numFmtId="0" fontId="50" fillId="0" borderId="86" xfId="9" applyFont="1" applyBorder="1" applyAlignment="1">
      <alignment horizontal="left" vertical="center" wrapText="1"/>
    </xf>
    <xf numFmtId="0" fontId="50" fillId="0" borderId="7" xfId="9" applyFont="1" applyBorder="1" applyAlignment="1">
      <alignment horizontal="center" vertical="center"/>
    </xf>
    <xf numFmtId="0" fontId="55" fillId="0" borderId="94" xfId="9" applyFont="1" applyBorder="1" applyAlignment="1">
      <alignment horizontal="center" vertical="center" wrapText="1"/>
    </xf>
    <xf numFmtId="0" fontId="55" fillId="0" borderId="170" xfId="9" applyFont="1" applyBorder="1" applyAlignment="1">
      <alignment horizontal="center" vertical="center" wrapText="1"/>
    </xf>
    <xf numFmtId="0" fontId="55" fillId="0" borderId="0" xfId="9" applyFont="1" applyAlignment="1">
      <alignment horizontal="left" vertical="center" wrapText="1"/>
    </xf>
    <xf numFmtId="0" fontId="55" fillId="0" borderId="0" xfId="9" applyFont="1" applyAlignment="1">
      <alignment horizontal="center" vertical="center" wrapText="1"/>
    </xf>
    <xf numFmtId="0" fontId="55" fillId="2" borderId="75" xfId="9" applyFont="1" applyFill="1" applyBorder="1" applyAlignment="1">
      <alignment horizontal="center" vertical="center" wrapText="1"/>
    </xf>
    <xf numFmtId="0" fontId="55" fillId="2" borderId="171" xfId="9" applyFont="1" applyFill="1" applyBorder="1" applyAlignment="1">
      <alignment horizontal="left" vertical="center" wrapText="1" indent="1"/>
    </xf>
    <xf numFmtId="0" fontId="55" fillId="2" borderId="75" xfId="9" applyFont="1" applyFill="1" applyBorder="1" applyAlignment="1">
      <alignment horizontal="left" vertical="center" wrapText="1" indent="1"/>
    </xf>
    <xf numFmtId="0" fontId="55" fillId="2" borderId="139" xfId="9" applyFont="1" applyFill="1" applyBorder="1" applyAlignment="1">
      <alignment horizontal="left" vertical="center" wrapText="1" indent="1"/>
    </xf>
    <xf numFmtId="0" fontId="57" fillId="0" borderId="22" xfId="15" applyFont="1" applyBorder="1" applyAlignment="1">
      <alignment horizontal="left" vertical="center"/>
    </xf>
    <xf numFmtId="0" fontId="57" fillId="0" borderId="0" xfId="15" applyFont="1" applyAlignment="1">
      <alignment horizontal="left" vertical="center"/>
    </xf>
    <xf numFmtId="0" fontId="50" fillId="0" borderId="125" xfId="15" applyFont="1" applyBorder="1" applyAlignment="1">
      <alignment horizontal="justify" vertical="center" wrapText="1"/>
    </xf>
    <xf numFmtId="0" fontId="50" fillId="0" borderId="135" xfId="15" applyFont="1" applyBorder="1" applyAlignment="1">
      <alignment horizontal="justify" vertical="center" wrapText="1"/>
    </xf>
    <xf numFmtId="0" fontId="50" fillId="0" borderId="136" xfId="15" applyFont="1" applyBorder="1" applyAlignment="1">
      <alignment horizontal="justify" vertical="center" wrapText="1"/>
    </xf>
    <xf numFmtId="49" fontId="50" fillId="2" borderId="134" xfId="15" applyNumberFormat="1" applyFont="1" applyFill="1" applyBorder="1" applyAlignment="1">
      <alignment horizontal="left" vertical="center" indent="1"/>
    </xf>
    <xf numFmtId="0" fontId="50" fillId="2" borderId="135" xfId="15" applyFont="1" applyFill="1" applyBorder="1" applyAlignment="1">
      <alignment horizontal="left" vertical="center" indent="1"/>
    </xf>
    <xf numFmtId="0" fontId="50" fillId="2" borderId="143" xfId="15" applyFont="1" applyFill="1" applyBorder="1" applyAlignment="1">
      <alignment horizontal="left" vertical="center" indent="1"/>
    </xf>
    <xf numFmtId="0" fontId="50" fillId="0" borderId="155" xfId="15" applyFont="1" applyBorder="1" applyAlignment="1">
      <alignment horizontal="justify" vertical="center" wrapText="1"/>
    </xf>
    <xf numFmtId="0" fontId="50" fillId="0" borderId="93" xfId="15" applyFont="1" applyBorder="1" applyAlignment="1">
      <alignment horizontal="justify" vertical="center" wrapText="1"/>
    </xf>
    <xf numFmtId="0" fontId="50" fillId="0" borderId="94" xfId="15" applyFont="1" applyBorder="1" applyAlignment="1">
      <alignment horizontal="justify" vertical="center" wrapText="1"/>
    </xf>
    <xf numFmtId="0" fontId="50" fillId="0" borderId="29" xfId="15" applyFont="1" applyBorder="1" applyAlignment="1">
      <alignment horizontal="justify" vertical="center" wrapText="1"/>
    </xf>
    <xf numFmtId="0" fontId="50" fillId="0" borderId="7" xfId="15" applyFont="1" applyBorder="1" applyAlignment="1">
      <alignment horizontal="justify" vertical="center" wrapText="1"/>
    </xf>
    <xf numFmtId="0" fontId="50" fillId="0" borderId="8" xfId="15" applyFont="1" applyBorder="1" applyAlignment="1">
      <alignment horizontal="justify" vertical="center" wrapText="1"/>
    </xf>
    <xf numFmtId="0" fontId="50" fillId="0" borderId="93" xfId="15" applyFont="1" applyBorder="1" applyAlignment="1">
      <alignment horizontal="left" vertical="center" wrapText="1"/>
    </xf>
    <xf numFmtId="0" fontId="50" fillId="0" borderId="0" xfId="15" applyFont="1" applyAlignment="1">
      <alignment horizontal="left" vertical="center"/>
    </xf>
    <xf numFmtId="0" fontId="55" fillId="2" borderId="0" xfId="15" applyFont="1" applyFill="1" applyAlignment="1">
      <alignment horizontal="left" vertical="center" indent="1" shrinkToFit="1"/>
    </xf>
    <xf numFmtId="0" fontId="50" fillId="2" borderId="0" xfId="15" applyFont="1" applyFill="1" applyAlignment="1">
      <alignment horizontal="left" vertical="center" indent="1"/>
    </xf>
    <xf numFmtId="0" fontId="55" fillId="2" borderId="65" xfId="15" applyFont="1" applyFill="1" applyBorder="1" applyAlignment="1">
      <alignment horizontal="left" vertical="center" indent="1" shrinkToFit="1"/>
    </xf>
    <xf numFmtId="0" fontId="55" fillId="2" borderId="65" xfId="15" applyFont="1" applyFill="1" applyBorder="1" applyAlignment="1">
      <alignment horizontal="left" vertical="center" indent="1"/>
    </xf>
    <xf numFmtId="178" fontId="50" fillId="0" borderId="0" xfId="15" applyNumberFormat="1" applyFont="1" applyAlignment="1">
      <alignment horizontal="center" vertical="center" wrapText="1"/>
    </xf>
    <xf numFmtId="178" fontId="50" fillId="0" borderId="15" xfId="15" applyNumberFormat="1" applyFont="1" applyBorder="1" applyAlignment="1">
      <alignment horizontal="center" vertical="center" wrapText="1"/>
    </xf>
    <xf numFmtId="0" fontId="61" fillId="0" borderId="12" xfId="12" applyFont="1" applyBorder="1" applyAlignment="1">
      <alignment horizontal="left"/>
    </xf>
    <xf numFmtId="0" fontId="57" fillId="0" borderId="21" xfId="15" applyFont="1" applyBorder="1" applyAlignment="1">
      <alignment horizontal="center" vertical="center"/>
    </xf>
    <xf numFmtId="0" fontId="57" fillId="0" borderId="13" xfId="15" applyFont="1" applyBorder="1" applyAlignment="1">
      <alignment horizontal="center" vertical="center"/>
    </xf>
    <xf numFmtId="0" fontId="57" fillId="0" borderId="14" xfId="15" applyFont="1" applyBorder="1" applyAlignment="1">
      <alignment horizontal="center" vertical="center"/>
    </xf>
    <xf numFmtId="0" fontId="57" fillId="0" borderId="0" xfId="15" applyFont="1" applyAlignment="1">
      <alignment horizontal="center" vertical="center"/>
    </xf>
    <xf numFmtId="0" fontId="57" fillId="0" borderId="22" xfId="15" applyFont="1" applyBorder="1" applyAlignment="1">
      <alignment horizontal="center" vertical="center"/>
    </xf>
    <xf numFmtId="0" fontId="57" fillId="0" borderId="15" xfId="15" applyFont="1" applyBorder="1" applyAlignment="1">
      <alignment horizontal="center" vertical="center"/>
    </xf>
    <xf numFmtId="0" fontId="50" fillId="0" borderId="155" xfId="15" applyFont="1" applyBorder="1" applyAlignment="1">
      <alignment horizontal="center" vertical="center" textRotation="255" wrapText="1"/>
    </xf>
    <xf numFmtId="0" fontId="50" fillId="0" borderId="94" xfId="15" applyFont="1" applyBorder="1" applyAlignment="1">
      <alignment horizontal="center" vertical="center" textRotation="255" wrapText="1"/>
    </xf>
    <xf numFmtId="0" fontId="50" fillId="0" borderId="22" xfId="15" applyFont="1" applyBorder="1" applyAlignment="1">
      <alignment horizontal="center" vertical="center" textRotation="255" wrapText="1"/>
    </xf>
    <xf numFmtId="0" fontId="50" fillId="0" borderId="5" xfId="15" applyFont="1" applyBorder="1" applyAlignment="1">
      <alignment horizontal="center" vertical="center" textRotation="255" wrapText="1"/>
    </xf>
    <xf numFmtId="0" fontId="50" fillId="0" borderId="29" xfId="15" applyFont="1" applyBorder="1" applyAlignment="1">
      <alignment horizontal="center" vertical="center" textRotation="255" wrapText="1"/>
    </xf>
    <xf numFmtId="0" fontId="50" fillId="0" borderId="8" xfId="15" applyFont="1" applyBorder="1" applyAlignment="1">
      <alignment horizontal="center" vertical="center" textRotation="255" wrapText="1"/>
    </xf>
    <xf numFmtId="178" fontId="50" fillId="0" borderId="134" xfId="15" applyNumberFormat="1" applyFont="1" applyBorder="1" applyAlignment="1">
      <alignment horizontal="right" vertical="center"/>
    </xf>
    <xf numFmtId="178" fontId="50" fillId="0" borderId="135" xfId="15" applyNumberFormat="1" applyFont="1" applyBorder="1" applyAlignment="1">
      <alignment horizontal="right" vertical="center"/>
    </xf>
    <xf numFmtId="0" fontId="50" fillId="0" borderId="134" xfId="15" applyFont="1" applyBorder="1" applyAlignment="1">
      <alignment horizontal="right" vertical="center"/>
    </xf>
    <xf numFmtId="0" fontId="50" fillId="0" borderId="135" xfId="15" applyFont="1" applyBorder="1" applyAlignment="1">
      <alignment horizontal="right" vertical="center"/>
    </xf>
    <xf numFmtId="0" fontId="50" fillId="0" borderId="135" xfId="15" applyFont="1" applyBorder="1" applyAlignment="1">
      <alignment horizontal="left" vertical="center"/>
    </xf>
    <xf numFmtId="0" fontId="50" fillId="0" borderId="0" xfId="15" applyFont="1" applyAlignment="1">
      <alignment horizontal="justify" vertical="center" wrapText="1"/>
    </xf>
    <xf numFmtId="0" fontId="50" fillId="0" borderId="15" xfId="15" applyFont="1" applyBorder="1" applyAlignment="1">
      <alignment horizontal="justify" vertical="center" wrapText="1"/>
    </xf>
    <xf numFmtId="0" fontId="50" fillId="0" borderId="22" xfId="15" applyFont="1" applyBorder="1" applyAlignment="1">
      <alignment horizontal="distributed" vertical="center" wrapText="1" indent="2"/>
    </xf>
    <xf numFmtId="0" fontId="50" fillId="0" borderId="0" xfId="15" applyFont="1" applyAlignment="1">
      <alignment horizontal="distributed" vertical="center" wrapText="1" indent="2"/>
    </xf>
    <xf numFmtId="0" fontId="50" fillId="0" borderId="137" xfId="15" applyFont="1" applyBorder="1" applyAlignment="1">
      <alignment horizontal="left" vertical="center" wrapText="1"/>
    </xf>
    <xf numFmtId="0" fontId="50" fillId="0" borderId="22" xfId="15" applyFont="1" applyBorder="1" applyAlignment="1">
      <alignment horizontal="justify" vertical="center" wrapText="1"/>
    </xf>
    <xf numFmtId="0" fontId="50" fillId="0" borderId="7" xfId="15" applyFont="1" applyBorder="1" applyAlignment="1">
      <alignment horizontal="center" vertical="center"/>
    </xf>
    <xf numFmtId="0" fontId="50" fillId="0" borderId="35" xfId="15" applyFont="1" applyBorder="1" applyAlignment="1">
      <alignment horizontal="center" vertical="center"/>
    </xf>
    <xf numFmtId="0" fontId="50" fillId="0" borderId="153" xfId="15" applyFont="1" applyBorder="1" applyAlignment="1">
      <alignment horizontal="center" vertical="center" textRotation="255" wrapText="1"/>
    </xf>
    <xf numFmtId="0" fontId="50" fillId="0" borderId="105" xfId="15" applyFont="1" applyBorder="1" applyAlignment="1">
      <alignment horizontal="center" vertical="center" textRotation="255" wrapText="1"/>
    </xf>
    <xf numFmtId="0" fontId="50" fillId="0" borderId="52" xfId="15" applyFont="1" applyBorder="1" applyAlignment="1">
      <alignment horizontal="center" vertical="center" textRotation="255" wrapText="1"/>
    </xf>
    <xf numFmtId="0" fontId="50" fillId="0" borderId="134" xfId="15" applyFont="1" applyBorder="1" applyAlignment="1">
      <alignment horizontal="center" vertical="center" wrapText="1"/>
    </xf>
    <xf numFmtId="0" fontId="50" fillId="0" borderId="136" xfId="15" applyFont="1" applyBorder="1" applyAlignment="1">
      <alignment horizontal="center" vertical="center" wrapText="1"/>
    </xf>
    <xf numFmtId="0" fontId="50" fillId="0" borderId="0" xfId="15" applyFont="1" applyAlignment="1">
      <alignment horizontal="left" vertical="center" wrapText="1"/>
    </xf>
    <xf numFmtId="0" fontId="50" fillId="0" borderId="134" xfId="15" applyFont="1" applyBorder="1" applyAlignment="1">
      <alignment horizontal="left" vertical="center" wrapText="1"/>
    </xf>
    <xf numFmtId="0" fontId="50" fillId="0" borderId="135" xfId="15" applyFont="1" applyBorder="1" applyAlignment="1">
      <alignment horizontal="left" vertical="center" wrapText="1"/>
    </xf>
    <xf numFmtId="0" fontId="50" fillId="0" borderId="125" xfId="15" applyFont="1" applyBorder="1" applyAlignment="1">
      <alignment horizontal="distributed" vertical="center" wrapText="1" indent="3"/>
    </xf>
    <xf numFmtId="0" fontId="50" fillId="0" borderId="135" xfId="15" applyFont="1" applyBorder="1" applyAlignment="1">
      <alignment horizontal="distributed" vertical="center" wrapText="1" indent="3"/>
    </xf>
    <xf numFmtId="0" fontId="50" fillId="0" borderId="136" xfId="15" applyFont="1" applyBorder="1" applyAlignment="1">
      <alignment horizontal="distributed" vertical="center" wrapText="1" indent="3"/>
    </xf>
    <xf numFmtId="0" fontId="50" fillId="0" borderId="155" xfId="15" applyFont="1" applyBorder="1" applyAlignment="1">
      <alignment horizontal="center" vertical="top" wrapText="1"/>
    </xf>
    <xf numFmtId="0" fontId="50" fillId="0" borderId="93" xfId="15" applyFont="1" applyBorder="1" applyAlignment="1">
      <alignment horizontal="center" vertical="top" wrapText="1"/>
    </xf>
    <xf numFmtId="0" fontId="50" fillId="0" borderId="94" xfId="15" applyFont="1" applyBorder="1" applyAlignment="1">
      <alignment horizontal="center" vertical="top" wrapText="1"/>
    </xf>
    <xf numFmtId="0" fontId="50" fillId="0" borderId="22" xfId="15" applyFont="1" applyBorder="1" applyAlignment="1">
      <alignment horizontal="center" vertical="top" wrapText="1"/>
    </xf>
    <xf numFmtId="0" fontId="50" fillId="0" borderId="0" xfId="15" applyFont="1" applyAlignment="1">
      <alignment horizontal="center" vertical="top" wrapText="1"/>
    </xf>
    <xf numFmtId="0" fontId="50" fillId="0" borderId="5" xfId="15" applyFont="1" applyBorder="1" applyAlignment="1">
      <alignment horizontal="center" vertical="top" wrapText="1"/>
    </xf>
    <xf numFmtId="0" fontId="50" fillId="0" borderId="23" xfId="15" applyFont="1" applyBorder="1" applyAlignment="1">
      <alignment horizontal="center" vertical="top" wrapText="1"/>
    </xf>
    <xf numFmtId="0" fontId="50" fillId="0" borderId="12" xfId="15" applyFont="1" applyBorder="1" applyAlignment="1">
      <alignment horizontal="center" vertical="top" wrapText="1"/>
    </xf>
    <xf numFmtId="0" fontId="50" fillId="0" borderId="100" xfId="15" applyFont="1" applyBorder="1" applyAlignment="1">
      <alignment horizontal="center" vertical="top" wrapText="1"/>
    </xf>
    <xf numFmtId="0" fontId="50" fillId="0" borderId="93" xfId="15" applyFont="1" applyBorder="1" applyAlignment="1">
      <alignment horizontal="left" vertical="center"/>
    </xf>
    <xf numFmtId="0" fontId="50" fillId="0" borderId="15" xfId="15" applyFont="1" applyBorder="1" applyAlignment="1">
      <alignment horizontal="left" vertical="center"/>
    </xf>
    <xf numFmtId="0" fontId="50" fillId="0" borderId="7" xfId="15" applyFont="1" applyBorder="1" applyAlignment="1">
      <alignment horizontal="left" vertical="center"/>
    </xf>
    <xf numFmtId="0" fontId="50" fillId="0" borderId="35" xfId="15" applyFont="1" applyBorder="1" applyAlignment="1">
      <alignment horizontal="left" vertical="center"/>
    </xf>
    <xf numFmtId="0" fontId="50" fillId="0" borderId="137" xfId="15" applyFont="1" applyBorder="1" applyAlignment="1">
      <alignment horizontal="left" vertical="center"/>
    </xf>
    <xf numFmtId="0" fontId="50" fillId="0" borderId="154" xfId="15" applyFont="1" applyBorder="1" applyAlignment="1">
      <alignment horizontal="left" vertical="center"/>
    </xf>
    <xf numFmtId="0" fontId="50" fillId="2" borderId="134" xfId="15" applyFont="1" applyFill="1" applyBorder="1" applyAlignment="1">
      <alignment horizontal="center" vertical="center" wrapText="1"/>
    </xf>
    <xf numFmtId="0" fontId="50" fillId="2" borderId="135" xfId="15" applyFont="1" applyFill="1" applyBorder="1" applyAlignment="1">
      <alignment horizontal="center" vertical="center" wrapText="1"/>
    </xf>
    <xf numFmtId="0" fontId="50" fillId="2" borderId="134" xfId="15" applyFont="1" applyFill="1" applyBorder="1" applyAlignment="1">
      <alignment horizontal="center" vertical="center"/>
    </xf>
    <xf numFmtId="0" fontId="50" fillId="2" borderId="135" xfId="15" applyFont="1" applyFill="1" applyBorder="1" applyAlignment="1">
      <alignment horizontal="center" vertical="center"/>
    </xf>
    <xf numFmtId="0" fontId="50" fillId="2" borderId="143" xfId="15" applyFont="1" applyFill="1" applyBorder="1" applyAlignment="1">
      <alignment horizontal="center" vertical="center"/>
    </xf>
    <xf numFmtId="0" fontId="2" fillId="0" borderId="0" xfId="15" applyFont="1">
      <alignment vertical="center"/>
    </xf>
    <xf numFmtId="0" fontId="50" fillId="0" borderId="134" xfId="15" applyFont="1" applyBorder="1" applyAlignment="1">
      <alignment horizontal="left" vertical="center" indent="1"/>
    </xf>
    <xf numFmtId="0" fontId="50" fillId="0" borderId="135" xfId="15" applyFont="1" applyBorder="1" applyAlignment="1">
      <alignment horizontal="left" vertical="center" indent="1"/>
    </xf>
    <xf numFmtId="0" fontId="50" fillId="0" borderId="136" xfId="15" applyFont="1" applyBorder="1" applyAlignment="1">
      <alignment horizontal="left" vertical="center" indent="1"/>
    </xf>
    <xf numFmtId="0" fontId="50" fillId="0" borderId="134" xfId="15" applyFont="1" applyBorder="1" applyAlignment="1">
      <alignment horizontal="center" vertical="center"/>
    </xf>
    <xf numFmtId="0" fontId="50" fillId="0" borderId="136" xfId="15" applyFont="1" applyBorder="1" applyAlignment="1">
      <alignment horizontal="center" vertical="center"/>
    </xf>
    <xf numFmtId="0" fontId="54" fillId="0" borderId="0" xfId="15" applyFont="1">
      <alignment vertical="center"/>
    </xf>
    <xf numFmtId="0" fontId="49" fillId="0" borderId="21" xfId="15" applyFont="1" applyBorder="1" applyAlignment="1">
      <alignment horizontal="distributed" vertical="top" wrapText="1" indent="5"/>
    </xf>
    <xf numFmtId="0" fontId="49" fillId="0" borderId="13" xfId="15" applyFont="1" applyBorder="1" applyAlignment="1">
      <alignment horizontal="distributed" vertical="top" wrapText="1" indent="5"/>
    </xf>
    <xf numFmtId="0" fontId="49" fillId="0" borderId="14" xfId="15" applyFont="1" applyBorder="1" applyAlignment="1">
      <alignment horizontal="distributed" vertical="top" wrapText="1" indent="5"/>
    </xf>
    <xf numFmtId="0" fontId="48" fillId="0" borderId="22" xfId="15" applyFont="1" applyBorder="1" applyAlignment="1">
      <alignment horizontal="center" vertical="top" wrapText="1"/>
    </xf>
    <xf numFmtId="0" fontId="48" fillId="0" borderId="0" xfId="15" applyFont="1" applyAlignment="1">
      <alignment horizontal="center" vertical="top" wrapText="1"/>
    </xf>
    <xf numFmtId="0" fontId="48" fillId="0" borderId="15" xfId="15" applyFont="1" applyBorder="1" applyAlignment="1">
      <alignment horizontal="center" vertical="top" wrapText="1"/>
    </xf>
    <xf numFmtId="0" fontId="50" fillId="0" borderId="0" xfId="15" applyFont="1" applyAlignment="1">
      <alignment horizontal="left" vertical="top"/>
    </xf>
    <xf numFmtId="49" fontId="50" fillId="2" borderId="135" xfId="15" applyNumberFormat="1" applyFont="1" applyFill="1" applyBorder="1" applyAlignment="1">
      <alignment horizontal="left" vertical="center"/>
    </xf>
    <xf numFmtId="0" fontId="50" fillId="2" borderId="135" xfId="15" applyFont="1" applyFill="1" applyBorder="1" applyAlignment="1">
      <alignment horizontal="left" vertical="center"/>
    </xf>
    <xf numFmtId="0" fontId="50" fillId="0" borderId="7" xfId="15" applyFont="1" applyBorder="1" applyAlignment="1">
      <alignment horizontal="left" vertical="top" shrinkToFit="1"/>
    </xf>
    <xf numFmtId="0" fontId="56" fillId="0" borderId="134" xfId="15" applyFont="1" applyBorder="1" applyAlignment="1">
      <alignment horizontal="left" vertical="center" indent="1"/>
    </xf>
    <xf numFmtId="0" fontId="56" fillId="0" borderId="135" xfId="15" applyFont="1" applyBorder="1" applyAlignment="1">
      <alignment horizontal="left" vertical="center" indent="1"/>
    </xf>
    <xf numFmtId="178" fontId="50" fillId="0" borderId="0" xfId="5" applyNumberFormat="1" applyFont="1" applyAlignment="1">
      <alignment horizontal="right" vertical="center" wrapText="1"/>
    </xf>
    <xf numFmtId="0" fontId="50" fillId="0" borderId="19" xfId="15" applyFont="1" applyBorder="1" applyAlignment="1">
      <alignment horizontal="center" vertical="center" wrapText="1"/>
    </xf>
    <xf numFmtId="0" fontId="50" fillId="0" borderId="26" xfId="15" applyFont="1" applyBorder="1" applyAlignment="1">
      <alignment horizontal="center" vertical="center" wrapText="1"/>
    </xf>
    <xf numFmtId="0" fontId="50" fillId="0" borderId="134" xfId="15" applyFont="1" applyBorder="1" applyAlignment="1">
      <alignment horizontal="left" vertical="center"/>
    </xf>
    <xf numFmtId="0" fontId="50" fillId="0" borderId="135" xfId="15" applyFont="1" applyBorder="1" applyAlignment="1">
      <alignment horizontal="center" vertical="center"/>
    </xf>
    <xf numFmtId="0" fontId="50" fillId="0" borderId="12" xfId="15" applyFont="1" applyBorder="1" applyAlignment="1">
      <alignment horizontal="center" vertical="center"/>
    </xf>
    <xf numFmtId="0" fontId="50" fillId="0" borderId="0" xfId="15" applyFont="1">
      <alignment vertical="center"/>
    </xf>
    <xf numFmtId="0" fontId="64" fillId="0" borderId="0" xfId="15" applyFont="1" applyAlignment="1">
      <alignment horizontal="center" vertical="center" wrapText="1"/>
    </xf>
    <xf numFmtId="0" fontId="50" fillId="0" borderId="25" xfId="15" applyFont="1" applyBorder="1" applyAlignment="1">
      <alignment horizontal="left" vertical="center" wrapText="1"/>
    </xf>
    <xf numFmtId="0" fontId="50" fillId="0" borderId="47" xfId="15" applyFont="1" applyBorder="1" applyAlignment="1">
      <alignment horizontal="left" vertical="center" wrapText="1"/>
    </xf>
    <xf numFmtId="0" fontId="50" fillId="0" borderId="141" xfId="15" applyFont="1" applyBorder="1" applyAlignment="1">
      <alignment horizontal="center" vertical="center" wrapText="1"/>
    </xf>
    <xf numFmtId="0" fontId="50" fillId="0" borderId="142" xfId="15" applyFont="1" applyBorder="1" applyAlignment="1">
      <alignment horizontal="center" vertical="center" wrapText="1"/>
    </xf>
    <xf numFmtId="0" fontId="50" fillId="0" borderId="0" xfId="10" applyFont="1" applyAlignment="1">
      <alignment horizontal="justify" vertical="center" wrapText="1"/>
    </xf>
    <xf numFmtId="0" fontId="54" fillId="0" borderId="0" xfId="10" applyFont="1">
      <alignment vertical="center"/>
    </xf>
    <xf numFmtId="0" fontId="50" fillId="0" borderId="0" xfId="10" applyFont="1" applyAlignment="1">
      <alignment horizontal="left" vertical="center"/>
    </xf>
    <xf numFmtId="0" fontId="50" fillId="2" borderId="0" xfId="10" applyFont="1" applyFill="1" applyAlignment="1">
      <alignment horizontal="left" vertical="center"/>
    </xf>
    <xf numFmtId="178" fontId="50" fillId="0" borderId="0" xfId="10" applyNumberFormat="1" applyFont="1" applyAlignment="1">
      <alignment horizontal="center" vertical="center" wrapText="1"/>
    </xf>
    <xf numFmtId="0" fontId="50" fillId="0" borderId="0" xfId="10" applyFont="1" applyAlignment="1">
      <alignment horizontal="right" vertical="center" wrapText="1"/>
    </xf>
    <xf numFmtId="0" fontId="46" fillId="0" borderId="0" xfId="10">
      <alignment vertical="center"/>
    </xf>
    <xf numFmtId="0" fontId="49" fillId="0" borderId="0" xfId="10" applyFont="1" applyAlignment="1">
      <alignment horizontal="center" vertical="center" wrapText="1"/>
    </xf>
  </cellXfs>
  <cellStyles count="18">
    <cellStyle name="ハイパーリンク" xfId="4" builtinId="8"/>
    <cellStyle name="ハイパーリンク 2" xfId="13" xr:uid="{00000000-0005-0000-0000-000001000000}"/>
    <cellStyle name="桁区切り" xfId="16" builtinId="6"/>
    <cellStyle name="標準" xfId="0" builtinId="0"/>
    <cellStyle name="標準 2" xfId="1" xr:uid="{00000000-0005-0000-0000-000004000000}"/>
    <cellStyle name="標準 2 2" xfId="5" xr:uid="{00000000-0005-0000-0000-000005000000}"/>
    <cellStyle name="標準 3" xfId="2" xr:uid="{00000000-0005-0000-0000-000006000000}"/>
    <cellStyle name="標準 3 2" xfId="6" xr:uid="{00000000-0005-0000-0000-000007000000}"/>
    <cellStyle name="標準 3 3" xfId="8" xr:uid="{00000000-0005-0000-0000-000008000000}"/>
    <cellStyle name="標準 4" xfId="7" xr:uid="{00000000-0005-0000-0000-000009000000}"/>
    <cellStyle name="標準 4 2" xfId="9" xr:uid="{00000000-0005-0000-0000-00000A000000}"/>
    <cellStyle name="標準 4 3" xfId="11" xr:uid="{00000000-0005-0000-0000-00000B000000}"/>
    <cellStyle name="標準 5" xfId="12" xr:uid="{00000000-0005-0000-0000-00000C000000}"/>
    <cellStyle name="標準 5 2" xfId="15" xr:uid="{00000000-0005-0000-0000-00000D000000}"/>
    <cellStyle name="標準 6" xfId="14" xr:uid="{00000000-0005-0000-0000-00000E000000}"/>
    <cellStyle name="標準 7" xfId="10" xr:uid="{00000000-0005-0000-0000-00000F000000}"/>
    <cellStyle name="標準 8" xfId="17" xr:uid="{00000000-0005-0000-0000-000010000000}"/>
    <cellStyle name="標準_Sheet3" xfId="3" xr:uid="{00000000-0005-0000-0000-000011000000}"/>
  </cellStyles>
  <dxfs count="10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FFCC"/>
        </patternFill>
      </fill>
    </dxf>
    <dxf>
      <fill>
        <patternFill>
          <bgColor rgb="FFFFC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font>
      <fill>
        <patternFill>
          <bgColor rgb="FFFFCC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FF00"/>
        </patternFill>
      </fill>
    </dxf>
  </dxfs>
  <tableStyles count="0" defaultTableStyle="TableStyleMedium2" defaultPivotStyle="PivotStyleLight16"/>
  <colors>
    <mruColors>
      <color rgb="FFFFFFCC"/>
      <color rgb="FFFFFF99"/>
      <color rgb="FFCCFFCC"/>
      <color rgb="FFCCFFFF"/>
      <color rgb="FFCCFF99"/>
      <color rgb="FFFFCC99"/>
      <color rgb="FF66FFFF"/>
      <color rgb="FFFFCCFF"/>
      <color rgb="FFCCEC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8.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31</xdr:col>
      <xdr:colOff>129684</xdr:colOff>
      <xdr:row>53</xdr:row>
      <xdr:rowOff>15797</xdr:rowOff>
    </xdr:from>
    <xdr:to>
      <xdr:col>33</xdr:col>
      <xdr:colOff>115956</xdr:colOff>
      <xdr:row>53</xdr:row>
      <xdr:rowOff>207065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359034" y="11217197"/>
          <a:ext cx="386322" cy="19126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371475</xdr:colOff>
      <xdr:row>21</xdr:row>
      <xdr:rowOff>9525</xdr:rowOff>
    </xdr:from>
    <xdr:to>
      <xdr:col>0</xdr:col>
      <xdr:colOff>381000</xdr:colOff>
      <xdr:row>25</xdr:row>
      <xdr:rowOff>95250</xdr:rowOff>
    </xdr:to>
    <xdr:sp macro="" textlink="">
      <xdr:nvSpPr>
        <xdr:cNvPr id="2" name="Freeform 1">
          <a:extLst>
            <a:ext uri="{FF2B5EF4-FFF2-40B4-BE49-F238E27FC236}">
              <a16:creationId xmlns:a16="http://schemas.microsoft.com/office/drawing/2014/main" id="{00000000-0008-0000-1A00-000002000000}"/>
            </a:ext>
          </a:extLst>
        </xdr:cNvPr>
        <xdr:cNvSpPr>
          <a:spLocks/>
        </xdr:cNvSpPr>
      </xdr:nvSpPr>
      <xdr:spPr bwMode="auto">
        <a:xfrm>
          <a:off x="371475" y="4886325"/>
          <a:ext cx="9525" cy="771525"/>
        </a:xfrm>
        <a:custGeom>
          <a:avLst/>
          <a:gdLst>
            <a:gd name="T0" fmla="*/ 0 w 1"/>
            <a:gd name="T1" fmla="*/ 0 h 81"/>
            <a:gd name="T2" fmla="*/ 0 w 1"/>
            <a:gd name="T3" fmla="*/ 2147483647 h 81"/>
            <a:gd name="T4" fmla="*/ 0 60000 65536"/>
            <a:gd name="T5" fmla="*/ 0 60000 65536"/>
          </a:gdLst>
          <a:ahLst/>
          <a:cxnLst>
            <a:cxn ang="T4">
              <a:pos x="T0" y="T1"/>
            </a:cxn>
            <a:cxn ang="T5">
              <a:pos x="T2" y="T3"/>
            </a:cxn>
          </a:cxnLst>
          <a:rect l="0" t="0" r="r" b="b"/>
          <a:pathLst>
            <a:path w="1" h="81">
              <a:moveTo>
                <a:pt x="0" y="0"/>
              </a:moveTo>
              <a:cubicBezTo>
                <a:pt x="0" y="33"/>
                <a:pt x="0" y="67"/>
                <a:pt x="0" y="81"/>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247650</xdr:colOff>
      <xdr:row>21</xdr:row>
      <xdr:rowOff>9525</xdr:rowOff>
    </xdr:from>
    <xdr:to>
      <xdr:col>0</xdr:col>
      <xdr:colOff>371475</xdr:colOff>
      <xdr:row>23</xdr:row>
      <xdr:rowOff>0</xdr:rowOff>
    </xdr:to>
    <xdr:sp macro="" textlink="">
      <xdr:nvSpPr>
        <xdr:cNvPr id="3" name="Freeform 2">
          <a:extLst>
            <a:ext uri="{FF2B5EF4-FFF2-40B4-BE49-F238E27FC236}">
              <a16:creationId xmlns:a16="http://schemas.microsoft.com/office/drawing/2014/main" id="{00000000-0008-0000-1A00-000003000000}"/>
            </a:ext>
          </a:extLst>
        </xdr:cNvPr>
        <xdr:cNvSpPr>
          <a:spLocks/>
        </xdr:cNvSpPr>
      </xdr:nvSpPr>
      <xdr:spPr bwMode="auto">
        <a:xfrm>
          <a:off x="247650" y="4886325"/>
          <a:ext cx="123825" cy="333375"/>
        </a:xfrm>
        <a:custGeom>
          <a:avLst/>
          <a:gdLst>
            <a:gd name="T0" fmla="*/ 2147483647 w 13"/>
            <a:gd name="T1" fmla="*/ 0 h 35"/>
            <a:gd name="T2" fmla="*/ 0 w 13"/>
            <a:gd name="T3" fmla="*/ 2147483647 h 35"/>
            <a:gd name="T4" fmla="*/ 0 60000 65536"/>
            <a:gd name="T5" fmla="*/ 0 60000 65536"/>
          </a:gdLst>
          <a:ahLst/>
          <a:cxnLst>
            <a:cxn ang="T4">
              <a:pos x="T0" y="T1"/>
            </a:cxn>
            <a:cxn ang="T5">
              <a:pos x="T2" y="T3"/>
            </a:cxn>
          </a:cxnLst>
          <a:rect l="0" t="0" r="r" b="b"/>
          <a:pathLst>
            <a:path w="13" h="35">
              <a:moveTo>
                <a:pt x="13" y="0"/>
              </a:moveTo>
              <a:cubicBezTo>
                <a:pt x="7" y="15"/>
                <a:pt x="2" y="30"/>
                <a:pt x="0" y="35"/>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238125</xdr:colOff>
      <xdr:row>22</xdr:row>
      <xdr:rowOff>161925</xdr:rowOff>
    </xdr:from>
    <xdr:to>
      <xdr:col>0</xdr:col>
      <xdr:colOff>438150</xdr:colOff>
      <xdr:row>23</xdr:row>
      <xdr:rowOff>9525</xdr:rowOff>
    </xdr:to>
    <xdr:sp macro="" textlink="">
      <xdr:nvSpPr>
        <xdr:cNvPr id="4" name="Freeform 4">
          <a:extLst>
            <a:ext uri="{FF2B5EF4-FFF2-40B4-BE49-F238E27FC236}">
              <a16:creationId xmlns:a16="http://schemas.microsoft.com/office/drawing/2014/main" id="{00000000-0008-0000-1A00-000004000000}"/>
            </a:ext>
          </a:extLst>
        </xdr:cNvPr>
        <xdr:cNvSpPr>
          <a:spLocks/>
        </xdr:cNvSpPr>
      </xdr:nvSpPr>
      <xdr:spPr bwMode="auto">
        <a:xfrm>
          <a:off x="238125" y="5210175"/>
          <a:ext cx="200025" cy="19050"/>
        </a:xfrm>
        <a:custGeom>
          <a:avLst/>
          <a:gdLst>
            <a:gd name="T0" fmla="*/ 0 w 21"/>
            <a:gd name="T1" fmla="*/ 2147483647 h 2"/>
            <a:gd name="T2" fmla="*/ 2147483647 w 21"/>
            <a:gd name="T3" fmla="*/ 0 h 2"/>
            <a:gd name="T4" fmla="*/ 0 60000 65536"/>
            <a:gd name="T5" fmla="*/ 0 60000 65536"/>
          </a:gdLst>
          <a:ahLst/>
          <a:cxnLst>
            <a:cxn ang="T4">
              <a:pos x="T0" y="T1"/>
            </a:cxn>
            <a:cxn ang="T5">
              <a:pos x="T2" y="T3"/>
            </a:cxn>
          </a:cxnLst>
          <a:rect l="0" t="0" r="r" b="b"/>
          <a:pathLst>
            <a:path w="21" h="2">
              <a:moveTo>
                <a:pt x="0" y="2"/>
              </a:moveTo>
              <a:cubicBezTo>
                <a:pt x="0" y="2"/>
                <a:pt x="10" y="1"/>
                <a:pt x="21" y="0"/>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209550</xdr:colOff>
      <xdr:row>2</xdr:row>
      <xdr:rowOff>36830</xdr:rowOff>
    </xdr:from>
    <xdr:to>
      <xdr:col>19</xdr:col>
      <xdr:colOff>172078</xdr:colOff>
      <xdr:row>2</xdr:row>
      <xdr:rowOff>602849</xdr:rowOff>
    </xdr:to>
    <xdr:sp macro="" textlink="">
      <xdr:nvSpPr>
        <xdr:cNvPr id="5" name="テキスト ボックス 4">
          <a:extLst>
            <a:ext uri="{FF2B5EF4-FFF2-40B4-BE49-F238E27FC236}">
              <a16:creationId xmlns:a16="http://schemas.microsoft.com/office/drawing/2014/main" id="{00000000-0008-0000-1A00-000005000000}"/>
            </a:ext>
          </a:extLst>
        </xdr:cNvPr>
        <xdr:cNvSpPr txBox="1"/>
      </xdr:nvSpPr>
      <xdr:spPr>
        <a:xfrm>
          <a:off x="209550" y="389255"/>
          <a:ext cx="7068178" cy="566019"/>
        </a:xfrm>
        <a:prstGeom prst="rect">
          <a:avLst/>
        </a:prstGeom>
        <a:no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100" b="1">
              <a:solidFill>
                <a:schemeClr val="dk1"/>
              </a:solidFill>
              <a:effectLst/>
              <a:latin typeface="HGｺﾞｼｯｸM" panose="020B0609000000000000" pitchFamily="49" charset="-128"/>
              <a:ea typeface="HGｺﾞｼｯｸM" panose="020B0609000000000000" pitchFamily="49" charset="-128"/>
              <a:cs typeface="+mn-cs"/>
            </a:rPr>
            <a:t>　</a:t>
          </a:r>
          <a:r>
            <a:rPr lang="ja-JP" altLang="ja-JP" sz="1200" b="1" spc="100" baseline="0">
              <a:solidFill>
                <a:schemeClr val="dk1"/>
              </a:solidFill>
              <a:effectLst/>
              <a:latin typeface="HGｺﾞｼｯｸM" panose="020B0609000000000000" pitchFamily="49" charset="-128"/>
              <a:ea typeface="HGｺﾞｼｯｸM" panose="020B0609000000000000" pitchFamily="49" charset="-128"/>
              <a:cs typeface="+mn-cs"/>
            </a:rPr>
            <a:t>建物のある土地についてはすべて今回の下水道工事で取付管を設置してください。</a:t>
          </a:r>
          <a:endParaRPr lang="ja-JP" altLang="ja-JP" sz="1200" spc="100" baseline="0">
            <a:solidFill>
              <a:schemeClr val="dk1"/>
            </a:solidFill>
            <a:effectLst/>
            <a:latin typeface="HGｺﾞｼｯｸM" panose="020B0609000000000000" pitchFamily="49" charset="-128"/>
            <a:ea typeface="HGｺﾞｼｯｸM" panose="020B0609000000000000" pitchFamily="49" charset="-128"/>
            <a:cs typeface="+mn-cs"/>
          </a:endParaRPr>
        </a:p>
        <a:p>
          <a:pPr algn="l"/>
          <a:r>
            <a:rPr lang="ja-JP" altLang="en-US" sz="1200" b="1" spc="100" baseline="0">
              <a:solidFill>
                <a:schemeClr val="dk1"/>
              </a:solidFill>
              <a:effectLst/>
              <a:latin typeface="HGｺﾞｼｯｸM" panose="020B0609000000000000" pitchFamily="49" charset="-128"/>
              <a:ea typeface="HGｺﾞｼｯｸM" panose="020B0609000000000000" pitchFamily="49" charset="-128"/>
              <a:cs typeface="+mn-cs"/>
            </a:rPr>
            <a:t>　</a:t>
          </a:r>
          <a:r>
            <a:rPr lang="ja-JP" altLang="ja-JP" sz="1200" b="1" spc="100" baseline="0">
              <a:solidFill>
                <a:schemeClr val="dk1"/>
              </a:solidFill>
              <a:effectLst/>
              <a:latin typeface="HGｺﾞｼｯｸM" panose="020B0609000000000000" pitchFamily="49" charset="-128"/>
              <a:ea typeface="HGｺﾞｼｯｸM" panose="020B0609000000000000" pitchFamily="49" charset="-128"/>
              <a:cs typeface="+mn-cs"/>
            </a:rPr>
            <a:t>あとで設置する場合、工事費用は個人負担となります</a:t>
          </a:r>
          <a:r>
            <a:rPr lang="ja-JP" altLang="en-US" sz="1200" b="1" spc="100" baseline="0">
              <a:solidFill>
                <a:schemeClr val="dk1"/>
              </a:solidFill>
              <a:effectLst/>
              <a:latin typeface="HGｺﾞｼｯｸM" panose="020B0609000000000000" pitchFamily="49" charset="-128"/>
              <a:ea typeface="HGｺﾞｼｯｸM" panose="020B0609000000000000" pitchFamily="49" charset="-128"/>
              <a:cs typeface="+mn-cs"/>
            </a:rPr>
            <a:t>のでご注意ください。</a:t>
          </a:r>
        </a:p>
        <a:p>
          <a:pPr algn="l"/>
          <a:r>
            <a:rPr lang="ja-JP" altLang="ja-JP" sz="1200" b="1" spc="100" baseline="0">
              <a:solidFill>
                <a:schemeClr val="dk1"/>
              </a:solidFill>
              <a:effectLst/>
              <a:latin typeface="HGｺﾞｼｯｸM" panose="020B0609000000000000" pitchFamily="49" charset="-128"/>
              <a:ea typeface="HGｺﾞｼｯｸM" panose="020B0609000000000000" pitchFamily="49" charset="-128"/>
              <a:cs typeface="+mn-cs"/>
            </a:rPr>
            <a:t>。</a:t>
          </a:r>
          <a:endParaRPr kumimoji="1" lang="ja-JP" altLang="en-US" sz="1200" spc="100" baseline="0">
            <a:latin typeface="HGｺﾞｼｯｸM" panose="020B0609000000000000" pitchFamily="49" charset="-128"/>
            <a:ea typeface="HGｺﾞｼｯｸM" panose="020B0609000000000000" pitchFamily="49" charset="-128"/>
          </a:endParaRPr>
        </a:p>
      </xdr:txBody>
    </xdr:sp>
    <xdr:clientData/>
  </xdr:twoCellAnchor>
  <xdr:twoCellAnchor>
    <xdr:from>
      <xdr:col>0</xdr:col>
      <xdr:colOff>371475</xdr:colOff>
      <xdr:row>76</xdr:row>
      <xdr:rowOff>9525</xdr:rowOff>
    </xdr:from>
    <xdr:to>
      <xdr:col>0</xdr:col>
      <xdr:colOff>381000</xdr:colOff>
      <xdr:row>80</xdr:row>
      <xdr:rowOff>95250</xdr:rowOff>
    </xdr:to>
    <xdr:sp macro="" textlink="">
      <xdr:nvSpPr>
        <xdr:cNvPr id="6" name="Freeform 1">
          <a:extLst>
            <a:ext uri="{FF2B5EF4-FFF2-40B4-BE49-F238E27FC236}">
              <a16:creationId xmlns:a16="http://schemas.microsoft.com/office/drawing/2014/main" id="{00000000-0008-0000-1A00-000006000000}"/>
            </a:ext>
          </a:extLst>
        </xdr:cNvPr>
        <xdr:cNvSpPr>
          <a:spLocks/>
        </xdr:cNvSpPr>
      </xdr:nvSpPr>
      <xdr:spPr bwMode="auto">
        <a:xfrm>
          <a:off x="371475" y="15640050"/>
          <a:ext cx="9525" cy="771525"/>
        </a:xfrm>
        <a:custGeom>
          <a:avLst/>
          <a:gdLst>
            <a:gd name="T0" fmla="*/ 0 w 1"/>
            <a:gd name="T1" fmla="*/ 0 h 81"/>
            <a:gd name="T2" fmla="*/ 0 w 1"/>
            <a:gd name="T3" fmla="*/ 2147483647 h 81"/>
            <a:gd name="T4" fmla="*/ 0 60000 65536"/>
            <a:gd name="T5" fmla="*/ 0 60000 65536"/>
          </a:gdLst>
          <a:ahLst/>
          <a:cxnLst>
            <a:cxn ang="T4">
              <a:pos x="T0" y="T1"/>
            </a:cxn>
            <a:cxn ang="T5">
              <a:pos x="T2" y="T3"/>
            </a:cxn>
          </a:cxnLst>
          <a:rect l="0" t="0" r="r" b="b"/>
          <a:pathLst>
            <a:path w="1" h="81">
              <a:moveTo>
                <a:pt x="0" y="0"/>
              </a:moveTo>
              <a:cubicBezTo>
                <a:pt x="0" y="33"/>
                <a:pt x="0" y="67"/>
                <a:pt x="0" y="81"/>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247650</xdr:colOff>
      <xdr:row>76</xdr:row>
      <xdr:rowOff>9525</xdr:rowOff>
    </xdr:from>
    <xdr:to>
      <xdr:col>0</xdr:col>
      <xdr:colOff>371475</xdr:colOff>
      <xdr:row>78</xdr:row>
      <xdr:rowOff>0</xdr:rowOff>
    </xdr:to>
    <xdr:sp macro="" textlink="">
      <xdr:nvSpPr>
        <xdr:cNvPr id="7" name="Freeform 2">
          <a:extLst>
            <a:ext uri="{FF2B5EF4-FFF2-40B4-BE49-F238E27FC236}">
              <a16:creationId xmlns:a16="http://schemas.microsoft.com/office/drawing/2014/main" id="{00000000-0008-0000-1A00-000007000000}"/>
            </a:ext>
          </a:extLst>
        </xdr:cNvPr>
        <xdr:cNvSpPr>
          <a:spLocks/>
        </xdr:cNvSpPr>
      </xdr:nvSpPr>
      <xdr:spPr bwMode="auto">
        <a:xfrm>
          <a:off x="247650" y="15640050"/>
          <a:ext cx="123825" cy="333375"/>
        </a:xfrm>
        <a:custGeom>
          <a:avLst/>
          <a:gdLst>
            <a:gd name="T0" fmla="*/ 2147483647 w 13"/>
            <a:gd name="T1" fmla="*/ 0 h 35"/>
            <a:gd name="T2" fmla="*/ 0 w 13"/>
            <a:gd name="T3" fmla="*/ 2147483647 h 35"/>
            <a:gd name="T4" fmla="*/ 0 60000 65536"/>
            <a:gd name="T5" fmla="*/ 0 60000 65536"/>
          </a:gdLst>
          <a:ahLst/>
          <a:cxnLst>
            <a:cxn ang="T4">
              <a:pos x="T0" y="T1"/>
            </a:cxn>
            <a:cxn ang="T5">
              <a:pos x="T2" y="T3"/>
            </a:cxn>
          </a:cxnLst>
          <a:rect l="0" t="0" r="r" b="b"/>
          <a:pathLst>
            <a:path w="13" h="35">
              <a:moveTo>
                <a:pt x="13" y="0"/>
              </a:moveTo>
              <a:cubicBezTo>
                <a:pt x="7" y="15"/>
                <a:pt x="2" y="30"/>
                <a:pt x="0" y="35"/>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238125</xdr:colOff>
      <xdr:row>77</xdr:row>
      <xdr:rowOff>161925</xdr:rowOff>
    </xdr:from>
    <xdr:to>
      <xdr:col>0</xdr:col>
      <xdr:colOff>438150</xdr:colOff>
      <xdr:row>78</xdr:row>
      <xdr:rowOff>9525</xdr:rowOff>
    </xdr:to>
    <xdr:sp macro="" textlink="">
      <xdr:nvSpPr>
        <xdr:cNvPr id="8" name="Freeform 4">
          <a:extLst>
            <a:ext uri="{FF2B5EF4-FFF2-40B4-BE49-F238E27FC236}">
              <a16:creationId xmlns:a16="http://schemas.microsoft.com/office/drawing/2014/main" id="{00000000-0008-0000-1A00-000008000000}"/>
            </a:ext>
          </a:extLst>
        </xdr:cNvPr>
        <xdr:cNvSpPr>
          <a:spLocks/>
        </xdr:cNvSpPr>
      </xdr:nvSpPr>
      <xdr:spPr bwMode="auto">
        <a:xfrm>
          <a:off x="238125" y="15963900"/>
          <a:ext cx="200025" cy="19050"/>
        </a:xfrm>
        <a:custGeom>
          <a:avLst/>
          <a:gdLst>
            <a:gd name="T0" fmla="*/ 0 w 21"/>
            <a:gd name="T1" fmla="*/ 2147483647 h 2"/>
            <a:gd name="T2" fmla="*/ 2147483647 w 21"/>
            <a:gd name="T3" fmla="*/ 0 h 2"/>
            <a:gd name="T4" fmla="*/ 0 60000 65536"/>
            <a:gd name="T5" fmla="*/ 0 60000 65536"/>
          </a:gdLst>
          <a:ahLst/>
          <a:cxnLst>
            <a:cxn ang="T4">
              <a:pos x="T0" y="T1"/>
            </a:cxn>
            <a:cxn ang="T5">
              <a:pos x="T2" y="T3"/>
            </a:cxn>
          </a:cxnLst>
          <a:rect l="0" t="0" r="r" b="b"/>
          <a:pathLst>
            <a:path w="21" h="2">
              <a:moveTo>
                <a:pt x="0" y="2"/>
              </a:moveTo>
              <a:cubicBezTo>
                <a:pt x="0" y="2"/>
                <a:pt x="10" y="1"/>
                <a:pt x="21" y="0"/>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392906</xdr:colOff>
      <xdr:row>15</xdr:row>
      <xdr:rowOff>154781</xdr:rowOff>
    </xdr:from>
    <xdr:to>
      <xdr:col>23</xdr:col>
      <xdr:colOff>14287</xdr:colOff>
      <xdr:row>18</xdr:row>
      <xdr:rowOff>35719</xdr:rowOff>
    </xdr:to>
    <xdr:sp macro="" textlink="">
      <xdr:nvSpPr>
        <xdr:cNvPr id="9" name="円/楕円 8">
          <a:extLst>
            <a:ext uri="{FF2B5EF4-FFF2-40B4-BE49-F238E27FC236}">
              <a16:creationId xmlns:a16="http://schemas.microsoft.com/office/drawing/2014/main" id="{00000000-0008-0000-1A00-000009000000}"/>
            </a:ext>
          </a:extLst>
        </xdr:cNvPr>
        <xdr:cNvSpPr/>
      </xdr:nvSpPr>
      <xdr:spPr>
        <a:xfrm>
          <a:off x="7893844" y="3988594"/>
          <a:ext cx="1002506"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511968</xdr:colOff>
      <xdr:row>13</xdr:row>
      <xdr:rowOff>11910</xdr:rowOff>
    </xdr:from>
    <xdr:to>
      <xdr:col>22</xdr:col>
      <xdr:colOff>528637</xdr:colOff>
      <xdr:row>15</xdr:row>
      <xdr:rowOff>11907</xdr:rowOff>
    </xdr:to>
    <xdr:sp macro="" textlink="">
      <xdr:nvSpPr>
        <xdr:cNvPr id="10" name="円/楕円 9">
          <a:extLst>
            <a:ext uri="{FF2B5EF4-FFF2-40B4-BE49-F238E27FC236}">
              <a16:creationId xmlns:a16="http://schemas.microsoft.com/office/drawing/2014/main" id="{00000000-0008-0000-1A00-00000A000000}"/>
            </a:ext>
          </a:extLst>
        </xdr:cNvPr>
        <xdr:cNvSpPr/>
      </xdr:nvSpPr>
      <xdr:spPr>
        <a:xfrm>
          <a:off x="8012906" y="3512348"/>
          <a:ext cx="707231" cy="3333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23812</xdr:colOff>
      <xdr:row>1</xdr:row>
      <xdr:rowOff>211931</xdr:rowOff>
    </xdr:from>
    <xdr:to>
      <xdr:col>2</xdr:col>
      <xdr:colOff>869156</xdr:colOff>
      <xdr:row>4</xdr:row>
      <xdr:rowOff>142875</xdr:rowOff>
    </xdr:to>
    <xdr:sp macro="" textlink="">
      <xdr:nvSpPr>
        <xdr:cNvPr id="2" name="Text Box 31">
          <a:extLst>
            <a:ext uri="{FF2B5EF4-FFF2-40B4-BE49-F238E27FC236}">
              <a16:creationId xmlns:a16="http://schemas.microsoft.com/office/drawing/2014/main" id="{00000000-0008-0000-1C00-000002000000}"/>
            </a:ext>
          </a:extLst>
        </xdr:cNvPr>
        <xdr:cNvSpPr txBox="1">
          <a:spLocks noChangeArrowheads="1"/>
        </xdr:cNvSpPr>
      </xdr:nvSpPr>
      <xdr:spPr bwMode="auto">
        <a:xfrm>
          <a:off x="147637" y="335756"/>
          <a:ext cx="1102519" cy="559594"/>
        </a:xfrm>
        <a:prstGeom prst="rect">
          <a:avLst/>
        </a:prstGeom>
        <a:solidFill>
          <a:srgbClr val="FFFFFF"/>
        </a:solidFill>
        <a:ln w="19050">
          <a:solidFill>
            <a:srgbClr val="000000"/>
          </a:solidFill>
          <a:miter lim="800000"/>
          <a:headEnd/>
          <a:tailEnd/>
        </a:ln>
      </xdr:spPr>
      <xdr:txBody>
        <a:bodyPr vertOverflow="clip" wrap="square" lIns="74295" tIns="8890" rIns="74295" bIns="8890" anchor="ctr" upright="1"/>
        <a:lstStyle/>
        <a:p>
          <a:pPr algn="ctr" rtl="0">
            <a:lnSpc>
              <a:spcPts val="1500"/>
            </a:lnSpc>
            <a:defRPr sz="1000"/>
          </a:pPr>
          <a:r>
            <a:rPr lang="ja-JP" altLang="en-US" sz="1200" b="0" i="0" u="none" strike="noStrike" baseline="0">
              <a:solidFill>
                <a:srgbClr val="000000"/>
              </a:solidFill>
              <a:latin typeface="HGｺﾞｼｯｸM"/>
              <a:ea typeface="HGｺﾞｼｯｸM"/>
            </a:rPr>
            <a:t>融　資</a:t>
          </a:r>
          <a:endParaRPr lang="ja-JP" altLang="en-US" sz="1050" b="0" i="0" u="none" strike="noStrike" baseline="0">
            <a:solidFill>
              <a:srgbClr val="000000"/>
            </a:solidFill>
            <a:latin typeface="Century"/>
            <a:ea typeface="HGｺﾞｼｯｸM"/>
          </a:endParaRPr>
        </a:p>
        <a:p>
          <a:pPr algn="ctr" rtl="0">
            <a:defRPr sz="1000"/>
          </a:pPr>
          <a:r>
            <a:rPr lang="ja-JP" altLang="en-US" sz="1200" b="0" i="0" u="none" strike="noStrike" baseline="0">
              <a:solidFill>
                <a:srgbClr val="000000"/>
              </a:solidFill>
              <a:latin typeface="HGｺﾞｼｯｸM"/>
              <a:ea typeface="HGｺﾞｼｯｸM"/>
            </a:rPr>
            <a:t>有　・　無</a:t>
          </a:r>
        </a:p>
      </xdr:txBody>
    </xdr:sp>
    <xdr:clientData/>
  </xdr:twoCellAnchor>
  <xdr:twoCellAnchor editAs="oneCell">
    <xdr:from>
      <xdr:col>6</xdr:col>
      <xdr:colOff>291582</xdr:colOff>
      <xdr:row>0</xdr:row>
      <xdr:rowOff>155510</xdr:rowOff>
    </xdr:from>
    <xdr:to>
      <xdr:col>13</xdr:col>
      <xdr:colOff>17495</xdr:colOff>
      <xdr:row>5</xdr:row>
      <xdr:rowOff>24881</xdr:rowOff>
    </xdr:to>
    <xdr:pic>
      <xdr:nvPicPr>
        <xdr:cNvPr id="3" name="図 2">
          <a:extLst>
            <a:ext uri="{FF2B5EF4-FFF2-40B4-BE49-F238E27FC236}">
              <a16:creationId xmlns:a16="http://schemas.microsoft.com/office/drawing/2014/main" id="{00000000-0008-0000-1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3932" y="155510"/>
          <a:ext cx="3250163" cy="831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11906</xdr:colOff>
      <xdr:row>35</xdr:row>
      <xdr:rowOff>89518</xdr:rowOff>
    </xdr:from>
    <xdr:to>
      <xdr:col>9</xdr:col>
      <xdr:colOff>1452562</xdr:colOff>
      <xdr:row>92</xdr:row>
      <xdr:rowOff>17198</xdr:rowOff>
    </xdr:to>
    <xdr:pic>
      <xdr:nvPicPr>
        <xdr:cNvPr id="2" name="図 1">
          <a:extLst>
            <a:ext uri="{FF2B5EF4-FFF2-40B4-BE49-F238E27FC236}">
              <a16:creationId xmlns:a16="http://schemas.microsoft.com/office/drawing/2014/main" id="{00000000-0008-0000-1F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480" t="2167" r="4671" b="3270"/>
        <a:stretch/>
      </xdr:blipFill>
      <xdr:spPr bwMode="auto">
        <a:xfrm>
          <a:off x="192881" y="10138393"/>
          <a:ext cx="7336631" cy="9909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166688</xdr:colOff>
      <xdr:row>92</xdr:row>
      <xdr:rowOff>35720</xdr:rowOff>
    </xdr:from>
    <xdr:to>
      <xdr:col>9</xdr:col>
      <xdr:colOff>1464468</xdr:colOff>
      <xdr:row>154</xdr:row>
      <xdr:rowOff>125941</xdr:rowOff>
    </xdr:to>
    <xdr:pic>
      <xdr:nvPicPr>
        <xdr:cNvPr id="3" name="Picture 3">
          <a:extLst>
            <a:ext uri="{FF2B5EF4-FFF2-40B4-BE49-F238E27FC236}">
              <a16:creationId xmlns:a16="http://schemas.microsoft.com/office/drawing/2014/main" id="{00000000-0008-0000-1F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813" t="2364" r="5407" b="3857"/>
        <a:stretch/>
      </xdr:blipFill>
      <xdr:spPr bwMode="auto">
        <a:xfrm>
          <a:off x="166688" y="20066795"/>
          <a:ext cx="7374730" cy="10720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1059657</xdr:colOff>
      <xdr:row>2</xdr:row>
      <xdr:rowOff>47624</xdr:rowOff>
    </xdr:from>
    <xdr:to>
      <xdr:col>7</xdr:col>
      <xdr:colOff>538163</xdr:colOff>
      <xdr:row>2</xdr:row>
      <xdr:rowOff>428624</xdr:rowOff>
    </xdr:to>
    <xdr:sp macro="" textlink="">
      <xdr:nvSpPr>
        <xdr:cNvPr id="2" name="円/楕円 1">
          <a:extLst>
            <a:ext uri="{FF2B5EF4-FFF2-40B4-BE49-F238E27FC236}">
              <a16:creationId xmlns:a16="http://schemas.microsoft.com/office/drawing/2014/main" id="{00000000-0008-0000-2000-000002000000}"/>
            </a:ext>
          </a:extLst>
        </xdr:cNvPr>
        <xdr:cNvSpPr/>
      </xdr:nvSpPr>
      <xdr:spPr>
        <a:xfrm>
          <a:off x="3357563" y="642937"/>
          <a:ext cx="1002506"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226219</xdr:colOff>
      <xdr:row>1</xdr:row>
      <xdr:rowOff>119062</xdr:rowOff>
    </xdr:from>
    <xdr:to>
      <xdr:col>12</xdr:col>
      <xdr:colOff>2381</xdr:colOff>
      <xdr:row>4</xdr:row>
      <xdr:rowOff>252413</xdr:rowOff>
    </xdr:to>
    <xdr:pic>
      <xdr:nvPicPr>
        <xdr:cNvPr id="2" name="図 1">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7119" y="290512"/>
          <a:ext cx="3243262" cy="838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71437</xdr:colOff>
      <xdr:row>0</xdr:row>
      <xdr:rowOff>142874</xdr:rowOff>
    </xdr:from>
    <xdr:to>
      <xdr:col>12</xdr:col>
      <xdr:colOff>23812</xdr:colOff>
      <xdr:row>3</xdr:row>
      <xdr:rowOff>84694</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4737" y="142874"/>
          <a:ext cx="3152775" cy="81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71436</xdr:colOff>
      <xdr:row>1</xdr:row>
      <xdr:rowOff>11906</xdr:rowOff>
    </xdr:from>
    <xdr:to>
      <xdr:col>14</xdr:col>
      <xdr:colOff>71977</xdr:colOff>
      <xdr:row>4</xdr:row>
      <xdr:rowOff>23812</xdr:rowOff>
    </xdr:to>
    <xdr:pic>
      <xdr:nvPicPr>
        <xdr:cNvPr id="2" name="図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1386" y="183356"/>
          <a:ext cx="3362866" cy="869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866775</xdr:colOff>
      <xdr:row>1</xdr:row>
      <xdr:rowOff>9525</xdr:rowOff>
    </xdr:from>
    <xdr:to>
      <xdr:col>13</xdr:col>
      <xdr:colOff>609600</xdr:colOff>
      <xdr:row>4</xdr:row>
      <xdr:rowOff>28575</xdr:rowOff>
    </xdr:to>
    <xdr:sp macro="" textlink="">
      <xdr:nvSpPr>
        <xdr:cNvPr id="3" name="AutoShape 1">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3333750" y="180975"/>
          <a:ext cx="3381375" cy="876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221796</xdr:colOff>
      <xdr:row>16</xdr:row>
      <xdr:rowOff>244927</xdr:rowOff>
    </xdr:from>
    <xdr:to>
      <xdr:col>8</xdr:col>
      <xdr:colOff>136071</xdr:colOff>
      <xdr:row>16</xdr:row>
      <xdr:rowOff>544285</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3326946" y="6912427"/>
          <a:ext cx="581025" cy="299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52386</xdr:colOff>
      <xdr:row>7</xdr:row>
      <xdr:rowOff>97631</xdr:rowOff>
    </xdr:from>
    <xdr:to>
      <xdr:col>1</xdr:col>
      <xdr:colOff>440529</xdr:colOff>
      <xdr:row>7</xdr:row>
      <xdr:rowOff>1083469</xdr:rowOff>
    </xdr:to>
    <xdr:grpSp>
      <xdr:nvGrpSpPr>
        <xdr:cNvPr id="2" name="Group 58">
          <a:extLst>
            <a:ext uri="{FF2B5EF4-FFF2-40B4-BE49-F238E27FC236}">
              <a16:creationId xmlns:a16="http://schemas.microsoft.com/office/drawing/2014/main" id="{00000000-0008-0000-1100-000002000000}"/>
            </a:ext>
          </a:extLst>
        </xdr:cNvPr>
        <xdr:cNvGrpSpPr>
          <a:grpSpLocks/>
        </xdr:cNvGrpSpPr>
      </xdr:nvGrpSpPr>
      <xdr:grpSpPr bwMode="auto">
        <a:xfrm>
          <a:off x="175259" y="2248852"/>
          <a:ext cx="380523" cy="993458"/>
          <a:chOff x="1746" y="4283"/>
          <a:chExt cx="440" cy="1357"/>
        </a:xfrm>
      </xdr:grpSpPr>
      <xdr:cxnSp macro="">
        <xdr:nvCxnSpPr>
          <xdr:cNvPr id="3" name="Line 59">
            <a:extLst>
              <a:ext uri="{FF2B5EF4-FFF2-40B4-BE49-F238E27FC236}">
                <a16:creationId xmlns:a16="http://schemas.microsoft.com/office/drawing/2014/main" id="{00000000-0008-0000-1100-000003000000}"/>
              </a:ext>
            </a:extLst>
          </xdr:cNvPr>
          <xdr:cNvCxnSpPr>
            <a:cxnSpLocks noChangeShapeType="1"/>
          </xdr:cNvCxnSpPr>
        </xdr:nvCxnSpPr>
        <xdr:spPr bwMode="auto">
          <a:xfrm>
            <a:off x="1965" y="4650"/>
            <a:ext cx="0" cy="99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4" name="Line 60">
            <a:extLst>
              <a:ext uri="{FF2B5EF4-FFF2-40B4-BE49-F238E27FC236}">
                <a16:creationId xmlns:a16="http://schemas.microsoft.com/office/drawing/2014/main" id="{00000000-0008-0000-1100-000004000000}"/>
              </a:ext>
            </a:extLst>
          </xdr:cNvPr>
          <xdr:cNvCxnSpPr>
            <a:cxnSpLocks noChangeShapeType="1"/>
          </xdr:cNvCxnSpPr>
        </xdr:nvCxnSpPr>
        <xdr:spPr bwMode="auto">
          <a:xfrm flipH="1">
            <a:off x="1860" y="4660"/>
            <a:ext cx="100" cy="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5" name="Line 61">
            <a:extLst>
              <a:ext uri="{FF2B5EF4-FFF2-40B4-BE49-F238E27FC236}">
                <a16:creationId xmlns:a16="http://schemas.microsoft.com/office/drawing/2014/main" id="{00000000-0008-0000-1100-000005000000}"/>
              </a:ext>
            </a:extLst>
          </xdr:cNvPr>
          <xdr:cNvCxnSpPr>
            <a:cxnSpLocks noChangeShapeType="1"/>
          </xdr:cNvCxnSpPr>
        </xdr:nvCxnSpPr>
        <xdr:spPr bwMode="auto">
          <a:xfrm>
            <a:off x="1860" y="4940"/>
            <a:ext cx="1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6" name="Text Box 62">
            <a:extLst>
              <a:ext uri="{FF2B5EF4-FFF2-40B4-BE49-F238E27FC236}">
                <a16:creationId xmlns:a16="http://schemas.microsoft.com/office/drawing/2014/main" id="{00000000-0008-0000-1100-000006000000}"/>
              </a:ext>
            </a:extLst>
          </xdr:cNvPr>
          <xdr:cNvSpPr txBox="1">
            <a:spLocks noChangeArrowheads="1"/>
          </xdr:cNvSpPr>
        </xdr:nvSpPr>
        <xdr:spPr bwMode="auto">
          <a:xfrm>
            <a:off x="1746" y="4283"/>
            <a:ext cx="440" cy="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Century"/>
              </a:rPr>
              <a:t> </a:t>
            </a:r>
          </a:p>
        </xdr:txBody>
      </xdr:sp>
      <xdr:cxnSp macro="">
        <xdr:nvCxnSpPr>
          <xdr:cNvPr id="7" name="Line 63">
            <a:extLst>
              <a:ext uri="{FF2B5EF4-FFF2-40B4-BE49-F238E27FC236}">
                <a16:creationId xmlns:a16="http://schemas.microsoft.com/office/drawing/2014/main" id="{00000000-0008-0000-1100-000007000000}"/>
              </a:ext>
            </a:extLst>
          </xdr:cNvPr>
          <xdr:cNvCxnSpPr>
            <a:cxnSpLocks noChangeShapeType="1"/>
          </xdr:cNvCxnSpPr>
        </xdr:nvCxnSpPr>
        <xdr:spPr bwMode="auto">
          <a:xfrm>
            <a:off x="1820" y="5380"/>
            <a:ext cx="29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5</xdr:row>
      <xdr:rowOff>0</xdr:rowOff>
    </xdr:from>
    <xdr:to>
      <xdr:col>3</xdr:col>
      <xdr:colOff>0</xdr:colOff>
      <xdr:row>7</xdr:row>
      <xdr:rowOff>38100</xdr:rowOff>
    </xdr:to>
    <xdr:sp macro="" textlink="">
      <xdr:nvSpPr>
        <xdr:cNvPr id="2" name="Line 45">
          <a:extLst>
            <a:ext uri="{FF2B5EF4-FFF2-40B4-BE49-F238E27FC236}">
              <a16:creationId xmlns:a16="http://schemas.microsoft.com/office/drawing/2014/main" id="{00000000-0008-0000-1200-000002000000}"/>
            </a:ext>
          </a:extLst>
        </xdr:cNvPr>
        <xdr:cNvSpPr>
          <a:spLocks noChangeShapeType="1"/>
        </xdr:cNvSpPr>
      </xdr:nvSpPr>
      <xdr:spPr bwMode="auto">
        <a:xfrm flipH="1" flipV="1">
          <a:off x="2047875" y="1457325"/>
          <a:ext cx="0" cy="5143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511969</xdr:colOff>
      <xdr:row>13</xdr:row>
      <xdr:rowOff>117379</xdr:rowOff>
    </xdr:from>
    <xdr:to>
      <xdr:col>13</xdr:col>
      <xdr:colOff>246663</xdr:colOff>
      <xdr:row>22</xdr:row>
      <xdr:rowOff>178594</xdr:rowOff>
    </xdr:to>
    <xdr:grpSp>
      <xdr:nvGrpSpPr>
        <xdr:cNvPr id="2" name="Group 53">
          <a:extLst>
            <a:ext uri="{FF2B5EF4-FFF2-40B4-BE49-F238E27FC236}">
              <a16:creationId xmlns:a16="http://schemas.microsoft.com/office/drawing/2014/main" id="{00000000-0008-0000-1400-000002000000}"/>
            </a:ext>
          </a:extLst>
        </xdr:cNvPr>
        <xdr:cNvGrpSpPr>
          <a:grpSpLocks/>
        </xdr:cNvGrpSpPr>
      </xdr:nvGrpSpPr>
      <xdr:grpSpPr bwMode="auto">
        <a:xfrm>
          <a:off x="3528060" y="3320160"/>
          <a:ext cx="2235007" cy="2295780"/>
          <a:chOff x="6780" y="6770"/>
          <a:chExt cx="3015" cy="2536"/>
        </a:xfrm>
      </xdr:grpSpPr>
      <xdr:sp macro="" textlink="">
        <xdr:nvSpPr>
          <xdr:cNvPr id="3" name="Text Box 54">
            <a:extLst>
              <a:ext uri="{FF2B5EF4-FFF2-40B4-BE49-F238E27FC236}">
                <a16:creationId xmlns:a16="http://schemas.microsoft.com/office/drawing/2014/main" id="{00000000-0008-0000-1400-000003000000}"/>
              </a:ext>
            </a:extLst>
          </xdr:cNvPr>
          <xdr:cNvSpPr txBox="1">
            <a:spLocks/>
          </xdr:cNvSpPr>
        </xdr:nvSpPr>
        <xdr:spPr bwMode="auto">
          <a:xfrm>
            <a:off x="7638" y="6770"/>
            <a:ext cx="374" cy="3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HGｺﾞｼｯｸM"/>
                <a:ea typeface="HGｺﾞｼｯｸM"/>
              </a:rPr>
              <a:t>宅盤</a:t>
            </a:r>
          </a:p>
        </xdr:txBody>
      </xdr:sp>
      <xdr:cxnSp macro="">
        <xdr:nvCxnSpPr>
          <xdr:cNvPr id="4" name="Line 55">
            <a:extLst>
              <a:ext uri="{FF2B5EF4-FFF2-40B4-BE49-F238E27FC236}">
                <a16:creationId xmlns:a16="http://schemas.microsoft.com/office/drawing/2014/main" id="{00000000-0008-0000-1400-000004000000}"/>
              </a:ext>
            </a:extLst>
          </xdr:cNvPr>
          <xdr:cNvCxnSpPr>
            <a:cxnSpLocks noChangeShapeType="1"/>
          </xdr:cNvCxnSpPr>
        </xdr:nvCxnSpPr>
        <xdr:spPr bwMode="auto">
          <a:xfrm>
            <a:off x="8893" y="8035"/>
            <a:ext cx="381"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5" name="Line 56">
            <a:extLst>
              <a:ext uri="{FF2B5EF4-FFF2-40B4-BE49-F238E27FC236}">
                <a16:creationId xmlns:a16="http://schemas.microsoft.com/office/drawing/2014/main" id="{00000000-0008-0000-1400-000005000000}"/>
              </a:ext>
            </a:extLst>
          </xdr:cNvPr>
          <xdr:cNvCxnSpPr>
            <a:cxnSpLocks noChangeShapeType="1"/>
          </xdr:cNvCxnSpPr>
        </xdr:nvCxnSpPr>
        <xdr:spPr bwMode="auto">
          <a:xfrm>
            <a:off x="8893" y="7079"/>
            <a:ext cx="381"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Line 57">
            <a:extLst>
              <a:ext uri="{FF2B5EF4-FFF2-40B4-BE49-F238E27FC236}">
                <a16:creationId xmlns:a16="http://schemas.microsoft.com/office/drawing/2014/main" id="{00000000-0008-0000-1400-000006000000}"/>
              </a:ext>
            </a:extLst>
          </xdr:cNvPr>
          <xdr:cNvCxnSpPr>
            <a:cxnSpLocks noChangeShapeType="1"/>
          </xdr:cNvCxnSpPr>
        </xdr:nvCxnSpPr>
        <xdr:spPr bwMode="auto">
          <a:xfrm>
            <a:off x="6780" y="7071"/>
            <a:ext cx="38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7" name="Line 58">
            <a:extLst>
              <a:ext uri="{FF2B5EF4-FFF2-40B4-BE49-F238E27FC236}">
                <a16:creationId xmlns:a16="http://schemas.microsoft.com/office/drawing/2014/main" id="{00000000-0008-0000-1400-000007000000}"/>
              </a:ext>
            </a:extLst>
          </xdr:cNvPr>
          <xdr:cNvCxnSpPr>
            <a:cxnSpLocks noChangeShapeType="1"/>
          </xdr:cNvCxnSpPr>
        </xdr:nvCxnSpPr>
        <xdr:spPr bwMode="auto">
          <a:xfrm>
            <a:off x="8893" y="8521"/>
            <a:ext cx="381"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8" name="Line 59">
            <a:extLst>
              <a:ext uri="{FF2B5EF4-FFF2-40B4-BE49-F238E27FC236}">
                <a16:creationId xmlns:a16="http://schemas.microsoft.com/office/drawing/2014/main" id="{00000000-0008-0000-1400-000008000000}"/>
              </a:ext>
            </a:extLst>
          </xdr:cNvPr>
          <xdr:cNvCxnSpPr>
            <a:cxnSpLocks noChangeShapeType="1"/>
          </xdr:cNvCxnSpPr>
        </xdr:nvCxnSpPr>
        <xdr:spPr bwMode="auto">
          <a:xfrm>
            <a:off x="6780" y="8521"/>
            <a:ext cx="38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9" name="Text Box 60">
            <a:extLst>
              <a:ext uri="{FF2B5EF4-FFF2-40B4-BE49-F238E27FC236}">
                <a16:creationId xmlns:a16="http://schemas.microsoft.com/office/drawing/2014/main" id="{00000000-0008-0000-1400-000009000000}"/>
              </a:ext>
            </a:extLst>
          </xdr:cNvPr>
          <xdr:cNvSpPr txBox="1">
            <a:spLocks/>
          </xdr:cNvSpPr>
        </xdr:nvSpPr>
        <xdr:spPr bwMode="auto">
          <a:xfrm>
            <a:off x="8208" y="7768"/>
            <a:ext cx="374" cy="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HGｺﾞｼｯｸM"/>
                <a:ea typeface="HGｺﾞｼｯｸM"/>
              </a:rPr>
              <a:t>道路</a:t>
            </a:r>
          </a:p>
        </xdr:txBody>
      </xdr:sp>
      <xdr:sp macro="" textlink="">
        <xdr:nvSpPr>
          <xdr:cNvPr id="10" name="Text Box 61">
            <a:extLst>
              <a:ext uri="{FF2B5EF4-FFF2-40B4-BE49-F238E27FC236}">
                <a16:creationId xmlns:a16="http://schemas.microsoft.com/office/drawing/2014/main" id="{00000000-0008-0000-1400-00000A000000}"/>
              </a:ext>
            </a:extLst>
          </xdr:cNvPr>
          <xdr:cNvSpPr txBox="1">
            <a:spLocks/>
          </xdr:cNvSpPr>
        </xdr:nvSpPr>
        <xdr:spPr bwMode="auto">
          <a:xfrm>
            <a:off x="9150" y="7601"/>
            <a:ext cx="564" cy="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txBody>
          <a:bodyPr vertOverflow="clip" wrap="square" lIns="0" tIns="0" rIns="0" bIns="0" anchor="t" upright="1"/>
          <a:lstStyle/>
          <a:p>
            <a:pPr algn="l" rtl="0">
              <a:lnSpc>
                <a:spcPts val="1100"/>
              </a:lnSpc>
              <a:defRPr sz="1000"/>
            </a:pPr>
            <a:r>
              <a:rPr lang="ja-JP" altLang="en-US" sz="1000" b="0" i="0" u="none" strike="noStrike" baseline="0">
                <a:solidFill>
                  <a:srgbClr val="000000"/>
                </a:solidFill>
                <a:latin typeface="HGｺﾞｼｯｸM"/>
                <a:ea typeface="HGｺﾞｼｯｸM"/>
              </a:rPr>
              <a:t>ｈ１＝</a:t>
            </a:r>
          </a:p>
        </xdr:txBody>
      </xdr:sp>
      <xdr:sp macro="" textlink="">
        <xdr:nvSpPr>
          <xdr:cNvPr id="11" name="Text Box 62">
            <a:extLst>
              <a:ext uri="{FF2B5EF4-FFF2-40B4-BE49-F238E27FC236}">
                <a16:creationId xmlns:a16="http://schemas.microsoft.com/office/drawing/2014/main" id="{00000000-0008-0000-1400-00000B000000}"/>
              </a:ext>
            </a:extLst>
          </xdr:cNvPr>
          <xdr:cNvSpPr txBox="1">
            <a:spLocks/>
          </xdr:cNvSpPr>
        </xdr:nvSpPr>
        <xdr:spPr bwMode="auto">
          <a:xfrm>
            <a:off x="9164" y="8213"/>
            <a:ext cx="631" cy="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0" i="0" u="none" strike="noStrike" baseline="0">
                <a:solidFill>
                  <a:srgbClr val="000000"/>
                </a:solidFill>
                <a:latin typeface="HGｺﾞｼｯｸM"/>
                <a:ea typeface="HGｺﾞｼｯｸM"/>
              </a:rPr>
              <a:t>ｈ２＝</a:t>
            </a:r>
          </a:p>
        </xdr:txBody>
      </xdr:sp>
      <xdr:sp macro="" textlink="">
        <xdr:nvSpPr>
          <xdr:cNvPr id="12" name="Text Box 63">
            <a:extLst>
              <a:ext uri="{FF2B5EF4-FFF2-40B4-BE49-F238E27FC236}">
                <a16:creationId xmlns:a16="http://schemas.microsoft.com/office/drawing/2014/main" id="{00000000-0008-0000-1400-00000C000000}"/>
              </a:ext>
            </a:extLst>
          </xdr:cNvPr>
          <xdr:cNvSpPr txBox="1">
            <a:spLocks/>
          </xdr:cNvSpPr>
        </xdr:nvSpPr>
        <xdr:spPr bwMode="auto">
          <a:xfrm>
            <a:off x="6985" y="7597"/>
            <a:ext cx="293" cy="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txBody>
          <a:bodyPr vertOverflow="clip" wrap="square" lIns="0" tIns="0" rIns="0" bIns="0" anchor="t" upright="1"/>
          <a:lstStyle/>
          <a:p>
            <a:pPr algn="l" rtl="0">
              <a:lnSpc>
                <a:spcPts val="1000"/>
              </a:lnSpc>
              <a:defRPr sz="1000"/>
            </a:pPr>
            <a:r>
              <a:rPr lang="ja-JP" altLang="en-US" sz="900" b="0" i="0" u="none" strike="noStrike" baseline="0">
                <a:solidFill>
                  <a:srgbClr val="000000"/>
                </a:solidFill>
                <a:latin typeface="HGｺﾞｼｯｸM"/>
                <a:ea typeface="HGｺﾞｼｯｸM"/>
              </a:rPr>
              <a:t>Ｈ＝</a:t>
            </a:r>
          </a:p>
        </xdr:txBody>
      </xdr:sp>
      <xdr:cxnSp macro="">
        <xdr:nvCxnSpPr>
          <xdr:cNvPr id="13" name="Line 64">
            <a:extLst>
              <a:ext uri="{FF2B5EF4-FFF2-40B4-BE49-F238E27FC236}">
                <a16:creationId xmlns:a16="http://schemas.microsoft.com/office/drawing/2014/main" id="{00000000-0008-0000-1400-00000D000000}"/>
              </a:ext>
            </a:extLst>
          </xdr:cNvPr>
          <xdr:cNvCxnSpPr>
            <a:cxnSpLocks noChangeShapeType="1"/>
          </xdr:cNvCxnSpPr>
        </xdr:nvCxnSpPr>
        <xdr:spPr bwMode="auto">
          <a:xfrm>
            <a:off x="6950" y="7079"/>
            <a:ext cx="0" cy="142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 name="Line 65">
            <a:extLst>
              <a:ext uri="{FF2B5EF4-FFF2-40B4-BE49-F238E27FC236}">
                <a16:creationId xmlns:a16="http://schemas.microsoft.com/office/drawing/2014/main" id="{00000000-0008-0000-1400-00000E000000}"/>
              </a:ext>
            </a:extLst>
          </xdr:cNvPr>
          <xdr:cNvCxnSpPr>
            <a:cxnSpLocks noChangeShapeType="1"/>
          </xdr:cNvCxnSpPr>
        </xdr:nvCxnSpPr>
        <xdr:spPr bwMode="auto">
          <a:xfrm>
            <a:off x="9088" y="7087"/>
            <a:ext cx="0" cy="1409"/>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15" name="Text Box 66">
            <a:extLst>
              <a:ext uri="{FF2B5EF4-FFF2-40B4-BE49-F238E27FC236}">
                <a16:creationId xmlns:a16="http://schemas.microsoft.com/office/drawing/2014/main" id="{00000000-0008-0000-1400-00000F000000}"/>
              </a:ext>
            </a:extLst>
          </xdr:cNvPr>
          <xdr:cNvSpPr txBox="1">
            <a:spLocks/>
          </xdr:cNvSpPr>
        </xdr:nvSpPr>
        <xdr:spPr bwMode="auto">
          <a:xfrm>
            <a:off x="8124" y="8616"/>
            <a:ext cx="183" cy="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HGｺﾞｼｯｸM"/>
                <a:ea typeface="HGｺﾞｼｯｸM"/>
              </a:rPr>
              <a:t>取</a:t>
            </a:r>
          </a:p>
        </xdr:txBody>
      </xdr:sp>
      <xdr:sp macro="" textlink="">
        <xdr:nvSpPr>
          <xdr:cNvPr id="16" name="Text Box 67">
            <a:extLst>
              <a:ext uri="{FF2B5EF4-FFF2-40B4-BE49-F238E27FC236}">
                <a16:creationId xmlns:a16="http://schemas.microsoft.com/office/drawing/2014/main" id="{00000000-0008-0000-1400-000010000000}"/>
              </a:ext>
            </a:extLst>
          </xdr:cNvPr>
          <xdr:cNvSpPr txBox="1">
            <a:spLocks/>
          </xdr:cNvSpPr>
        </xdr:nvSpPr>
        <xdr:spPr bwMode="auto">
          <a:xfrm>
            <a:off x="8418" y="8744"/>
            <a:ext cx="324" cy="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HGｺﾞｼｯｸM"/>
                <a:ea typeface="HGｺﾞｼｯｸM"/>
              </a:rPr>
              <a:t>付</a:t>
            </a:r>
          </a:p>
        </xdr:txBody>
      </xdr:sp>
      <xdr:sp macro="" textlink="">
        <xdr:nvSpPr>
          <xdr:cNvPr id="17" name="Text Box 68">
            <a:extLst>
              <a:ext uri="{FF2B5EF4-FFF2-40B4-BE49-F238E27FC236}">
                <a16:creationId xmlns:a16="http://schemas.microsoft.com/office/drawing/2014/main" id="{00000000-0008-0000-1400-000011000000}"/>
              </a:ext>
            </a:extLst>
          </xdr:cNvPr>
          <xdr:cNvSpPr txBox="1">
            <a:spLocks/>
          </xdr:cNvSpPr>
        </xdr:nvSpPr>
        <xdr:spPr bwMode="auto">
          <a:xfrm>
            <a:off x="8707" y="8858"/>
            <a:ext cx="349" cy="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HGｺﾞｼｯｸM"/>
                <a:ea typeface="HGｺﾞｼｯｸM"/>
              </a:rPr>
              <a:t>管</a:t>
            </a:r>
          </a:p>
        </xdr:txBody>
      </xdr:sp>
      <xdr:cxnSp macro="">
        <xdr:nvCxnSpPr>
          <xdr:cNvPr id="18" name="Line 69">
            <a:extLst>
              <a:ext uri="{FF2B5EF4-FFF2-40B4-BE49-F238E27FC236}">
                <a16:creationId xmlns:a16="http://schemas.microsoft.com/office/drawing/2014/main" id="{00000000-0008-0000-1400-000012000000}"/>
              </a:ext>
            </a:extLst>
          </xdr:cNvPr>
          <xdr:cNvCxnSpPr>
            <a:cxnSpLocks noChangeShapeType="1"/>
          </xdr:cNvCxnSpPr>
        </xdr:nvCxnSpPr>
        <xdr:spPr bwMode="auto">
          <a:xfrm>
            <a:off x="8108" y="8537"/>
            <a:ext cx="931" cy="356"/>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19" name="Oval 70">
            <a:extLst>
              <a:ext uri="{FF2B5EF4-FFF2-40B4-BE49-F238E27FC236}">
                <a16:creationId xmlns:a16="http://schemas.microsoft.com/office/drawing/2014/main" id="{00000000-0008-0000-1400-000013000000}"/>
              </a:ext>
            </a:extLst>
          </xdr:cNvPr>
          <xdr:cNvSpPr>
            <a:spLocks/>
          </xdr:cNvSpPr>
        </xdr:nvSpPr>
        <xdr:spPr bwMode="auto">
          <a:xfrm>
            <a:off x="8974" y="8837"/>
            <a:ext cx="486" cy="469"/>
          </a:xfrm>
          <a:prstGeom prst="ellipse">
            <a:avLst/>
          </a:prstGeom>
          <a:noFill/>
          <a:ln w="10160">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20" name="Line 71">
            <a:extLst>
              <a:ext uri="{FF2B5EF4-FFF2-40B4-BE49-F238E27FC236}">
                <a16:creationId xmlns:a16="http://schemas.microsoft.com/office/drawing/2014/main" id="{00000000-0008-0000-1400-000014000000}"/>
              </a:ext>
            </a:extLst>
          </xdr:cNvPr>
          <xdr:cNvCxnSpPr>
            <a:cxnSpLocks noChangeShapeType="1"/>
          </xdr:cNvCxnSpPr>
        </xdr:nvCxnSpPr>
        <xdr:spPr bwMode="auto">
          <a:xfrm>
            <a:off x="7995" y="8830"/>
            <a:ext cx="987" cy="35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21" name="Line 72">
            <a:extLst>
              <a:ext uri="{FF2B5EF4-FFF2-40B4-BE49-F238E27FC236}">
                <a16:creationId xmlns:a16="http://schemas.microsoft.com/office/drawing/2014/main" id="{00000000-0008-0000-1400-000015000000}"/>
              </a:ext>
            </a:extLst>
          </xdr:cNvPr>
          <xdr:cNvCxnSpPr>
            <a:cxnSpLocks noChangeShapeType="1"/>
          </xdr:cNvCxnSpPr>
        </xdr:nvCxnSpPr>
        <xdr:spPr bwMode="auto">
          <a:xfrm>
            <a:off x="9031" y="8464"/>
            <a:ext cx="49" cy="4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22" name="Line 73">
            <a:extLst>
              <a:ext uri="{FF2B5EF4-FFF2-40B4-BE49-F238E27FC236}">
                <a16:creationId xmlns:a16="http://schemas.microsoft.com/office/drawing/2014/main" id="{00000000-0008-0000-1400-000016000000}"/>
              </a:ext>
            </a:extLst>
          </xdr:cNvPr>
          <xdr:cNvCxnSpPr>
            <a:cxnSpLocks noChangeShapeType="1"/>
          </xdr:cNvCxnSpPr>
        </xdr:nvCxnSpPr>
        <xdr:spPr bwMode="auto">
          <a:xfrm>
            <a:off x="9096" y="8043"/>
            <a:ext cx="40" cy="48"/>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23" name="Line 74">
            <a:extLst>
              <a:ext uri="{FF2B5EF4-FFF2-40B4-BE49-F238E27FC236}">
                <a16:creationId xmlns:a16="http://schemas.microsoft.com/office/drawing/2014/main" id="{00000000-0008-0000-1400-000017000000}"/>
              </a:ext>
            </a:extLst>
          </xdr:cNvPr>
          <xdr:cNvCxnSpPr>
            <a:cxnSpLocks noChangeShapeType="1"/>
          </xdr:cNvCxnSpPr>
        </xdr:nvCxnSpPr>
        <xdr:spPr bwMode="auto">
          <a:xfrm>
            <a:off x="9015" y="7978"/>
            <a:ext cx="49" cy="41"/>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24" name="Line 75">
            <a:extLst>
              <a:ext uri="{FF2B5EF4-FFF2-40B4-BE49-F238E27FC236}">
                <a16:creationId xmlns:a16="http://schemas.microsoft.com/office/drawing/2014/main" id="{00000000-0008-0000-1400-000018000000}"/>
              </a:ext>
            </a:extLst>
          </xdr:cNvPr>
          <xdr:cNvCxnSpPr>
            <a:cxnSpLocks noChangeShapeType="1"/>
          </xdr:cNvCxnSpPr>
        </xdr:nvCxnSpPr>
        <xdr:spPr bwMode="auto">
          <a:xfrm>
            <a:off x="9096" y="7087"/>
            <a:ext cx="40" cy="49"/>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25" name="Line 76">
            <a:extLst>
              <a:ext uri="{FF2B5EF4-FFF2-40B4-BE49-F238E27FC236}">
                <a16:creationId xmlns:a16="http://schemas.microsoft.com/office/drawing/2014/main" id="{00000000-0008-0000-1400-000019000000}"/>
              </a:ext>
            </a:extLst>
          </xdr:cNvPr>
          <xdr:cNvCxnSpPr>
            <a:cxnSpLocks noChangeShapeType="1"/>
          </xdr:cNvCxnSpPr>
        </xdr:nvCxnSpPr>
        <xdr:spPr bwMode="auto">
          <a:xfrm>
            <a:off x="6958" y="7079"/>
            <a:ext cx="40" cy="49"/>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 name="Line 77">
            <a:extLst>
              <a:ext uri="{FF2B5EF4-FFF2-40B4-BE49-F238E27FC236}">
                <a16:creationId xmlns:a16="http://schemas.microsoft.com/office/drawing/2014/main" id="{00000000-0008-0000-1400-00001A000000}"/>
              </a:ext>
            </a:extLst>
          </xdr:cNvPr>
          <xdr:cNvCxnSpPr>
            <a:cxnSpLocks noChangeShapeType="1"/>
          </xdr:cNvCxnSpPr>
        </xdr:nvCxnSpPr>
        <xdr:spPr bwMode="auto">
          <a:xfrm>
            <a:off x="6869" y="8464"/>
            <a:ext cx="48" cy="4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27" name="Oval 78">
            <a:extLst>
              <a:ext uri="{FF2B5EF4-FFF2-40B4-BE49-F238E27FC236}">
                <a16:creationId xmlns:a16="http://schemas.microsoft.com/office/drawing/2014/main" id="{00000000-0008-0000-1400-00001B000000}"/>
              </a:ext>
            </a:extLst>
          </xdr:cNvPr>
          <xdr:cNvSpPr>
            <a:spLocks/>
          </xdr:cNvSpPr>
        </xdr:nvSpPr>
        <xdr:spPr bwMode="auto">
          <a:xfrm>
            <a:off x="9047" y="8901"/>
            <a:ext cx="340" cy="340"/>
          </a:xfrm>
          <a:prstGeom prst="ellipse">
            <a:avLst/>
          </a:prstGeom>
          <a:noFill/>
          <a:ln w="1016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Freeform 79">
            <a:extLst>
              <a:ext uri="{FF2B5EF4-FFF2-40B4-BE49-F238E27FC236}">
                <a16:creationId xmlns:a16="http://schemas.microsoft.com/office/drawing/2014/main" id="{00000000-0008-0000-1400-00001C000000}"/>
              </a:ext>
            </a:extLst>
          </xdr:cNvPr>
          <xdr:cNvSpPr>
            <a:spLocks/>
          </xdr:cNvSpPr>
        </xdr:nvSpPr>
        <xdr:spPr bwMode="auto">
          <a:xfrm>
            <a:off x="7622" y="7063"/>
            <a:ext cx="487" cy="965"/>
          </a:xfrm>
          <a:custGeom>
            <a:avLst/>
            <a:gdLst>
              <a:gd name="T0" fmla="*/ 0 w 487"/>
              <a:gd name="T1" fmla="*/ 0 h 965"/>
              <a:gd name="T2" fmla="*/ 486 w 487"/>
              <a:gd name="T3" fmla="*/ 0 h 965"/>
              <a:gd name="T4" fmla="*/ 486 w 487"/>
              <a:gd name="T5" fmla="*/ 964 h 965"/>
              <a:gd name="T6" fmla="*/ 0 60000 65536"/>
              <a:gd name="T7" fmla="*/ 0 60000 65536"/>
              <a:gd name="T8" fmla="*/ 0 60000 65536"/>
            </a:gdLst>
            <a:ahLst/>
            <a:cxnLst>
              <a:cxn ang="T6">
                <a:pos x="T0" y="T1"/>
              </a:cxn>
              <a:cxn ang="T7">
                <a:pos x="T2" y="T3"/>
              </a:cxn>
              <a:cxn ang="T8">
                <a:pos x="T4" y="T5"/>
              </a:cxn>
            </a:cxnLst>
            <a:rect l="0" t="0" r="r" b="b"/>
            <a:pathLst>
              <a:path w="487" h="965">
                <a:moveTo>
                  <a:pt x="0" y="0"/>
                </a:moveTo>
                <a:lnTo>
                  <a:pt x="486" y="0"/>
                </a:lnTo>
                <a:lnTo>
                  <a:pt x="486" y="964"/>
                </a:lnTo>
              </a:path>
            </a:pathLst>
          </a:custGeom>
          <a:pattFill prst="openDmnd">
            <a:fgClr>
              <a:srgbClr val="000000"/>
            </a:fgClr>
            <a:bgClr>
              <a:srgbClr val="FFFFFF"/>
            </a:bgClr>
          </a:pattFill>
          <a:ln w="10160">
            <a:solidFill>
              <a:srgbClr val="000000"/>
            </a:solidFill>
            <a:round/>
            <a:headEnd/>
            <a:tailEnd/>
          </a:ln>
        </xdr:spPr>
      </xdr:sp>
      <xdr:cxnSp macro="">
        <xdr:nvCxnSpPr>
          <xdr:cNvPr id="29" name="Line 80">
            <a:extLst>
              <a:ext uri="{FF2B5EF4-FFF2-40B4-BE49-F238E27FC236}">
                <a16:creationId xmlns:a16="http://schemas.microsoft.com/office/drawing/2014/main" id="{00000000-0008-0000-1400-00001D000000}"/>
              </a:ext>
            </a:extLst>
          </xdr:cNvPr>
          <xdr:cNvCxnSpPr>
            <a:cxnSpLocks noChangeShapeType="1"/>
          </xdr:cNvCxnSpPr>
        </xdr:nvCxnSpPr>
        <xdr:spPr bwMode="auto">
          <a:xfrm>
            <a:off x="8108" y="8027"/>
            <a:ext cx="470"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 name="Line 81">
            <a:extLst>
              <a:ext uri="{FF2B5EF4-FFF2-40B4-BE49-F238E27FC236}">
                <a16:creationId xmlns:a16="http://schemas.microsoft.com/office/drawing/2014/main" id="{00000000-0008-0000-1400-00001E000000}"/>
              </a:ext>
            </a:extLst>
          </xdr:cNvPr>
          <xdr:cNvCxnSpPr>
            <a:cxnSpLocks noChangeShapeType="1"/>
          </xdr:cNvCxnSpPr>
        </xdr:nvCxnSpPr>
        <xdr:spPr bwMode="auto">
          <a:xfrm>
            <a:off x="7177" y="8521"/>
            <a:ext cx="1708" cy="0"/>
          </a:xfrm>
          <a:prstGeom prst="line">
            <a:avLst/>
          </a:prstGeom>
          <a:noFill/>
          <a:ln w="10160">
            <a:solidFill>
              <a:srgbClr val="000000"/>
            </a:solidFill>
            <a:prstDash val="sysDot"/>
            <a:round/>
            <a:headEnd/>
            <a:tailEnd/>
          </a:ln>
          <a:extLst>
            <a:ext uri="{909E8E84-426E-40DD-AFC4-6F175D3DCCD1}">
              <a14:hiddenFill xmlns:a14="http://schemas.microsoft.com/office/drawing/2010/main">
                <a:noFill/>
              </a14:hiddenFill>
            </a:ext>
          </a:extLst>
        </xdr:spPr>
      </xdr:cxnSp>
    </xdr:grp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123826</xdr:colOff>
      <xdr:row>0</xdr:row>
      <xdr:rowOff>26193</xdr:rowOff>
    </xdr:from>
    <xdr:to>
      <xdr:col>14</xdr:col>
      <xdr:colOff>145257</xdr:colOff>
      <xdr:row>4</xdr:row>
      <xdr:rowOff>157161</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a:spLocks noChangeArrowheads="1"/>
        </xdr:cNvSpPr>
      </xdr:nvSpPr>
      <xdr:spPr bwMode="auto">
        <a:xfrm>
          <a:off x="1552576" y="26193"/>
          <a:ext cx="3898106" cy="826293"/>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ｺﾞｼｯｸM"/>
              <a:ea typeface="HGｺﾞｼｯｸM"/>
            </a:rPr>
            <a:t>ＦＡＸ　０５６５－３４－６６５５</a:t>
          </a:r>
          <a:endParaRPr lang="ja-JP" altLang="en-US" sz="1200" b="0" i="0" u="none" strike="noStrike" baseline="0">
            <a:solidFill>
              <a:srgbClr val="000000"/>
            </a:solidFill>
            <a:latin typeface="Century"/>
            <a:ea typeface="HGｺﾞｼｯｸM"/>
          </a:endParaRPr>
        </a:p>
        <a:p>
          <a:pPr algn="l" rtl="0">
            <a:defRPr sz="1000"/>
          </a:pPr>
          <a:r>
            <a:rPr lang="ja-JP" altLang="en-US" sz="1200" b="0" i="0" u="none" strike="noStrike" baseline="0">
              <a:solidFill>
                <a:srgbClr val="000000"/>
              </a:solidFill>
              <a:latin typeface="HGｺﾞｼｯｸM"/>
              <a:ea typeface="HGｺﾞｼｯｸM"/>
            </a:rPr>
            <a:t> </a:t>
          </a:r>
          <a:endParaRPr lang="ja-JP" altLang="en-US" sz="1200" b="0" i="0" u="none" strike="noStrike" baseline="0">
            <a:solidFill>
              <a:srgbClr val="000000"/>
            </a:solidFill>
            <a:latin typeface="Century"/>
            <a:ea typeface="HGｺﾞｼｯｸM"/>
          </a:endParaRPr>
        </a:p>
        <a:p>
          <a:pPr algn="l" rtl="0">
            <a:defRPr sz="1000"/>
          </a:pPr>
          <a:r>
            <a:rPr lang="ja-JP" altLang="en-US" sz="1200" b="0" i="0" u="none" strike="noStrike" baseline="0">
              <a:solidFill>
                <a:srgbClr val="000000"/>
              </a:solidFill>
              <a:latin typeface="HGｺﾞｼｯｸM"/>
              <a:ea typeface="HGｺﾞｼｯｸM"/>
            </a:rPr>
            <a:t>豊田市上下水道局 料金課　給排水担当　あて</a:t>
          </a:r>
        </a:p>
      </xdr:txBody>
    </xdr:sp>
    <xdr:clientData/>
  </xdr:twoCellAnchor>
  <xdr:twoCellAnchor>
    <xdr:from>
      <xdr:col>1</xdr:col>
      <xdr:colOff>95251</xdr:colOff>
      <xdr:row>36</xdr:row>
      <xdr:rowOff>76200</xdr:rowOff>
    </xdr:from>
    <xdr:to>
      <xdr:col>15</xdr:col>
      <xdr:colOff>154782</xdr:colOff>
      <xdr:row>43</xdr:row>
      <xdr:rowOff>57150</xdr:rowOff>
    </xdr:to>
    <xdr:sp macro="" textlink="">
      <xdr:nvSpPr>
        <xdr:cNvPr id="3" name="テキスト ボックス 2">
          <a:extLst>
            <a:ext uri="{FF2B5EF4-FFF2-40B4-BE49-F238E27FC236}">
              <a16:creationId xmlns:a16="http://schemas.microsoft.com/office/drawing/2014/main" id="{00000000-0008-0000-1500-000003000000}"/>
            </a:ext>
          </a:extLst>
        </xdr:cNvPr>
        <xdr:cNvSpPr txBox="1">
          <a:spLocks noChangeArrowheads="1"/>
        </xdr:cNvSpPr>
      </xdr:nvSpPr>
      <xdr:spPr bwMode="auto">
        <a:xfrm>
          <a:off x="228601" y="9296400"/>
          <a:ext cx="5707856" cy="124777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200" b="1" i="0" u="none" strike="noStrike" baseline="0">
              <a:solidFill>
                <a:srgbClr val="000000"/>
              </a:solidFill>
              <a:latin typeface="HGｺﾞｼｯｸM"/>
              <a:ea typeface="HGｺﾞｼｯｸM"/>
            </a:rPr>
            <a:t>上記該当事項を○で囲み、必要事項を記入して取付管設置工事及び舗装本復旧工事の前日までに、ＦＡＸで料金課へ送信してください。（直接提出可）</a:t>
          </a:r>
          <a:endParaRPr lang="ja-JP" altLang="en-US" sz="1200" b="0" i="0" u="none" strike="noStrike" baseline="0">
            <a:solidFill>
              <a:srgbClr val="000000"/>
            </a:solidFill>
            <a:latin typeface="Century"/>
            <a:ea typeface="HGｺﾞｼｯｸM"/>
          </a:endParaRPr>
        </a:p>
        <a:p>
          <a:pPr algn="l" rtl="0">
            <a:defRPr sz="1000"/>
          </a:pPr>
          <a:r>
            <a:rPr lang="ja-JP" altLang="en-US" sz="1200" b="1" i="0" u="none" strike="noStrike" baseline="0">
              <a:solidFill>
                <a:srgbClr val="000000"/>
              </a:solidFill>
              <a:latin typeface="HGｺﾞｼｯｸM"/>
              <a:ea typeface="HGｺﾞｼｯｸM"/>
            </a:rPr>
            <a:t>なお、国県道の場合は、一週間前に電話連絡もしてください。</a:t>
          </a:r>
          <a:endParaRPr lang="ja-JP" altLang="en-US" sz="1200" b="0" i="0" u="none" strike="noStrike" baseline="0">
            <a:solidFill>
              <a:srgbClr val="000000"/>
            </a:solidFill>
            <a:latin typeface="Century"/>
            <a:ea typeface="HGｺﾞｼｯｸM"/>
          </a:endParaRPr>
        </a:p>
        <a:p>
          <a:pPr algn="l" rtl="0">
            <a:defRPr sz="1000"/>
          </a:pPr>
          <a:r>
            <a:rPr lang="ja-JP" altLang="en-US" sz="1200" b="0" i="0" u="none" strike="noStrike" baseline="0">
              <a:solidFill>
                <a:srgbClr val="000000"/>
              </a:solidFill>
              <a:latin typeface="HGｺﾞｼｯｸM"/>
              <a:ea typeface="HGｺﾞｼｯｸM"/>
            </a:rPr>
            <a:t>ＴＥＬ　０５６５－３４－６６８０</a:t>
          </a:r>
          <a:endParaRPr lang="ja-JP" altLang="en-US" sz="1200" b="0" i="0" u="none" strike="noStrike" baseline="0">
            <a:solidFill>
              <a:srgbClr val="000000"/>
            </a:solidFill>
            <a:latin typeface="Century"/>
            <a:ea typeface="HGｺﾞｼｯｸM"/>
          </a:endParaRPr>
        </a:p>
        <a:p>
          <a:pPr algn="l" rtl="0">
            <a:defRPr sz="1000"/>
          </a:pPr>
          <a:r>
            <a:rPr lang="ja-JP" altLang="en-US" sz="1200" b="0" i="0" u="none" strike="noStrike" baseline="0">
              <a:solidFill>
                <a:srgbClr val="000000"/>
              </a:solidFill>
              <a:latin typeface="HGｺﾞｼｯｸM"/>
              <a:ea typeface="HGｺﾞｼｯｸM"/>
            </a:rPr>
            <a:t>ＦＡＸ　０５６５－３４－６６５５</a:t>
          </a:r>
        </a:p>
      </xdr:txBody>
    </xdr:sp>
    <xdr:clientData/>
  </xdr:twoCellAnchor>
  <xdr:twoCellAnchor>
    <xdr:from>
      <xdr:col>21</xdr:col>
      <xdr:colOff>333374</xdr:colOff>
      <xdr:row>12</xdr:row>
      <xdr:rowOff>202406</xdr:rowOff>
    </xdr:from>
    <xdr:to>
      <xdr:col>23</xdr:col>
      <xdr:colOff>321469</xdr:colOff>
      <xdr:row>14</xdr:row>
      <xdr:rowOff>142875</xdr:rowOff>
    </xdr:to>
    <xdr:sp macro="" textlink="">
      <xdr:nvSpPr>
        <xdr:cNvPr id="4" name="円/楕円 3">
          <a:extLst>
            <a:ext uri="{FF2B5EF4-FFF2-40B4-BE49-F238E27FC236}">
              <a16:creationId xmlns:a16="http://schemas.microsoft.com/office/drawing/2014/main" id="{00000000-0008-0000-1500-000004000000}"/>
            </a:ext>
          </a:extLst>
        </xdr:cNvPr>
        <xdr:cNvSpPr/>
      </xdr:nvSpPr>
      <xdr:spPr>
        <a:xfrm>
          <a:off x="7941468" y="3214687"/>
          <a:ext cx="1369220" cy="48815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354806</xdr:colOff>
      <xdr:row>17</xdr:row>
      <xdr:rowOff>188118</xdr:rowOff>
    </xdr:from>
    <xdr:to>
      <xdr:col>22</xdr:col>
      <xdr:colOff>666750</xdr:colOff>
      <xdr:row>19</xdr:row>
      <xdr:rowOff>59531</xdr:rowOff>
    </xdr:to>
    <xdr:sp macro="" textlink="">
      <xdr:nvSpPr>
        <xdr:cNvPr id="6" name="円/楕円 5">
          <a:extLst>
            <a:ext uri="{FF2B5EF4-FFF2-40B4-BE49-F238E27FC236}">
              <a16:creationId xmlns:a16="http://schemas.microsoft.com/office/drawing/2014/main" id="{00000000-0008-0000-1500-000006000000}"/>
            </a:ext>
          </a:extLst>
        </xdr:cNvPr>
        <xdr:cNvSpPr/>
      </xdr:nvSpPr>
      <xdr:spPr>
        <a:xfrm>
          <a:off x="7962900" y="4557712"/>
          <a:ext cx="1002506" cy="4429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304800</xdr:colOff>
      <xdr:row>17</xdr:row>
      <xdr:rowOff>221456</xdr:rowOff>
    </xdr:from>
    <xdr:to>
      <xdr:col>24</xdr:col>
      <xdr:colOff>321469</xdr:colOff>
      <xdr:row>19</xdr:row>
      <xdr:rowOff>92869</xdr:rowOff>
    </xdr:to>
    <xdr:sp macro="" textlink="">
      <xdr:nvSpPr>
        <xdr:cNvPr id="7" name="円/楕円 6">
          <a:extLst>
            <a:ext uri="{FF2B5EF4-FFF2-40B4-BE49-F238E27FC236}">
              <a16:creationId xmlns:a16="http://schemas.microsoft.com/office/drawing/2014/main" id="{00000000-0008-0000-1500-000007000000}"/>
            </a:ext>
          </a:extLst>
        </xdr:cNvPr>
        <xdr:cNvSpPr/>
      </xdr:nvSpPr>
      <xdr:spPr>
        <a:xfrm>
          <a:off x="9294019" y="4591050"/>
          <a:ext cx="707231" cy="4429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423863</xdr:colOff>
      <xdr:row>20</xdr:row>
      <xdr:rowOff>42862</xdr:rowOff>
    </xdr:from>
    <xdr:to>
      <xdr:col>23</xdr:col>
      <xdr:colOff>45244</xdr:colOff>
      <xdr:row>21</xdr:row>
      <xdr:rowOff>200025</xdr:rowOff>
    </xdr:to>
    <xdr:sp macro="" textlink="">
      <xdr:nvSpPr>
        <xdr:cNvPr id="8" name="円/楕円 7">
          <a:extLst>
            <a:ext uri="{FF2B5EF4-FFF2-40B4-BE49-F238E27FC236}">
              <a16:creationId xmlns:a16="http://schemas.microsoft.com/office/drawing/2014/main" id="{00000000-0008-0000-1500-000008000000}"/>
            </a:ext>
          </a:extLst>
        </xdr:cNvPr>
        <xdr:cNvSpPr/>
      </xdr:nvSpPr>
      <xdr:spPr>
        <a:xfrm>
          <a:off x="8031957" y="5245893"/>
          <a:ext cx="1002506" cy="4429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254794</xdr:colOff>
      <xdr:row>20</xdr:row>
      <xdr:rowOff>52387</xdr:rowOff>
    </xdr:from>
    <xdr:to>
      <xdr:col>24</xdr:col>
      <xdr:colOff>271463</xdr:colOff>
      <xdr:row>21</xdr:row>
      <xdr:rowOff>209550</xdr:rowOff>
    </xdr:to>
    <xdr:sp macro="" textlink="">
      <xdr:nvSpPr>
        <xdr:cNvPr id="9" name="円/楕円 8">
          <a:extLst>
            <a:ext uri="{FF2B5EF4-FFF2-40B4-BE49-F238E27FC236}">
              <a16:creationId xmlns:a16="http://schemas.microsoft.com/office/drawing/2014/main" id="{00000000-0008-0000-1500-000009000000}"/>
            </a:ext>
          </a:extLst>
        </xdr:cNvPr>
        <xdr:cNvSpPr/>
      </xdr:nvSpPr>
      <xdr:spPr>
        <a:xfrm>
          <a:off x="9244013" y="5255418"/>
          <a:ext cx="707231" cy="4429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171450</xdr:colOff>
      <xdr:row>0</xdr:row>
      <xdr:rowOff>161925</xdr:rowOff>
    </xdr:from>
    <xdr:to>
      <xdr:col>13</xdr:col>
      <xdr:colOff>9525</xdr:colOff>
      <xdr:row>4</xdr:row>
      <xdr:rowOff>145948</xdr:rowOff>
    </xdr:to>
    <xdr:pic>
      <xdr:nvPicPr>
        <xdr:cNvPr id="2" name="図 1">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161925"/>
          <a:ext cx="3038475" cy="784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22.bin"/><Relationship Id="rId4" Type="http://schemas.openxmlformats.org/officeDocument/2006/relationships/comments" Target="../comments1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29.bin"/><Relationship Id="rId4" Type="http://schemas.openxmlformats.org/officeDocument/2006/relationships/comments" Target="../comments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32.bin"/><Relationship Id="rId4" Type="http://schemas.openxmlformats.org/officeDocument/2006/relationships/comments" Target="../comments13.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33.bin"/><Relationship Id="rId4" Type="http://schemas.openxmlformats.org/officeDocument/2006/relationships/comments" Target="../comments14.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34.bin"/><Relationship Id="rId4" Type="http://schemas.openxmlformats.org/officeDocument/2006/relationships/comments" Target="../comments15.xml"/></Relationships>
</file>

<file path=xl/worksheets/_rels/sheet35.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workbookViewId="0">
      <selection sqref="A1:B13"/>
    </sheetView>
  </sheetViews>
  <sheetFormatPr defaultColWidth="9" defaultRowHeight="17.399999999999999"/>
  <cols>
    <col min="1" max="1" width="9" style="8"/>
    <col min="2" max="3" width="9" style="3"/>
    <col min="4" max="4" width="5.44140625" style="3" bestFit="1" customWidth="1"/>
    <col min="5" max="6" width="9" style="3"/>
    <col min="7" max="7" width="5.44140625" style="3" bestFit="1" customWidth="1"/>
    <col min="8" max="8" width="13.21875" style="3" bestFit="1" customWidth="1"/>
    <col min="9" max="10" width="9" style="3"/>
    <col min="11" max="11" width="13.21875" style="3" bestFit="1" customWidth="1"/>
    <col min="12" max="16384" width="9" style="3"/>
  </cols>
  <sheetData>
    <row r="1" spans="1:11">
      <c r="A1" s="861" t="s">
        <v>81</v>
      </c>
      <c r="B1" s="861"/>
      <c r="D1" s="861" t="s">
        <v>31</v>
      </c>
      <c r="E1" s="861"/>
      <c r="G1" s="861" t="s">
        <v>19</v>
      </c>
      <c r="H1" s="861"/>
      <c r="J1" s="861" t="s">
        <v>207</v>
      </c>
      <c r="K1" s="861"/>
    </row>
    <row r="2" spans="1:11">
      <c r="A2" s="4" t="s">
        <v>185</v>
      </c>
      <c r="B2" s="5" t="s">
        <v>81</v>
      </c>
      <c r="D2" s="4" t="s">
        <v>185</v>
      </c>
      <c r="E2" s="5" t="s">
        <v>31</v>
      </c>
      <c r="G2" s="4" t="s">
        <v>185</v>
      </c>
      <c r="H2" s="5" t="s">
        <v>19</v>
      </c>
      <c r="J2" s="4" t="s">
        <v>185</v>
      </c>
      <c r="K2" s="5" t="s">
        <v>81</v>
      </c>
    </row>
    <row r="3" spans="1:11">
      <c r="A3" s="6" t="s">
        <v>163</v>
      </c>
      <c r="B3" s="7" t="s">
        <v>173</v>
      </c>
      <c r="D3" s="6" t="s">
        <v>186</v>
      </c>
      <c r="E3" s="7" t="s">
        <v>190</v>
      </c>
      <c r="G3" s="6" t="s">
        <v>194</v>
      </c>
      <c r="H3" s="7" t="s">
        <v>195</v>
      </c>
      <c r="J3" s="6" t="s">
        <v>208</v>
      </c>
      <c r="K3" s="7" t="s">
        <v>211</v>
      </c>
    </row>
    <row r="4" spans="1:11">
      <c r="A4" s="6" t="s">
        <v>164</v>
      </c>
      <c r="B4" s="7" t="s">
        <v>174</v>
      </c>
      <c r="D4" s="6" t="s">
        <v>187</v>
      </c>
      <c r="E4" s="7" t="s">
        <v>191</v>
      </c>
      <c r="G4" s="6" t="s">
        <v>196</v>
      </c>
      <c r="H4" s="7" t="s">
        <v>174</v>
      </c>
      <c r="J4" s="6" t="s">
        <v>209</v>
      </c>
      <c r="K4" s="7" t="s">
        <v>212</v>
      </c>
    </row>
    <row r="5" spans="1:11">
      <c r="A5" s="6" t="s">
        <v>165</v>
      </c>
      <c r="B5" s="7" t="s">
        <v>175</v>
      </c>
      <c r="D5" s="6" t="s">
        <v>188</v>
      </c>
      <c r="E5" s="7" t="s">
        <v>192</v>
      </c>
      <c r="G5" s="6" t="s">
        <v>197</v>
      </c>
      <c r="H5" s="7" t="s">
        <v>198</v>
      </c>
      <c r="J5" s="6" t="s">
        <v>188</v>
      </c>
      <c r="K5" s="7" t="s">
        <v>213</v>
      </c>
    </row>
    <row r="6" spans="1:11">
      <c r="A6" s="6" t="s">
        <v>166</v>
      </c>
      <c r="B6" s="7" t="s">
        <v>176</v>
      </c>
      <c r="D6" s="6" t="s">
        <v>189</v>
      </c>
      <c r="E6" s="7" t="s">
        <v>193</v>
      </c>
      <c r="G6" s="6" t="s">
        <v>199</v>
      </c>
      <c r="H6" s="7" t="s">
        <v>200</v>
      </c>
      <c r="J6" s="6" t="s">
        <v>210</v>
      </c>
      <c r="K6" s="7" t="s">
        <v>214</v>
      </c>
    </row>
    <row r="7" spans="1:11">
      <c r="A7" s="6" t="s">
        <v>167</v>
      </c>
      <c r="B7" s="7" t="s">
        <v>177</v>
      </c>
      <c r="G7" s="6" t="s">
        <v>201</v>
      </c>
      <c r="H7" s="7" t="s">
        <v>202</v>
      </c>
    </row>
    <row r="8" spans="1:11">
      <c r="A8" s="6" t="s">
        <v>168</v>
      </c>
      <c r="B8" s="7" t="s">
        <v>178</v>
      </c>
      <c r="G8" s="6" t="s">
        <v>203</v>
      </c>
      <c r="H8" s="7" t="s">
        <v>204</v>
      </c>
    </row>
    <row r="9" spans="1:11">
      <c r="A9" s="6" t="s">
        <v>169</v>
      </c>
      <c r="B9" s="7" t="s">
        <v>179</v>
      </c>
      <c r="G9" s="6" t="s">
        <v>205</v>
      </c>
      <c r="H9" s="7" t="s">
        <v>206</v>
      </c>
    </row>
    <row r="10" spans="1:11">
      <c r="A10" s="6" t="s">
        <v>170</v>
      </c>
      <c r="B10" s="7" t="s">
        <v>180</v>
      </c>
    </row>
    <row r="11" spans="1:11">
      <c r="A11" s="6" t="s">
        <v>171</v>
      </c>
      <c r="B11" s="7" t="s">
        <v>181</v>
      </c>
    </row>
    <row r="12" spans="1:11">
      <c r="A12" s="6" t="s">
        <v>172</v>
      </c>
      <c r="B12" s="7" t="s">
        <v>182</v>
      </c>
    </row>
    <row r="13" spans="1:11">
      <c r="A13" s="6" t="s">
        <v>184</v>
      </c>
      <c r="B13" s="7" t="s">
        <v>183</v>
      </c>
    </row>
  </sheetData>
  <mergeCells count="4">
    <mergeCell ref="A1:B1"/>
    <mergeCell ref="D1:E1"/>
    <mergeCell ref="G1:H1"/>
    <mergeCell ref="J1:K1"/>
  </mergeCells>
  <phoneticPr fontId="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50"/>
  <sheetViews>
    <sheetView view="pageBreakPreview" zoomScale="80" zoomScaleNormal="100" zoomScaleSheetLayoutView="80" workbookViewId="0">
      <selection activeCell="D15" sqref="D15:G15"/>
    </sheetView>
  </sheetViews>
  <sheetFormatPr defaultColWidth="9" defaultRowHeight="13.2"/>
  <cols>
    <col min="1" max="1" width="1.6640625" style="67" customWidth="1"/>
    <col min="2" max="2" width="3.33203125" style="67" customWidth="1"/>
    <col min="3" max="3" width="24" style="67" customWidth="1"/>
    <col min="4" max="4" width="6.21875" style="67" customWidth="1"/>
    <col min="5" max="5" width="10.6640625" style="67" customWidth="1"/>
    <col min="6" max="6" width="30.77734375" style="67" customWidth="1"/>
    <col min="7" max="7" width="12.6640625" style="67" customWidth="1"/>
    <col min="8" max="8" width="4" style="67" customWidth="1"/>
    <col min="9" max="9" width="3.33203125" style="67" customWidth="1"/>
    <col min="10" max="10" width="1.6640625" style="67" customWidth="1"/>
    <col min="11" max="11" width="9" style="67"/>
    <col min="12" max="12" width="22.44140625" style="67" bestFit="1" customWidth="1"/>
    <col min="13" max="16384" width="9" style="67"/>
  </cols>
  <sheetData>
    <row r="1" spans="2:12">
      <c r="B1" s="1418" t="s">
        <v>322</v>
      </c>
      <c r="C1" s="1418"/>
      <c r="D1" s="68"/>
      <c r="E1" s="68"/>
    </row>
    <row r="2" spans="2:12" ht="22.5" customHeight="1">
      <c r="B2" s="94"/>
      <c r="C2" s="95"/>
      <c r="D2" s="95"/>
      <c r="E2" s="95"/>
      <c r="F2" s="96"/>
      <c r="G2" s="96"/>
      <c r="H2" s="96"/>
      <c r="I2" s="97"/>
    </row>
    <row r="3" spans="2:12" ht="22.5" customHeight="1">
      <c r="B3" s="98"/>
      <c r="C3" s="1426" t="s">
        <v>323</v>
      </c>
      <c r="D3" s="1426"/>
      <c r="E3" s="1426"/>
      <c r="F3" s="1426"/>
      <c r="G3" s="1426"/>
      <c r="H3" s="1426"/>
      <c r="I3" s="1427"/>
      <c r="L3" s="202" t="s">
        <v>564</v>
      </c>
    </row>
    <row r="4" spans="2:12" ht="22.5" customHeight="1">
      <c r="B4" s="98"/>
      <c r="C4" s="74"/>
      <c r="D4" s="74"/>
      <c r="E4" s="74"/>
      <c r="G4" s="801"/>
      <c r="H4" s="800" t="str">
        <f>DBCS(TEXT(入力!E23,"ggge年m月d日"))</f>
        <v>明治３３年１月０日</v>
      </c>
      <c r="I4" s="99"/>
    </row>
    <row r="5" spans="2:12" ht="22.5" customHeight="1">
      <c r="B5" s="98"/>
      <c r="C5" s="77" t="s">
        <v>290</v>
      </c>
      <c r="D5" s="77"/>
      <c r="E5" s="77"/>
      <c r="I5" s="99"/>
    </row>
    <row r="6" spans="2:12" ht="22.5" customHeight="1">
      <c r="B6" s="98"/>
      <c r="C6" s="77"/>
      <c r="D6" s="77"/>
      <c r="E6" s="77" t="s">
        <v>324</v>
      </c>
      <c r="I6" s="99"/>
    </row>
    <row r="7" spans="2:12" ht="22.5" customHeight="1">
      <c r="B7" s="98"/>
      <c r="C7" s="79"/>
      <c r="D7" s="79"/>
      <c r="E7" s="724" t="s">
        <v>325</v>
      </c>
      <c r="F7" s="1422">
        <f>申請書!J14</f>
        <v>0</v>
      </c>
      <c r="G7" s="1422"/>
      <c r="H7" s="1422"/>
      <c r="I7" s="99"/>
    </row>
    <row r="8" spans="2:12" ht="22.5" customHeight="1">
      <c r="B8" s="98"/>
      <c r="C8" s="77"/>
      <c r="D8" s="77"/>
      <c r="E8" s="77"/>
      <c r="F8" s="1422" t="str">
        <f>申請書!AB14</f>
        <v/>
      </c>
      <c r="G8" s="1422"/>
      <c r="H8" s="1422"/>
      <c r="I8" s="99"/>
    </row>
    <row r="9" spans="2:12" ht="22.5" customHeight="1">
      <c r="B9" s="98"/>
      <c r="C9" s="79"/>
      <c r="D9" s="79"/>
      <c r="E9" s="78" t="s">
        <v>326</v>
      </c>
      <c r="F9" s="1428">
        <f>申請書!J16</f>
        <v>0</v>
      </c>
      <c r="G9" s="1428"/>
      <c r="H9" s="67" t="s">
        <v>327</v>
      </c>
      <c r="I9" s="99"/>
    </row>
    <row r="10" spans="2:12" ht="45" customHeight="1">
      <c r="B10" s="98"/>
      <c r="C10" s="77"/>
      <c r="D10" s="77"/>
      <c r="E10" s="77"/>
      <c r="I10" s="99"/>
    </row>
    <row r="11" spans="2:12" ht="22.5" customHeight="1">
      <c r="B11" s="98"/>
      <c r="C11" s="1370" t="s">
        <v>328</v>
      </c>
      <c r="D11" s="1370"/>
      <c r="E11" s="1370"/>
      <c r="F11" s="1370"/>
      <c r="G11" s="1370"/>
      <c r="H11" s="1370"/>
      <c r="I11" s="99"/>
    </row>
    <row r="12" spans="2:12" ht="22.5" customHeight="1">
      <c r="B12" s="98"/>
      <c r="C12" s="1370" t="s">
        <v>329</v>
      </c>
      <c r="D12" s="1370"/>
      <c r="E12" s="1370"/>
      <c r="F12" s="1370"/>
      <c r="G12" s="1370"/>
      <c r="H12" s="1370"/>
      <c r="I12" s="99"/>
    </row>
    <row r="13" spans="2:12" ht="22.5" customHeight="1">
      <c r="B13" s="98"/>
      <c r="C13" s="1370" t="s">
        <v>330</v>
      </c>
      <c r="D13" s="1370"/>
      <c r="E13" s="1370"/>
      <c r="F13" s="1370"/>
      <c r="G13" s="1370"/>
      <c r="H13" s="1370"/>
      <c r="I13" s="99"/>
    </row>
    <row r="14" spans="2:12" ht="42" customHeight="1">
      <c r="B14" s="98"/>
      <c r="C14" s="77"/>
      <c r="D14" s="77"/>
      <c r="E14" s="77"/>
      <c r="I14" s="99"/>
    </row>
    <row r="15" spans="2:12" ht="22.5" customHeight="1">
      <c r="B15" s="98"/>
      <c r="C15" s="80" t="s">
        <v>331</v>
      </c>
      <c r="D15" s="1425" t="str">
        <f>"豊田市　"&amp;入力!E31&amp;入力!E32</f>
        <v>豊田市　</v>
      </c>
      <c r="E15" s="1425"/>
      <c r="F15" s="1425"/>
      <c r="G15" s="1425"/>
      <c r="H15" s="101"/>
      <c r="I15" s="99"/>
    </row>
    <row r="16" spans="2:12" ht="33.75" customHeight="1">
      <c r="B16" s="103"/>
      <c r="C16" s="104"/>
      <c r="D16" s="104"/>
      <c r="E16" s="104"/>
      <c r="F16" s="102"/>
      <c r="G16" s="102"/>
      <c r="H16" s="102"/>
      <c r="I16" s="105"/>
    </row>
    <row r="17" spans="3:5" ht="11.25" customHeight="1">
      <c r="C17" s="77"/>
      <c r="D17" s="77"/>
      <c r="E17" s="77"/>
    </row>
    <row r="50" spans="7:7" ht="14.4">
      <c r="G50" s="77"/>
    </row>
  </sheetData>
  <mergeCells count="9">
    <mergeCell ref="C13:H13"/>
    <mergeCell ref="D15:G15"/>
    <mergeCell ref="B1:C1"/>
    <mergeCell ref="C3:I3"/>
    <mergeCell ref="F9:G9"/>
    <mergeCell ref="C11:H11"/>
    <mergeCell ref="C12:H12"/>
    <mergeCell ref="F7:H7"/>
    <mergeCell ref="F8:H8"/>
  </mergeCells>
  <phoneticPr fontId="6"/>
  <hyperlinks>
    <hyperlink ref="L3" location="水道申請" display="工事店情報に戻る" xr:uid="{00000000-0004-0000-0900-000000000000}"/>
  </hyperlinks>
  <pageMargins left="0.74803149606299213" right="0.74803149606299213" top="0.98425196850393704" bottom="0.98425196850393704" header="0.51181102362204722" footer="0.51181102362204722"/>
  <pageSetup paperSize="9" scale="89"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7"/>
  <sheetViews>
    <sheetView view="pageBreakPreview" zoomScale="80" zoomScaleNormal="80" zoomScaleSheetLayoutView="80" workbookViewId="0">
      <selection activeCell="Q12" sqref="Q12"/>
    </sheetView>
  </sheetViews>
  <sheetFormatPr defaultColWidth="9" defaultRowHeight="13.2"/>
  <cols>
    <col min="1" max="1" width="1.6640625" style="86" customWidth="1"/>
    <col min="2" max="2" width="3.77734375" style="86" customWidth="1"/>
    <col min="3" max="3" width="14" style="86" customWidth="1"/>
    <col min="4" max="4" width="3.6640625" style="86" customWidth="1"/>
    <col min="5" max="5" width="3.21875" style="86" customWidth="1"/>
    <col min="6" max="6" width="6.109375" style="86" customWidth="1"/>
    <col min="7" max="7" width="12.33203125" style="86" customWidth="1"/>
    <col min="8" max="8" width="3.21875" style="86" customWidth="1"/>
    <col min="9" max="9" width="3.109375" style="86" customWidth="1"/>
    <col min="10" max="10" width="10.33203125" style="86" customWidth="1"/>
    <col min="11" max="11" width="3.44140625" style="86" customWidth="1"/>
    <col min="12" max="12" width="3" style="86" customWidth="1"/>
    <col min="13" max="13" width="12.109375" style="86" customWidth="1"/>
    <col min="14" max="14" width="8.77734375" style="86" customWidth="1"/>
    <col min="15" max="15" width="1.77734375" style="86" customWidth="1"/>
    <col min="16" max="16" width="9" style="86"/>
    <col min="17" max="17" width="22.44140625" style="86" bestFit="1" customWidth="1"/>
    <col min="18" max="16384" width="9" style="86"/>
  </cols>
  <sheetData>
    <row r="1" spans="1:17">
      <c r="B1" s="1467" t="s">
        <v>332</v>
      </c>
      <c r="C1" s="1467"/>
      <c r="D1" s="1467"/>
    </row>
    <row r="2" spans="1:17" ht="22.5" customHeight="1">
      <c r="B2" s="1468" t="s">
        <v>284</v>
      </c>
      <c r="C2" s="1437"/>
      <c r="D2" s="1437"/>
      <c r="E2" s="1438"/>
      <c r="F2" s="1377" t="s">
        <v>333</v>
      </c>
      <c r="G2" s="1378"/>
      <c r="H2" s="90"/>
      <c r="I2" s="85"/>
      <c r="J2" s="85"/>
      <c r="K2" s="85"/>
      <c r="L2" s="85"/>
      <c r="M2" s="85"/>
      <c r="N2" s="85"/>
    </row>
    <row r="3" spans="1:17" ht="22.5" customHeight="1">
      <c r="B3" s="1468" t="s">
        <v>334</v>
      </c>
      <c r="C3" s="1437"/>
      <c r="D3" s="1437"/>
      <c r="E3" s="1438"/>
      <c r="F3" s="1377" t="s">
        <v>272</v>
      </c>
      <c r="G3" s="1378"/>
      <c r="H3" s="90"/>
      <c r="I3" s="85"/>
      <c r="J3" s="85"/>
      <c r="K3" s="85"/>
      <c r="L3" s="85"/>
      <c r="M3" s="85"/>
      <c r="N3" s="85"/>
      <c r="Q3" s="202" t="s">
        <v>564</v>
      </c>
    </row>
    <row r="4" spans="1:17" ht="22.5" customHeight="1">
      <c r="B4" s="1374" t="s">
        <v>287</v>
      </c>
      <c r="C4" s="1416"/>
      <c r="D4" s="1416"/>
      <c r="E4" s="1375"/>
      <c r="F4" s="1377"/>
      <c r="G4" s="1378"/>
      <c r="H4" s="90"/>
      <c r="I4" s="85"/>
      <c r="J4" s="90"/>
      <c r="K4" s="85"/>
      <c r="L4" s="85"/>
      <c r="M4" s="85"/>
      <c r="N4" s="85"/>
    </row>
    <row r="5" spans="1:17" ht="6.75" customHeight="1">
      <c r="B5" s="90"/>
      <c r="C5" s="90"/>
    </row>
    <row r="6" spans="1:17" s="108" customFormat="1" ht="22.5" customHeight="1">
      <c r="B6" s="1451" t="s">
        <v>335</v>
      </c>
      <c r="C6" s="1451"/>
      <c r="D6" s="1451"/>
      <c r="E6" s="1451"/>
      <c r="F6" s="1451"/>
      <c r="G6" s="1451"/>
      <c r="H6" s="1451"/>
      <c r="I6" s="1451"/>
      <c r="J6" s="1451"/>
      <c r="K6" s="1451"/>
      <c r="L6" s="1451"/>
      <c r="M6" s="1451"/>
      <c r="N6" s="1451"/>
    </row>
    <row r="7" spans="1:17" ht="6" customHeight="1">
      <c r="B7" s="91"/>
      <c r="C7" s="91"/>
    </row>
    <row r="8" spans="1:17" ht="22.5" customHeight="1">
      <c r="B8" s="109" t="s">
        <v>290</v>
      </c>
      <c r="C8" s="109"/>
      <c r="D8" s="109"/>
      <c r="E8" s="109"/>
      <c r="F8" s="109"/>
    </row>
    <row r="9" spans="1:17">
      <c r="B9" s="91"/>
      <c r="C9" s="91"/>
    </row>
    <row r="10" spans="1:17" ht="14.25" customHeight="1" thickBot="1">
      <c r="B10" s="1452" t="s">
        <v>336</v>
      </c>
      <c r="C10" s="1452"/>
      <c r="D10" s="1452"/>
      <c r="E10" s="1452"/>
      <c r="F10" s="1452"/>
      <c r="G10" s="1452"/>
      <c r="H10" s="1452"/>
      <c r="I10" s="1452"/>
      <c r="J10" s="1452"/>
      <c r="K10" s="1452"/>
      <c r="L10" s="1452"/>
      <c r="M10" s="1452"/>
      <c r="N10" s="1452"/>
    </row>
    <row r="11" spans="1:17" ht="26.1" customHeight="1" thickBot="1">
      <c r="B11" s="110"/>
      <c r="C11" s="110"/>
      <c r="D11" s="110"/>
      <c r="E11" s="110"/>
      <c r="F11" s="110"/>
      <c r="G11" s="110"/>
      <c r="H11" s="111"/>
      <c r="I11" s="1453" t="s">
        <v>337</v>
      </c>
      <c r="J11" s="1454"/>
      <c r="K11" s="1455" t="str">
        <f>DBCS(TEXT(入力!E23,"ggge年m月d日"))</f>
        <v>明治３３年１月０日</v>
      </c>
      <c r="L11" s="1455"/>
      <c r="M11" s="1455"/>
      <c r="N11" s="1456"/>
    </row>
    <row r="12" spans="1:17" ht="19.5" customHeight="1">
      <c r="A12" s="112"/>
      <c r="B12" s="1457" t="s">
        <v>338</v>
      </c>
      <c r="C12" s="1459" t="s">
        <v>339</v>
      </c>
      <c r="D12" s="197" t="s">
        <v>340</v>
      </c>
      <c r="E12" s="85"/>
      <c r="F12" s="1466">
        <f>IF(入力!$E$24="",入力!E25,VLOOKUP(入力!$E$24,工事店情報!$C$23:$I$103,2))</f>
        <v>0</v>
      </c>
      <c r="G12" s="1466"/>
      <c r="H12" s="85"/>
      <c r="I12" s="118"/>
      <c r="J12" s="118"/>
      <c r="K12" s="118"/>
      <c r="L12" s="118"/>
      <c r="M12" s="118"/>
      <c r="N12" s="198"/>
    </row>
    <row r="13" spans="1:17" ht="26.1" customHeight="1">
      <c r="A13" s="112"/>
      <c r="B13" s="1457"/>
      <c r="C13" s="1460"/>
      <c r="D13" s="1461" t="str">
        <f>IF(入力!$E$24="",入力!E26&amp;"　"&amp;入力!E27,VLOOKUP(入力!$E$24,工事店情報!$C$23:$I$103,3)&amp;"　"&amp;VLOOKUP(入力!$E$24,工事店情報!$C$23:$I$103,4))</f>
        <v>　</v>
      </c>
      <c r="E13" s="1462"/>
      <c r="F13" s="1462"/>
      <c r="G13" s="1462"/>
      <c r="H13" s="1462"/>
      <c r="I13" s="1462"/>
      <c r="J13" s="1462"/>
      <c r="K13" s="1462"/>
      <c r="L13" s="1462"/>
      <c r="M13" s="1462"/>
      <c r="N13" s="1463"/>
    </row>
    <row r="14" spans="1:17" ht="18" customHeight="1">
      <c r="A14" s="112"/>
      <c r="B14" s="1457"/>
      <c r="C14" s="113" t="s">
        <v>341</v>
      </c>
      <c r="D14" s="1433">
        <f>IF(入力!$E$24="",入力!E28,VLOOKUP(入力!$E$24,工事店情報!$C$23:$I$103,5))</f>
        <v>0</v>
      </c>
      <c r="E14" s="1434"/>
      <c r="F14" s="1434"/>
      <c r="G14" s="1434"/>
      <c r="H14" s="1415" t="s">
        <v>277</v>
      </c>
      <c r="I14" s="1414" t="s">
        <v>297</v>
      </c>
      <c r="J14" s="1415"/>
      <c r="K14" s="1434">
        <f>申請書!Y16</f>
        <v>0</v>
      </c>
      <c r="L14" s="1434"/>
      <c r="M14" s="1434"/>
      <c r="N14" s="1464"/>
    </row>
    <row r="15" spans="1:17" ht="22.5" customHeight="1">
      <c r="A15" s="112"/>
      <c r="B15" s="1458"/>
      <c r="C15" s="114" t="s">
        <v>342</v>
      </c>
      <c r="D15" s="1435">
        <f>IF(入力!$E$24="",入力!E29,VLOOKUP(入力!$E$24,工事店情報!$C$23:$I$103,6))</f>
        <v>0</v>
      </c>
      <c r="E15" s="1436"/>
      <c r="F15" s="1436"/>
      <c r="G15" s="1436"/>
      <c r="H15" s="1448"/>
      <c r="I15" s="1447"/>
      <c r="J15" s="1448"/>
      <c r="K15" s="1436"/>
      <c r="L15" s="1436"/>
      <c r="M15" s="1436"/>
      <c r="N15" s="1465"/>
    </row>
    <row r="16" spans="1:17" ht="36.75" customHeight="1">
      <c r="A16" s="112"/>
      <c r="B16" s="1437" t="s">
        <v>343</v>
      </c>
      <c r="C16" s="1438"/>
      <c r="D16" s="1379" t="str">
        <f>"豊田市　"&amp;入力!E31&amp;入力!E32</f>
        <v>豊田市　</v>
      </c>
      <c r="E16" s="1380"/>
      <c r="F16" s="1380"/>
      <c r="G16" s="1380"/>
      <c r="H16" s="1380"/>
      <c r="I16" s="1380"/>
      <c r="J16" s="1380"/>
      <c r="K16" s="1380"/>
      <c r="L16" s="1380"/>
      <c r="M16" s="1380"/>
      <c r="N16" s="1449"/>
    </row>
    <row r="17" spans="1:14" ht="59.25" customHeight="1">
      <c r="A17" s="112"/>
      <c r="B17" s="1437" t="s">
        <v>344</v>
      </c>
      <c r="C17" s="1438"/>
      <c r="D17" s="1379">
        <f>IF(入力!E22="排水","",工事店情報!D4)</f>
        <v>0</v>
      </c>
      <c r="E17" s="1380"/>
      <c r="F17" s="1380"/>
      <c r="G17" s="1380"/>
      <c r="H17" s="1380"/>
      <c r="I17" s="1380"/>
      <c r="J17" s="1380"/>
      <c r="K17" s="1380"/>
      <c r="L17" s="1380"/>
      <c r="M17" s="115" t="s">
        <v>345</v>
      </c>
      <c r="N17" s="116"/>
    </row>
    <row r="18" spans="1:14" ht="59.25" customHeight="1">
      <c r="A18" s="112"/>
      <c r="B18" s="1437" t="s">
        <v>346</v>
      </c>
      <c r="C18" s="1438"/>
      <c r="D18" s="1412">
        <f>IF(入力!E22="排水","",工事店情報!D11)</f>
        <v>0</v>
      </c>
      <c r="E18" s="1412"/>
      <c r="F18" s="1412"/>
      <c r="G18" s="1412"/>
      <c r="H18" s="1412"/>
      <c r="I18" s="1412"/>
      <c r="J18" s="1412"/>
      <c r="K18" s="1412"/>
      <c r="L18" s="1412"/>
      <c r="M18" s="1412"/>
      <c r="N18" s="1439"/>
    </row>
    <row r="19" spans="1:14" ht="26.1" customHeight="1">
      <c r="A19" s="112"/>
      <c r="B19" s="1440" t="s">
        <v>347</v>
      </c>
      <c r="C19" s="1440"/>
      <c r="D19" s="117"/>
      <c r="E19" s="118" t="s">
        <v>1200</v>
      </c>
      <c r="F19" s="1390" t="s">
        <v>302</v>
      </c>
      <c r="G19" s="1390"/>
      <c r="H19" s="119" t="s">
        <v>301</v>
      </c>
      <c r="I19" s="1390" t="s">
        <v>303</v>
      </c>
      <c r="J19" s="1390"/>
      <c r="K19" s="1390"/>
      <c r="L19" s="118" t="s">
        <v>348</v>
      </c>
      <c r="M19" s="1390" t="s">
        <v>349</v>
      </c>
      <c r="N19" s="1442"/>
    </row>
    <row r="20" spans="1:14" ht="22.5" customHeight="1">
      <c r="A20" s="112"/>
      <c r="B20" s="1440"/>
      <c r="C20" s="1440"/>
      <c r="D20" s="1443"/>
      <c r="E20" s="1444"/>
      <c r="F20" s="1444"/>
      <c r="G20" s="1444"/>
      <c r="H20" s="1444"/>
      <c r="I20" s="1444"/>
      <c r="J20" s="1444"/>
      <c r="K20" s="1444"/>
      <c r="L20" s="1444"/>
      <c r="M20" s="1444"/>
      <c r="N20" s="1445"/>
    </row>
    <row r="21" spans="1:14" ht="22.5" customHeight="1">
      <c r="A21" s="112"/>
      <c r="B21" s="1440"/>
      <c r="C21" s="1440"/>
      <c r="D21" s="1392"/>
      <c r="E21" s="1393"/>
      <c r="F21" s="1393"/>
      <c r="G21" s="1393"/>
      <c r="H21" s="1393"/>
      <c r="I21" s="1393"/>
      <c r="J21" s="1393"/>
      <c r="K21" s="1393"/>
      <c r="L21" s="1393"/>
      <c r="M21" s="1393"/>
      <c r="N21" s="1446"/>
    </row>
    <row r="22" spans="1:14" ht="22.5" customHeight="1">
      <c r="A22" s="112"/>
      <c r="B22" s="1440"/>
      <c r="C22" s="1440"/>
      <c r="D22" s="1392"/>
      <c r="E22" s="1393"/>
      <c r="F22" s="1393"/>
      <c r="G22" s="1393"/>
      <c r="H22" s="1393"/>
      <c r="I22" s="1393"/>
      <c r="J22" s="1393"/>
      <c r="K22" s="1393"/>
      <c r="L22" s="1393"/>
      <c r="M22" s="1393"/>
      <c r="N22" s="1446"/>
    </row>
    <row r="23" spans="1:14" ht="22.5" customHeight="1">
      <c r="A23" s="112"/>
      <c r="B23" s="1440"/>
      <c r="C23" s="1440"/>
      <c r="D23" s="1392"/>
      <c r="E23" s="1393"/>
      <c r="F23" s="1393"/>
      <c r="G23" s="1393"/>
      <c r="H23" s="1393"/>
      <c r="I23" s="1393"/>
      <c r="J23" s="1393"/>
      <c r="K23" s="1393"/>
      <c r="L23" s="1393"/>
      <c r="M23" s="1393"/>
      <c r="N23" s="1446"/>
    </row>
    <row r="24" spans="1:14" ht="22.5" customHeight="1">
      <c r="A24" s="112"/>
      <c r="B24" s="1440"/>
      <c r="C24" s="1440"/>
      <c r="D24" s="1395"/>
      <c r="E24" s="1396"/>
      <c r="F24" s="1396"/>
      <c r="G24" s="1396"/>
      <c r="H24" s="1396"/>
      <c r="I24" s="1396"/>
      <c r="J24" s="1396"/>
      <c r="K24" s="1396"/>
      <c r="L24" s="1396"/>
      <c r="M24" s="1396"/>
      <c r="N24" s="1450"/>
    </row>
    <row r="25" spans="1:14" ht="22.5" customHeight="1" thickBot="1">
      <c r="A25" s="112"/>
      <c r="B25" s="1441"/>
      <c r="C25" s="1441"/>
      <c r="D25" s="1429"/>
      <c r="E25" s="1430"/>
      <c r="F25" s="1430"/>
      <c r="G25" s="1430"/>
      <c r="H25" s="1430"/>
      <c r="I25" s="1430"/>
      <c r="J25" s="1430"/>
      <c r="K25" s="1430"/>
      <c r="L25" s="1430"/>
      <c r="M25" s="1430"/>
      <c r="N25" s="1431"/>
    </row>
    <row r="26" spans="1:14" ht="22.5" customHeight="1">
      <c r="B26" s="1432"/>
      <c r="C26" s="1432"/>
      <c r="D26" s="1432"/>
      <c r="E26" s="1432"/>
      <c r="F26" s="1432"/>
      <c r="G26" s="1432"/>
      <c r="H26" s="1432"/>
      <c r="I26" s="1432"/>
      <c r="J26" s="1432"/>
      <c r="K26" s="1432"/>
      <c r="L26" s="1432"/>
      <c r="M26" s="1432"/>
      <c r="N26" s="1432"/>
    </row>
    <row r="27" spans="1:14">
      <c r="B27" s="93"/>
      <c r="C27" s="93"/>
    </row>
  </sheetData>
  <mergeCells count="37">
    <mergeCell ref="B4:E4"/>
    <mergeCell ref="F4:G4"/>
    <mergeCell ref="B1:D1"/>
    <mergeCell ref="B2:E2"/>
    <mergeCell ref="F2:G2"/>
    <mergeCell ref="B3:E3"/>
    <mergeCell ref="F3:G3"/>
    <mergeCell ref="D16:N16"/>
    <mergeCell ref="B17:C17"/>
    <mergeCell ref="D17:L17"/>
    <mergeCell ref="D24:N24"/>
    <mergeCell ref="B6:N6"/>
    <mergeCell ref="B10:N10"/>
    <mergeCell ref="I11:J11"/>
    <mergeCell ref="K11:N11"/>
    <mergeCell ref="B12:B15"/>
    <mergeCell ref="C12:C13"/>
    <mergeCell ref="D13:N13"/>
    <mergeCell ref="H14:H15"/>
    <mergeCell ref="K14:N15"/>
    <mergeCell ref="F12:G12"/>
    <mergeCell ref="D25:N25"/>
    <mergeCell ref="B26:N26"/>
    <mergeCell ref="D14:G14"/>
    <mergeCell ref="D15:G15"/>
    <mergeCell ref="B18:C18"/>
    <mergeCell ref="D18:N18"/>
    <mergeCell ref="B19:C25"/>
    <mergeCell ref="F19:G19"/>
    <mergeCell ref="I19:K19"/>
    <mergeCell ref="M19:N19"/>
    <mergeCell ref="D20:N20"/>
    <mergeCell ref="D21:N21"/>
    <mergeCell ref="D22:N22"/>
    <mergeCell ref="D23:N23"/>
    <mergeCell ref="I14:J15"/>
    <mergeCell ref="B16:C16"/>
  </mergeCells>
  <phoneticPr fontId="6"/>
  <hyperlinks>
    <hyperlink ref="Q3" location="水道申請" display="工事店情報に戻る" xr:uid="{00000000-0004-0000-0A00-000000000000}"/>
  </hyperlinks>
  <pageMargins left="0.74803149606299213" right="0.74803149606299213" top="0.98425196850393704" bottom="0.98425196850393704" header="0.51181102362204722" footer="0.51181102362204722"/>
  <pageSetup paperSize="9" scale="97"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F36"/>
  <sheetViews>
    <sheetView view="pageBreakPreview" zoomScale="80" zoomScaleNormal="80" zoomScaleSheetLayoutView="80" workbookViewId="0">
      <selection activeCell="D19" sqref="D19"/>
    </sheetView>
  </sheetViews>
  <sheetFormatPr defaultColWidth="9" defaultRowHeight="13.2"/>
  <cols>
    <col min="1" max="1" width="1.6640625" style="120" customWidth="1"/>
    <col min="2" max="2" width="4.109375" style="120" customWidth="1"/>
    <col min="3" max="3" width="14.33203125" style="120" customWidth="1"/>
    <col min="4" max="4" width="4.44140625" style="120" customWidth="1"/>
    <col min="5" max="5" width="4.77734375" style="120" customWidth="1"/>
    <col min="6" max="6" width="4.21875" style="120" customWidth="1"/>
    <col min="7" max="7" width="5.109375" style="120" customWidth="1"/>
    <col min="8" max="8" width="5" style="120" customWidth="1"/>
    <col min="9" max="9" width="5.21875" style="120" customWidth="1"/>
    <col min="10" max="10" width="2.33203125" style="120" customWidth="1"/>
    <col min="11" max="11" width="3.33203125" style="120" customWidth="1"/>
    <col min="12" max="12" width="4" style="120" customWidth="1"/>
    <col min="13" max="13" width="2.109375" style="120" customWidth="1"/>
    <col min="14" max="14" width="3.21875" style="120" customWidth="1"/>
    <col min="15" max="15" width="3.33203125" style="120" customWidth="1"/>
    <col min="16" max="16" width="3.109375" style="120" customWidth="1"/>
    <col min="17" max="17" width="4.33203125" style="120" customWidth="1"/>
    <col min="18" max="18" width="3.44140625" style="120" customWidth="1"/>
    <col min="19" max="19" width="6.21875" style="120" customWidth="1"/>
    <col min="20" max="20" width="3.44140625" style="120" customWidth="1"/>
    <col min="21" max="21" width="5" style="120" customWidth="1"/>
    <col min="22" max="22" width="5.21875" style="120" customWidth="1"/>
    <col min="23" max="23" width="5.77734375" style="120" customWidth="1"/>
    <col min="24" max="24" width="5.109375" style="120" customWidth="1"/>
    <col min="25" max="25" width="3.21875" style="120" customWidth="1"/>
    <col min="26" max="26" width="3.88671875" style="120" customWidth="1"/>
    <col min="27" max="27" width="4.21875" style="120" customWidth="1"/>
    <col min="28" max="28" width="2.21875" style="120" customWidth="1"/>
    <col min="29" max="29" width="1.6640625" style="120" customWidth="1"/>
    <col min="30" max="30" width="9" style="120"/>
    <col min="31" max="31" width="22.44140625" style="120" bestFit="1" customWidth="1"/>
    <col min="32" max="16384" width="9" style="120"/>
  </cols>
  <sheetData>
    <row r="1" spans="2:32" ht="13.5" customHeight="1">
      <c r="B1" s="120" t="s">
        <v>350</v>
      </c>
    </row>
    <row r="2" spans="2:32" ht="30" customHeight="1">
      <c r="B2" s="121" t="s">
        <v>351</v>
      </c>
      <c r="C2" s="1524" t="s">
        <v>352</v>
      </c>
      <c r="D2" s="1524"/>
      <c r="E2" s="1524"/>
      <c r="F2" s="1524"/>
      <c r="G2" s="1524"/>
      <c r="H2" s="1524"/>
      <c r="I2" s="1524"/>
      <c r="J2" s="1524"/>
      <c r="K2" s="1524"/>
      <c r="L2" s="1524"/>
      <c r="AE2" s="202" t="s">
        <v>564</v>
      </c>
    </row>
    <row r="3" spans="2:32" ht="30" customHeight="1">
      <c r="B3" s="120" t="s">
        <v>353</v>
      </c>
    </row>
    <row r="4" spans="2:32" ht="24.9" customHeight="1">
      <c r="B4" s="1496" t="s">
        <v>354</v>
      </c>
      <c r="C4" s="1496"/>
      <c r="D4" s="1525" t="str">
        <f>LEFT(入力!E1,4)&amp;" ― "&amp;RIGHT(入力!E1,4)</f>
        <v xml:space="preserve"> ― </v>
      </c>
      <c r="E4" s="1526"/>
      <c r="F4" s="1526"/>
      <c r="G4" s="1526"/>
      <c r="H4" s="1526"/>
      <c r="I4" s="1526"/>
      <c r="J4" s="1526"/>
      <c r="K4" s="1526"/>
      <c r="L4" s="1502" t="s">
        <v>355</v>
      </c>
      <c r="M4" s="1502"/>
      <c r="N4" s="1502"/>
      <c r="O4" s="1502"/>
      <c r="P4" s="122" t="s">
        <v>356</v>
      </c>
      <c r="Q4" s="122" t="s">
        <v>351</v>
      </c>
      <c r="R4" s="122" t="s">
        <v>357</v>
      </c>
      <c r="S4" s="122" t="s">
        <v>301</v>
      </c>
      <c r="T4" s="1480" t="s">
        <v>358</v>
      </c>
      <c r="U4" s="1480"/>
      <c r="V4" s="1480"/>
      <c r="W4" s="1480"/>
      <c r="X4" s="1480"/>
      <c r="Y4" s="1480"/>
      <c r="Z4" s="1480"/>
      <c r="AA4" s="1480"/>
      <c r="AB4" s="1481"/>
    </row>
    <row r="5" spans="2:32" ht="24.9" customHeight="1">
      <c r="B5" s="1496" t="s">
        <v>359</v>
      </c>
      <c r="C5" s="1496"/>
      <c r="D5" s="123" t="s">
        <v>351</v>
      </c>
      <c r="E5" s="1502" t="s">
        <v>360</v>
      </c>
      <c r="F5" s="1502"/>
      <c r="G5" s="122" t="s">
        <v>351</v>
      </c>
      <c r="H5" s="122" t="s">
        <v>361</v>
      </c>
      <c r="I5" s="122" t="s">
        <v>351</v>
      </c>
      <c r="J5" s="1502" t="s">
        <v>362</v>
      </c>
      <c r="K5" s="1502"/>
      <c r="L5" s="1502"/>
      <c r="M5" s="1502"/>
      <c r="N5" s="1502"/>
      <c r="O5" s="1502"/>
      <c r="P5" s="1502"/>
      <c r="Q5" s="122" t="s">
        <v>363</v>
      </c>
      <c r="R5" s="1502"/>
      <c r="S5" s="1502"/>
      <c r="T5" s="122" t="s">
        <v>364</v>
      </c>
      <c r="U5" s="122" t="s">
        <v>351</v>
      </c>
      <c r="V5" s="122" t="s">
        <v>365</v>
      </c>
      <c r="W5" s="122" t="s">
        <v>351</v>
      </c>
      <c r="X5" s="1502" t="s">
        <v>366</v>
      </c>
      <c r="Y5" s="1502"/>
      <c r="Z5" s="1502"/>
      <c r="AA5" s="1502"/>
      <c r="AB5" s="124" t="s">
        <v>367</v>
      </c>
    </row>
    <row r="6" spans="2:32" ht="24.9" customHeight="1">
      <c r="B6" s="1496" t="s">
        <v>368</v>
      </c>
      <c r="C6" s="1496"/>
      <c r="D6" s="123" t="s">
        <v>301</v>
      </c>
      <c r="E6" s="1502" t="s">
        <v>369</v>
      </c>
      <c r="F6" s="1502"/>
      <c r="G6" s="1502"/>
      <c r="H6" s="1502"/>
      <c r="I6" s="122" t="s">
        <v>351</v>
      </c>
      <c r="J6" s="1502" t="s">
        <v>370</v>
      </c>
      <c r="K6" s="1502"/>
      <c r="L6" s="1502"/>
      <c r="M6" s="1502"/>
      <c r="N6" s="1502"/>
      <c r="O6" s="1502"/>
      <c r="P6" s="1502"/>
      <c r="Q6" s="1502"/>
      <c r="R6" s="1502"/>
      <c r="S6" s="1502"/>
      <c r="T6" s="1502"/>
      <c r="U6" s="1502"/>
      <c r="V6" s="1502"/>
      <c r="W6" s="1502"/>
      <c r="X6" s="1502"/>
      <c r="Y6" s="1502"/>
      <c r="Z6" s="1502"/>
      <c r="AA6" s="1502"/>
      <c r="AB6" s="1511"/>
    </row>
    <row r="7" spans="2:32" ht="24.9" customHeight="1">
      <c r="B7" s="1496" t="s">
        <v>371</v>
      </c>
      <c r="C7" s="1496"/>
      <c r="D7" s="1512" t="str">
        <f>"豊田市　"&amp;入力!E31&amp;入力!E32</f>
        <v>豊田市　</v>
      </c>
      <c r="E7" s="1513"/>
      <c r="F7" s="1513"/>
      <c r="G7" s="1513"/>
      <c r="H7" s="1513"/>
      <c r="I7" s="1513"/>
      <c r="J7" s="1513"/>
      <c r="K7" s="1513"/>
      <c r="L7" s="1513"/>
      <c r="M7" s="1513"/>
      <c r="N7" s="1514"/>
      <c r="O7" s="1497" t="s">
        <v>372</v>
      </c>
      <c r="P7" s="1498"/>
      <c r="Q7" s="1498"/>
      <c r="R7" s="1498"/>
      <c r="S7" s="1498"/>
      <c r="T7" s="1498"/>
      <c r="U7" s="1498"/>
      <c r="V7" s="1498"/>
      <c r="W7" s="1498"/>
      <c r="X7" s="1498"/>
      <c r="Y7" s="1498"/>
      <c r="Z7" s="1498"/>
      <c r="AA7" s="1498"/>
      <c r="AB7" s="1500"/>
    </row>
    <row r="8" spans="2:32" ht="24.9" customHeight="1">
      <c r="B8" s="1496"/>
      <c r="C8" s="1496"/>
      <c r="D8" s="1515" t="str">
        <f>"　区画整理　"&amp;申請書!AA28</f>
        <v>　区画整理　</v>
      </c>
      <c r="E8" s="1516"/>
      <c r="F8" s="1516"/>
      <c r="G8" s="1516"/>
      <c r="H8" s="1516"/>
      <c r="I8" s="1516"/>
      <c r="J8" s="1516"/>
      <c r="K8" s="1516"/>
      <c r="L8" s="1516"/>
      <c r="M8" s="1516"/>
      <c r="N8" s="1517"/>
      <c r="O8" s="1518">
        <f>申請書!J16</f>
        <v>0</v>
      </c>
      <c r="P8" s="1519"/>
      <c r="Q8" s="1519"/>
      <c r="R8" s="1519"/>
      <c r="S8" s="1519"/>
      <c r="T8" s="1519"/>
      <c r="U8" s="1519"/>
      <c r="V8" s="1519"/>
      <c r="W8" s="1519"/>
      <c r="X8" s="1519"/>
      <c r="Y8" s="1519"/>
      <c r="Z8" s="1519"/>
      <c r="AA8" s="1519"/>
      <c r="AB8" s="1520"/>
    </row>
    <row r="9" spans="2:32" ht="24.9" customHeight="1">
      <c r="B9" s="1496" t="s">
        <v>373</v>
      </c>
      <c r="C9" s="1496"/>
      <c r="D9" s="1482"/>
      <c r="E9" s="1483"/>
      <c r="F9" s="1483"/>
      <c r="G9" s="1483"/>
      <c r="H9" s="1483"/>
      <c r="I9" s="1483"/>
      <c r="J9" s="1483"/>
      <c r="K9" s="1483"/>
      <c r="L9" s="1483"/>
      <c r="M9" s="1483"/>
      <c r="N9" s="1484"/>
      <c r="O9" s="1521"/>
      <c r="P9" s="1522"/>
      <c r="Q9" s="1522"/>
      <c r="R9" s="1522"/>
      <c r="S9" s="1522"/>
      <c r="T9" s="1522"/>
      <c r="U9" s="1522"/>
      <c r="V9" s="1522"/>
      <c r="W9" s="1522"/>
      <c r="X9" s="1522"/>
      <c r="Y9" s="1522"/>
      <c r="Z9" s="1522"/>
      <c r="AA9" s="1522"/>
      <c r="AB9" s="1523"/>
    </row>
    <row r="10" spans="2:32" ht="24.9" customHeight="1">
      <c r="B10" s="1496" t="s">
        <v>374</v>
      </c>
      <c r="C10" s="1496"/>
      <c r="D10" s="125"/>
      <c r="E10" s="126" t="s">
        <v>375</v>
      </c>
      <c r="F10" s="126"/>
      <c r="G10" s="126" t="s">
        <v>376</v>
      </c>
      <c r="H10" s="126"/>
      <c r="I10" s="126" t="s">
        <v>377</v>
      </c>
      <c r="J10" s="126"/>
      <c r="K10" s="127" t="s">
        <v>367</v>
      </c>
      <c r="L10" s="1507"/>
      <c r="M10" s="1508"/>
      <c r="N10" s="126" t="s">
        <v>375</v>
      </c>
      <c r="O10" s="126"/>
      <c r="P10" s="126" t="s">
        <v>376</v>
      </c>
      <c r="Q10" s="126"/>
      <c r="R10" s="126" t="s">
        <v>377</v>
      </c>
      <c r="S10" s="126"/>
      <c r="T10" s="127" t="s">
        <v>378</v>
      </c>
      <c r="U10" s="125"/>
      <c r="V10" s="126" t="s">
        <v>375</v>
      </c>
      <c r="W10" s="126"/>
      <c r="X10" s="126" t="s">
        <v>379</v>
      </c>
      <c r="Y10" s="126"/>
      <c r="Z10" s="126" t="s">
        <v>377</v>
      </c>
      <c r="AA10" s="126"/>
      <c r="AB10" s="127" t="s">
        <v>380</v>
      </c>
      <c r="AF10" s="128"/>
    </row>
    <row r="11" spans="2:32" ht="24.9" customHeight="1">
      <c r="B11" s="1496" t="s">
        <v>381</v>
      </c>
      <c r="C11" s="1496"/>
      <c r="D11" s="129" t="s">
        <v>382</v>
      </c>
      <c r="E11" s="130" t="s">
        <v>383</v>
      </c>
      <c r="F11" s="130" t="s">
        <v>384</v>
      </c>
      <c r="G11" s="130"/>
      <c r="H11" s="1493"/>
      <c r="I11" s="1493"/>
      <c r="J11" s="130"/>
      <c r="K11" s="131"/>
      <c r="L11" s="1509" t="s">
        <v>385</v>
      </c>
      <c r="M11" s="1510"/>
      <c r="N11" s="130" t="s">
        <v>383</v>
      </c>
      <c r="O11" s="130" t="s">
        <v>384</v>
      </c>
      <c r="P11" s="130"/>
      <c r="Q11" s="1493"/>
      <c r="R11" s="1493"/>
      <c r="S11" s="1493"/>
      <c r="T11" s="1501"/>
      <c r="U11" s="132" t="s">
        <v>385</v>
      </c>
      <c r="V11" s="130" t="s">
        <v>386</v>
      </c>
      <c r="W11" s="130" t="s">
        <v>384</v>
      </c>
      <c r="X11" s="1493"/>
      <c r="Y11" s="1493"/>
      <c r="Z11" s="1493"/>
      <c r="AA11" s="1493"/>
      <c r="AB11" s="1501"/>
      <c r="AF11" s="133"/>
    </row>
    <row r="12" spans="2:32" ht="24.9" customHeight="1">
      <c r="B12" s="1496" t="s">
        <v>387</v>
      </c>
      <c r="C12" s="1496"/>
      <c r="D12" s="134"/>
      <c r="E12" s="135" t="s">
        <v>375</v>
      </c>
      <c r="F12" s="135"/>
      <c r="G12" s="135" t="s">
        <v>379</v>
      </c>
      <c r="H12" s="135"/>
      <c r="I12" s="135" t="s">
        <v>388</v>
      </c>
      <c r="J12" s="135"/>
      <c r="K12" s="135" t="s">
        <v>367</v>
      </c>
      <c r="L12" s="1486" t="s">
        <v>389</v>
      </c>
      <c r="M12" s="1486"/>
      <c r="N12" s="1486"/>
      <c r="O12" s="1486"/>
      <c r="P12" s="1486"/>
      <c r="Q12" s="1506" t="s">
        <v>390</v>
      </c>
      <c r="R12" s="1506"/>
      <c r="S12" s="1506"/>
      <c r="T12" s="1506"/>
      <c r="U12" s="1506"/>
      <c r="V12" s="135"/>
      <c r="W12" s="135"/>
      <c r="X12" s="135"/>
      <c r="Y12" s="135"/>
      <c r="Z12" s="135"/>
      <c r="AA12" s="135"/>
      <c r="AB12" s="136"/>
    </row>
    <row r="13" spans="2:32" ht="24.9" customHeight="1">
      <c r="B13" s="1496" t="s">
        <v>391</v>
      </c>
      <c r="C13" s="1496"/>
      <c r="D13" s="123" t="s">
        <v>351</v>
      </c>
      <c r="E13" s="122" t="s">
        <v>392</v>
      </c>
      <c r="F13" s="122" t="s">
        <v>301</v>
      </c>
      <c r="G13" s="1502" t="s">
        <v>393</v>
      </c>
      <c r="H13" s="1502"/>
      <c r="I13" s="122" t="s">
        <v>301</v>
      </c>
      <c r="J13" s="1502" t="s">
        <v>394</v>
      </c>
      <c r="K13" s="1502"/>
      <c r="L13" s="1502"/>
      <c r="M13" s="1502"/>
      <c r="N13" s="1502"/>
      <c r="O13" s="1502"/>
      <c r="P13" s="122" t="s">
        <v>351</v>
      </c>
      <c r="Q13" s="1502" t="s">
        <v>395</v>
      </c>
      <c r="R13" s="1502"/>
      <c r="S13" s="122"/>
      <c r="T13" s="122" t="s">
        <v>396</v>
      </c>
      <c r="U13" s="122"/>
      <c r="V13" s="122" t="s">
        <v>376</v>
      </c>
      <c r="W13" s="122"/>
      <c r="X13" s="1502" t="s">
        <v>397</v>
      </c>
      <c r="Y13" s="1502"/>
      <c r="Z13" s="122"/>
      <c r="AA13" s="122"/>
      <c r="AB13" s="124"/>
    </row>
    <row r="14" spans="2:32" ht="24.9" customHeight="1">
      <c r="B14" s="1496" t="s">
        <v>398</v>
      </c>
      <c r="C14" s="1496"/>
      <c r="D14" s="123" t="s">
        <v>351</v>
      </c>
      <c r="E14" s="1502" t="s">
        <v>399</v>
      </c>
      <c r="F14" s="1502"/>
      <c r="G14" s="122" t="s">
        <v>400</v>
      </c>
      <c r="H14" s="1502" t="s">
        <v>401</v>
      </c>
      <c r="I14" s="1502"/>
      <c r="J14" s="122" t="s">
        <v>301</v>
      </c>
      <c r="K14" s="1502" t="s">
        <v>402</v>
      </c>
      <c r="L14" s="1502"/>
      <c r="M14" s="137"/>
      <c r="N14" s="122" t="s">
        <v>351</v>
      </c>
      <c r="O14" s="1502" t="s">
        <v>403</v>
      </c>
      <c r="P14" s="1502"/>
      <c r="Q14" s="1502"/>
      <c r="R14" s="1480"/>
      <c r="S14" s="1480"/>
      <c r="T14" s="1480"/>
      <c r="U14" s="1480"/>
      <c r="V14" s="1480"/>
      <c r="W14" s="1480"/>
      <c r="X14" s="1480"/>
      <c r="Y14" s="1480"/>
      <c r="Z14" s="1480"/>
      <c r="AA14" s="122" t="s">
        <v>378</v>
      </c>
      <c r="AB14" s="124"/>
    </row>
    <row r="15" spans="2:32" ht="24.9" customHeight="1">
      <c r="B15" s="1496" t="s">
        <v>404</v>
      </c>
      <c r="C15" s="1496"/>
      <c r="D15" s="123" t="s">
        <v>351</v>
      </c>
      <c r="E15" s="1502" t="s">
        <v>405</v>
      </c>
      <c r="F15" s="1502"/>
      <c r="G15" s="122" t="s">
        <v>351</v>
      </c>
      <c r="H15" s="1502" t="s">
        <v>406</v>
      </c>
      <c r="I15" s="1502"/>
      <c r="J15" s="122" t="s">
        <v>351</v>
      </c>
      <c r="K15" s="137" t="s">
        <v>407</v>
      </c>
      <c r="L15" s="137"/>
      <c r="M15" s="137"/>
      <c r="N15" s="122" t="s">
        <v>301</v>
      </c>
      <c r="O15" s="1502" t="s">
        <v>408</v>
      </c>
      <c r="P15" s="1502"/>
      <c r="Q15" s="1502"/>
      <c r="R15" s="1502"/>
      <c r="S15" s="122" t="s">
        <v>301</v>
      </c>
      <c r="T15" s="1502" t="s">
        <v>409</v>
      </c>
      <c r="U15" s="1502"/>
      <c r="V15" s="122" t="s">
        <v>351</v>
      </c>
      <c r="W15" s="1480" t="s">
        <v>410</v>
      </c>
      <c r="X15" s="1480"/>
      <c r="Y15" s="1480"/>
      <c r="Z15" s="1480"/>
      <c r="AA15" s="122" t="s">
        <v>367</v>
      </c>
      <c r="AB15" s="124"/>
    </row>
    <row r="16" spans="2:32" ht="24.9" customHeight="1">
      <c r="B16" s="1496" t="s">
        <v>411</v>
      </c>
      <c r="C16" s="1496"/>
      <c r="D16" s="123" t="s">
        <v>351</v>
      </c>
      <c r="E16" s="1502" t="s">
        <v>412</v>
      </c>
      <c r="F16" s="1502"/>
      <c r="G16" s="1502"/>
      <c r="H16" s="122" t="s">
        <v>301</v>
      </c>
      <c r="I16" s="1502" t="s">
        <v>413</v>
      </c>
      <c r="J16" s="1502"/>
      <c r="K16" s="122" t="s">
        <v>301</v>
      </c>
      <c r="L16" s="1502" t="s">
        <v>414</v>
      </c>
      <c r="M16" s="1502"/>
      <c r="N16" s="1502"/>
      <c r="O16" s="122" t="s">
        <v>301</v>
      </c>
      <c r="P16" s="1480" t="s">
        <v>415</v>
      </c>
      <c r="Q16" s="1480"/>
      <c r="R16" s="1480"/>
      <c r="S16" s="1502"/>
      <c r="T16" s="1502"/>
      <c r="U16" s="1502"/>
      <c r="V16" s="1502"/>
      <c r="W16" s="1502"/>
      <c r="X16" s="1502"/>
      <c r="Y16" s="122" t="s">
        <v>380</v>
      </c>
      <c r="Z16" s="122"/>
      <c r="AA16" s="122"/>
      <c r="AB16" s="124"/>
    </row>
    <row r="17" spans="2:28" ht="24.9" customHeight="1">
      <c r="B17" s="1496" t="s">
        <v>416</v>
      </c>
      <c r="C17" s="1496"/>
      <c r="D17" s="123" t="s">
        <v>351</v>
      </c>
      <c r="E17" s="122" t="s">
        <v>417</v>
      </c>
      <c r="F17" s="122" t="s">
        <v>351</v>
      </c>
      <c r="G17" s="1502" t="s">
        <v>418</v>
      </c>
      <c r="H17" s="1502"/>
      <c r="I17" s="122" t="s">
        <v>351</v>
      </c>
      <c r="J17" s="1502" t="s">
        <v>419</v>
      </c>
      <c r="K17" s="1502"/>
      <c r="L17" s="122" t="s">
        <v>351</v>
      </c>
      <c r="M17" s="122"/>
      <c r="N17" s="1502" t="s">
        <v>420</v>
      </c>
      <c r="O17" s="1502"/>
      <c r="P17" s="1502"/>
      <c r="Q17" s="1502"/>
      <c r="R17" s="1502"/>
      <c r="S17" s="1502"/>
      <c r="T17" s="122" t="s">
        <v>351</v>
      </c>
      <c r="U17" s="1480" t="s">
        <v>366</v>
      </c>
      <c r="V17" s="1480"/>
      <c r="W17" s="1480"/>
      <c r="X17" s="1480"/>
      <c r="Y17" s="1480"/>
      <c r="Z17" s="1480"/>
      <c r="AA17" s="122" t="s">
        <v>367</v>
      </c>
      <c r="AB17" s="124"/>
    </row>
    <row r="18" spans="2:28" ht="24.9" customHeight="1">
      <c r="B18" s="1505" t="s">
        <v>421</v>
      </c>
      <c r="C18" s="1505"/>
      <c r="D18" s="138" t="s">
        <v>422</v>
      </c>
      <c r="E18" s="122"/>
      <c r="F18" s="1502" t="s">
        <v>423</v>
      </c>
      <c r="G18" s="1502"/>
      <c r="H18" s="122"/>
      <c r="I18" s="122" t="s">
        <v>424</v>
      </c>
      <c r="J18" s="1502" t="s">
        <v>425</v>
      </c>
      <c r="K18" s="1502"/>
      <c r="L18" s="1502"/>
      <c r="M18" s="1502"/>
      <c r="N18" s="1502" t="s">
        <v>426</v>
      </c>
      <c r="O18" s="1502"/>
      <c r="P18" s="122"/>
      <c r="Q18" s="122" t="s">
        <v>427</v>
      </c>
      <c r="R18" s="122"/>
      <c r="S18" s="1502" t="s">
        <v>428</v>
      </c>
      <c r="T18" s="1502"/>
      <c r="U18" s="1502"/>
      <c r="V18" s="122"/>
      <c r="W18" s="122" t="s">
        <v>429</v>
      </c>
      <c r="X18" s="122"/>
      <c r="Y18" s="122"/>
      <c r="Z18" s="122"/>
      <c r="AA18" s="122"/>
      <c r="AB18" s="124"/>
    </row>
    <row r="19" spans="2:28" ht="24.9" customHeight="1">
      <c r="B19" s="1496" t="s">
        <v>430</v>
      </c>
      <c r="C19" s="1496"/>
      <c r="D19" s="123" t="s">
        <v>351</v>
      </c>
      <c r="E19" s="1502" t="s">
        <v>431</v>
      </c>
      <c r="F19" s="1502"/>
      <c r="G19" s="122" t="s">
        <v>301</v>
      </c>
      <c r="H19" s="1502" t="s">
        <v>432</v>
      </c>
      <c r="I19" s="1502"/>
      <c r="J19" s="124"/>
      <c r="K19" s="122" t="s">
        <v>433</v>
      </c>
      <c r="L19" s="122"/>
      <c r="M19" s="122"/>
      <c r="N19" s="122"/>
      <c r="O19" s="122"/>
      <c r="P19" s="122"/>
      <c r="Q19" s="122"/>
      <c r="R19" s="122"/>
      <c r="S19" s="122"/>
      <c r="T19" s="122"/>
      <c r="U19" s="122"/>
      <c r="V19" s="122"/>
      <c r="W19" s="122"/>
      <c r="X19" s="122"/>
      <c r="Y19" s="122"/>
      <c r="Z19" s="122"/>
      <c r="AA19" s="122"/>
      <c r="AB19" s="124"/>
    </row>
    <row r="20" spans="2:28" ht="24.9" customHeight="1">
      <c r="B20" s="1496" t="s">
        <v>434</v>
      </c>
      <c r="C20" s="1496"/>
      <c r="D20" s="1503">
        <f>申請書!G21</f>
        <v>0</v>
      </c>
      <c r="E20" s="1491"/>
      <c r="F20" s="1491"/>
      <c r="G20" s="1491"/>
      <c r="H20" s="1491"/>
      <c r="I20" s="1491"/>
      <c r="J20" s="1491"/>
      <c r="K20" s="1491"/>
      <c r="L20" s="1498" t="s">
        <v>435</v>
      </c>
      <c r="M20" s="1498"/>
      <c r="N20" s="1498"/>
      <c r="O20" s="1498"/>
      <c r="P20" s="1491">
        <f>申請書!G27</f>
        <v>0</v>
      </c>
      <c r="Q20" s="1491"/>
      <c r="R20" s="1491"/>
      <c r="S20" s="1491"/>
      <c r="T20" s="1491"/>
      <c r="U20" s="1491"/>
      <c r="V20" s="1491"/>
      <c r="W20" s="1491"/>
      <c r="X20" s="1491"/>
      <c r="Y20" s="1491"/>
      <c r="Z20" s="1491"/>
      <c r="AA20" s="1491"/>
      <c r="AB20" s="1492"/>
    </row>
    <row r="21" spans="2:28" ht="24.9" customHeight="1">
      <c r="B21" s="1496"/>
      <c r="C21" s="1496"/>
      <c r="D21" s="1504"/>
      <c r="E21" s="1494"/>
      <c r="F21" s="1494"/>
      <c r="G21" s="1494"/>
      <c r="H21" s="1494"/>
      <c r="I21" s="1494"/>
      <c r="J21" s="1494"/>
      <c r="K21" s="1494"/>
      <c r="L21" s="1493" t="s">
        <v>436</v>
      </c>
      <c r="M21" s="1493"/>
      <c r="N21" s="1493"/>
      <c r="O21" s="1493"/>
      <c r="P21" s="1494">
        <f>申請書!H25</f>
        <v>0</v>
      </c>
      <c r="Q21" s="1494"/>
      <c r="R21" s="1494"/>
      <c r="S21" s="1494"/>
      <c r="T21" s="1494"/>
      <c r="U21" s="1494"/>
      <c r="V21" s="1494"/>
      <c r="W21" s="1494"/>
      <c r="X21" s="1494"/>
      <c r="Y21" s="1494"/>
      <c r="Z21" s="1494"/>
      <c r="AA21" s="1494"/>
      <c r="AB21" s="1495"/>
    </row>
    <row r="22" spans="2:28" ht="24.9" customHeight="1">
      <c r="B22" s="1496" t="s">
        <v>437</v>
      </c>
      <c r="C22" s="1496"/>
      <c r="D22" s="1497"/>
      <c r="E22" s="1498"/>
      <c r="F22" s="1498"/>
      <c r="G22" s="1498"/>
      <c r="H22" s="1498"/>
      <c r="I22" s="1498"/>
      <c r="J22" s="1498"/>
      <c r="K22" s="1498"/>
      <c r="L22" s="1498" t="s">
        <v>435</v>
      </c>
      <c r="M22" s="1498"/>
      <c r="N22" s="1498"/>
      <c r="O22" s="1498"/>
      <c r="P22" s="1498"/>
      <c r="Q22" s="1498"/>
      <c r="R22" s="1498"/>
      <c r="S22" s="1498"/>
      <c r="T22" s="1498"/>
      <c r="U22" s="1498"/>
      <c r="V22" s="1498"/>
      <c r="W22" s="1498"/>
      <c r="X22" s="1498"/>
      <c r="Y22" s="1498"/>
      <c r="Z22" s="1498"/>
      <c r="AA22" s="1498"/>
      <c r="AB22" s="1500"/>
    </row>
    <row r="23" spans="2:28" ht="24.9" customHeight="1">
      <c r="B23" s="1496"/>
      <c r="C23" s="1496"/>
      <c r="D23" s="1499"/>
      <c r="E23" s="1493"/>
      <c r="F23" s="1493"/>
      <c r="G23" s="1493"/>
      <c r="H23" s="1493"/>
      <c r="I23" s="1493"/>
      <c r="J23" s="1493"/>
      <c r="K23" s="1493"/>
      <c r="L23" s="1493" t="s">
        <v>438</v>
      </c>
      <c r="M23" s="1493"/>
      <c r="N23" s="1493"/>
      <c r="O23" s="1493"/>
      <c r="P23" s="1493"/>
      <c r="Q23" s="1493"/>
      <c r="R23" s="1493"/>
      <c r="S23" s="1493"/>
      <c r="T23" s="1493"/>
      <c r="U23" s="1493"/>
      <c r="V23" s="1493"/>
      <c r="W23" s="1493"/>
      <c r="X23" s="1493"/>
      <c r="Y23" s="1493"/>
      <c r="Z23" s="1493"/>
      <c r="AA23" s="1493"/>
      <c r="AB23" s="1501"/>
    </row>
    <row r="24" spans="2:28" ht="22.5" customHeight="1">
      <c r="B24" s="1476" t="s">
        <v>439</v>
      </c>
      <c r="C24" s="1477"/>
      <c r="D24" s="1477"/>
      <c r="E24" s="1477"/>
      <c r="F24" s="1477"/>
      <c r="G24" s="1477"/>
      <c r="H24" s="1478"/>
      <c r="I24" s="1479" t="s">
        <v>440</v>
      </c>
      <c r="J24" s="1480"/>
      <c r="K24" s="1480"/>
      <c r="L24" s="1480"/>
      <c r="M24" s="1480"/>
      <c r="N24" s="1480"/>
      <c r="O24" s="1480"/>
      <c r="P24" s="1481"/>
      <c r="Q24" s="1482"/>
      <c r="R24" s="1483"/>
      <c r="S24" s="1483"/>
      <c r="T24" s="1483"/>
      <c r="U24" s="1483"/>
      <c r="V24" s="1483"/>
      <c r="W24" s="1483"/>
      <c r="X24" s="1483"/>
      <c r="Y24" s="1483"/>
      <c r="Z24" s="1483"/>
      <c r="AA24" s="1483"/>
      <c r="AB24" s="1484"/>
    </row>
    <row r="25" spans="2:28" ht="45" customHeight="1">
      <c r="B25" s="1485"/>
      <c r="C25" s="1486"/>
      <c r="D25" s="1486"/>
      <c r="E25" s="1486"/>
      <c r="F25" s="1486"/>
      <c r="G25" s="1486"/>
      <c r="H25" s="1486"/>
      <c r="I25" s="1486"/>
      <c r="J25" s="1486"/>
      <c r="K25" s="1486"/>
      <c r="L25" s="1486"/>
      <c r="M25" s="1486"/>
      <c r="N25" s="1486"/>
      <c r="O25" s="1486"/>
      <c r="P25" s="1486"/>
      <c r="Q25" s="1486"/>
      <c r="R25" s="1486"/>
      <c r="S25" s="1486"/>
      <c r="T25" s="1486"/>
      <c r="U25" s="1486"/>
      <c r="V25" s="1486"/>
      <c r="W25" s="1486"/>
      <c r="X25" s="1486"/>
      <c r="Y25" s="1486"/>
      <c r="Z25" s="1486"/>
      <c r="AA25" s="1486"/>
      <c r="AB25" s="1487"/>
    </row>
    <row r="26" spans="2:28" ht="45" customHeight="1">
      <c r="B26" s="1488"/>
      <c r="C26" s="1489"/>
      <c r="D26" s="1489"/>
      <c r="E26" s="1489"/>
      <c r="F26" s="1489"/>
      <c r="G26" s="1489"/>
      <c r="H26" s="1489"/>
      <c r="I26" s="1489"/>
      <c r="J26" s="1489"/>
      <c r="K26" s="1489"/>
      <c r="L26" s="1489"/>
      <c r="M26" s="1489"/>
      <c r="N26" s="1489"/>
      <c r="O26" s="1489"/>
      <c r="P26" s="1489"/>
      <c r="Q26" s="1489"/>
      <c r="R26" s="1489"/>
      <c r="S26" s="1489"/>
      <c r="T26" s="1489"/>
      <c r="U26" s="1489"/>
      <c r="V26" s="1489"/>
      <c r="W26" s="1489"/>
      <c r="X26" s="1489"/>
      <c r="Y26" s="1489"/>
      <c r="Z26" s="1489"/>
      <c r="AA26" s="1489"/>
      <c r="AB26" s="1490"/>
    </row>
    <row r="27" spans="2:28" ht="45" customHeight="1">
      <c r="B27" s="1469" t="s">
        <v>441</v>
      </c>
      <c r="C27" s="1470"/>
      <c r="D27" s="1470"/>
      <c r="E27" s="1470"/>
      <c r="F27" s="1470"/>
      <c r="G27" s="1470"/>
      <c r="H27" s="1470"/>
      <c r="I27" s="1470"/>
      <c r="J27" s="1470"/>
      <c r="K27" s="1470"/>
      <c r="L27" s="1470"/>
      <c r="M27" s="1470"/>
      <c r="N27" s="1470"/>
      <c r="O27" s="1470"/>
      <c r="P27" s="1470"/>
      <c r="Q27" s="1470"/>
      <c r="R27" s="1470"/>
      <c r="S27" s="1470"/>
      <c r="T27" s="1470"/>
      <c r="U27" s="1470"/>
      <c r="V27" s="1470"/>
      <c r="W27" s="1470"/>
      <c r="X27" s="1470"/>
      <c r="Y27" s="1470"/>
      <c r="Z27" s="1470"/>
      <c r="AA27" s="1470"/>
      <c r="AB27" s="1471"/>
    </row>
    <row r="28" spans="2:28" ht="45" customHeight="1">
      <c r="B28" s="1469"/>
      <c r="C28" s="1470"/>
      <c r="D28" s="1470"/>
      <c r="E28" s="1470"/>
      <c r="F28" s="1470"/>
      <c r="G28" s="1470"/>
      <c r="H28" s="1470"/>
      <c r="I28" s="1470"/>
      <c r="J28" s="1470"/>
      <c r="K28" s="1470"/>
      <c r="L28" s="1470"/>
      <c r="M28" s="1470"/>
      <c r="N28" s="1470"/>
      <c r="O28" s="1470"/>
      <c r="P28" s="1470"/>
      <c r="Q28" s="1470"/>
      <c r="R28" s="1470"/>
      <c r="S28" s="1470"/>
      <c r="T28" s="1470"/>
      <c r="U28" s="1470"/>
      <c r="V28" s="1470"/>
      <c r="W28" s="1470"/>
      <c r="X28" s="1470"/>
      <c r="Y28" s="1470"/>
      <c r="Z28" s="1470"/>
      <c r="AA28" s="1470"/>
      <c r="AB28" s="1471"/>
    </row>
    <row r="29" spans="2:28" ht="45" customHeight="1">
      <c r="B29" s="1469"/>
      <c r="C29" s="1470"/>
      <c r="D29" s="1470"/>
      <c r="E29" s="1470"/>
      <c r="F29" s="1470"/>
      <c r="G29" s="1470"/>
      <c r="H29" s="1470"/>
      <c r="I29" s="1470"/>
      <c r="J29" s="1470"/>
      <c r="K29" s="1470"/>
      <c r="L29" s="1470"/>
      <c r="M29" s="1470"/>
      <c r="N29" s="1470"/>
      <c r="O29" s="1470"/>
      <c r="P29" s="1470"/>
      <c r="Q29" s="1470"/>
      <c r="R29" s="1470"/>
      <c r="S29" s="1470"/>
      <c r="T29" s="1470"/>
      <c r="U29" s="1470"/>
      <c r="V29" s="1470"/>
      <c r="W29" s="1470"/>
      <c r="X29" s="1470"/>
      <c r="Y29" s="1470"/>
      <c r="Z29" s="1470"/>
      <c r="AA29" s="1470"/>
      <c r="AB29" s="1471"/>
    </row>
    <row r="30" spans="2:28" ht="45" customHeight="1">
      <c r="B30" s="1469"/>
      <c r="C30" s="1470"/>
      <c r="D30" s="1470"/>
      <c r="E30" s="1470"/>
      <c r="F30" s="1470"/>
      <c r="G30" s="1470"/>
      <c r="H30" s="1470"/>
      <c r="I30" s="1470"/>
      <c r="J30" s="1470"/>
      <c r="K30" s="1470"/>
      <c r="L30" s="1470"/>
      <c r="M30" s="1470"/>
      <c r="N30" s="1470"/>
      <c r="O30" s="1470"/>
      <c r="P30" s="1470"/>
      <c r="Q30" s="1470"/>
      <c r="R30" s="1470"/>
      <c r="S30" s="1470"/>
      <c r="T30" s="1470"/>
      <c r="U30" s="1470"/>
      <c r="V30" s="1470"/>
      <c r="W30" s="1470"/>
      <c r="X30" s="1470"/>
      <c r="Y30" s="1470"/>
      <c r="Z30" s="1470"/>
      <c r="AA30" s="1470"/>
      <c r="AB30" s="1471"/>
    </row>
    <row r="31" spans="2:28" ht="45" customHeight="1">
      <c r="B31" s="1469" t="s">
        <v>442</v>
      </c>
      <c r="C31" s="1470"/>
      <c r="D31" s="1470"/>
      <c r="E31" s="1470"/>
      <c r="F31" s="1470"/>
      <c r="G31" s="1470"/>
      <c r="H31" s="1470"/>
      <c r="I31" s="1470"/>
      <c r="J31" s="1470"/>
      <c r="K31" s="1470"/>
      <c r="L31" s="1470"/>
      <c r="M31" s="1470"/>
      <c r="N31" s="1470"/>
      <c r="O31" s="1470"/>
      <c r="P31" s="1470"/>
      <c r="Q31" s="1470"/>
      <c r="R31" s="1470"/>
      <c r="S31" s="1470"/>
      <c r="T31" s="1470"/>
      <c r="U31" s="1470"/>
      <c r="V31" s="1470"/>
      <c r="W31" s="1470"/>
      <c r="X31" s="1470"/>
      <c r="Y31" s="1470"/>
      <c r="Z31" s="1470"/>
      <c r="AA31" s="1470"/>
      <c r="AB31" s="1471"/>
    </row>
    <row r="32" spans="2:28" ht="102" customHeight="1">
      <c r="B32" s="1472"/>
      <c r="C32" s="1473"/>
      <c r="D32" s="1473"/>
      <c r="E32" s="1473"/>
      <c r="F32" s="1473"/>
      <c r="G32" s="1473"/>
      <c r="H32" s="1473"/>
      <c r="I32" s="1473"/>
      <c r="J32" s="1473"/>
      <c r="K32" s="1473"/>
      <c r="L32" s="1473"/>
      <c r="M32" s="1473"/>
      <c r="N32" s="1473"/>
      <c r="O32" s="1473"/>
      <c r="P32" s="1473"/>
      <c r="Q32" s="1473"/>
      <c r="R32" s="1473"/>
      <c r="S32" s="1473"/>
      <c r="T32" s="1473"/>
      <c r="U32" s="1473"/>
      <c r="V32" s="1473"/>
      <c r="W32" s="1473"/>
      <c r="X32" s="1473"/>
      <c r="Y32" s="1473"/>
      <c r="Z32" s="1473"/>
      <c r="AA32" s="1473"/>
      <c r="AB32" s="1474"/>
    </row>
    <row r="33" spans="2:28" ht="14.25" hidden="1" customHeight="1"/>
    <row r="34" spans="2:28" ht="22.5" customHeight="1">
      <c r="B34" s="1475" t="s">
        <v>443</v>
      </c>
      <c r="C34" s="1475"/>
      <c r="D34" s="1475"/>
      <c r="E34" s="1475"/>
      <c r="F34" s="1475"/>
      <c r="G34" s="1475"/>
      <c r="H34" s="1475"/>
      <c r="I34" s="1475"/>
      <c r="J34" s="1475"/>
      <c r="K34" s="1475"/>
      <c r="L34" s="1475"/>
      <c r="M34" s="1475"/>
      <c r="N34" s="1475"/>
      <c r="O34" s="1475"/>
      <c r="P34" s="1475"/>
      <c r="Q34" s="1475"/>
      <c r="R34" s="1475"/>
      <c r="S34" s="1475"/>
      <c r="T34" s="1475"/>
      <c r="U34" s="1475"/>
      <c r="V34" s="1475"/>
      <c r="W34" s="1475"/>
      <c r="X34" s="1475"/>
      <c r="Y34" s="1475"/>
      <c r="Z34" s="1475"/>
      <c r="AA34" s="1475"/>
      <c r="AB34" s="1475"/>
    </row>
    <row r="35" spans="2:28" ht="22.5" customHeight="1">
      <c r="B35" s="1475" t="s">
        <v>444</v>
      </c>
      <c r="C35" s="1475"/>
      <c r="D35" s="1475"/>
      <c r="E35" s="1475"/>
      <c r="F35" s="1475"/>
      <c r="G35" s="1475"/>
      <c r="H35" s="1475"/>
      <c r="I35" s="1475"/>
      <c r="J35" s="1475"/>
      <c r="K35" s="1475"/>
      <c r="L35" s="1475"/>
      <c r="M35" s="1475"/>
      <c r="N35" s="1475"/>
      <c r="O35" s="1475"/>
      <c r="P35" s="1475"/>
      <c r="Q35" s="1475"/>
      <c r="R35" s="1475"/>
      <c r="S35" s="1475"/>
      <c r="T35" s="1475"/>
      <c r="U35" s="1475"/>
      <c r="V35" s="1475"/>
      <c r="W35" s="1475"/>
      <c r="X35" s="1475"/>
      <c r="Y35" s="1475"/>
      <c r="Z35" s="1475"/>
      <c r="AA35" s="1475"/>
      <c r="AB35" s="1475"/>
    </row>
    <row r="36" spans="2:28" ht="22.5" customHeight="1">
      <c r="B36" s="120" t="s">
        <v>445</v>
      </c>
    </row>
  </sheetData>
  <mergeCells count="94">
    <mergeCell ref="V4:AB4"/>
    <mergeCell ref="C2:L2"/>
    <mergeCell ref="B4:C4"/>
    <mergeCell ref="D4:K4"/>
    <mergeCell ref="L4:O4"/>
    <mergeCell ref="T4:U4"/>
    <mergeCell ref="Z5:AA5"/>
    <mergeCell ref="B6:C6"/>
    <mergeCell ref="E6:H6"/>
    <mergeCell ref="J6:AB6"/>
    <mergeCell ref="B7:C8"/>
    <mergeCell ref="D7:N7"/>
    <mergeCell ref="O7:AB7"/>
    <mergeCell ref="D8:N8"/>
    <mergeCell ref="O8:AB9"/>
    <mergeCell ref="B9:C9"/>
    <mergeCell ref="B5:C5"/>
    <mergeCell ref="E5:F5"/>
    <mergeCell ref="J5:M5"/>
    <mergeCell ref="N5:P5"/>
    <mergeCell ref="R5:S5"/>
    <mergeCell ref="X5:Y5"/>
    <mergeCell ref="D9:N9"/>
    <mergeCell ref="B10:C10"/>
    <mergeCell ref="L10:M10"/>
    <mergeCell ref="B11:C11"/>
    <mergeCell ref="H11:I11"/>
    <mergeCell ref="L11:M11"/>
    <mergeCell ref="R14:Z14"/>
    <mergeCell ref="Q11:T11"/>
    <mergeCell ref="X11:AB11"/>
    <mergeCell ref="B12:C12"/>
    <mergeCell ref="L12:P12"/>
    <mergeCell ref="Q12:U12"/>
    <mergeCell ref="B13:C13"/>
    <mergeCell ref="G13:H13"/>
    <mergeCell ref="J13:O13"/>
    <mergeCell ref="Q13:R13"/>
    <mergeCell ref="X13:Y13"/>
    <mergeCell ref="B14:C14"/>
    <mergeCell ref="E14:F14"/>
    <mergeCell ref="H14:I14"/>
    <mergeCell ref="K14:L14"/>
    <mergeCell ref="O14:Q14"/>
    <mergeCell ref="W17:Z17"/>
    <mergeCell ref="Y15:Z15"/>
    <mergeCell ref="B16:C16"/>
    <mergeCell ref="E16:G16"/>
    <mergeCell ref="I16:J16"/>
    <mergeCell ref="L16:N16"/>
    <mergeCell ref="P16:R16"/>
    <mergeCell ref="S16:X16"/>
    <mergeCell ref="B15:C15"/>
    <mergeCell ref="E15:F15"/>
    <mergeCell ref="H15:I15"/>
    <mergeCell ref="O15:R15"/>
    <mergeCell ref="T15:U15"/>
    <mergeCell ref="W15:X15"/>
    <mergeCell ref="S18:U18"/>
    <mergeCell ref="B17:C17"/>
    <mergeCell ref="G17:H17"/>
    <mergeCell ref="J17:K17"/>
    <mergeCell ref="N17:S17"/>
    <mergeCell ref="U17:V17"/>
    <mergeCell ref="B18:C18"/>
    <mergeCell ref="F18:G18"/>
    <mergeCell ref="J18:K18"/>
    <mergeCell ref="L18:M18"/>
    <mergeCell ref="N18:O18"/>
    <mergeCell ref="B19:C19"/>
    <mergeCell ref="E19:F19"/>
    <mergeCell ref="H19:I19"/>
    <mergeCell ref="B20:C21"/>
    <mergeCell ref="D20:K21"/>
    <mergeCell ref="P20:AB20"/>
    <mergeCell ref="L21:O21"/>
    <mergeCell ref="P21:AB21"/>
    <mergeCell ref="B22:C23"/>
    <mergeCell ref="D22:K23"/>
    <mergeCell ref="L22:O22"/>
    <mergeCell ref="P22:AB22"/>
    <mergeCell ref="L23:O23"/>
    <mergeCell ref="P23:AB23"/>
    <mergeCell ref="L20:O20"/>
    <mergeCell ref="B31:AB31"/>
    <mergeCell ref="B32:AB32"/>
    <mergeCell ref="B34:AB34"/>
    <mergeCell ref="B35:AB35"/>
    <mergeCell ref="B24:H24"/>
    <mergeCell ref="I24:P24"/>
    <mergeCell ref="Q24:AB24"/>
    <mergeCell ref="B25:AB26"/>
    <mergeCell ref="B27:AB27"/>
    <mergeCell ref="B28:AB30"/>
  </mergeCells>
  <phoneticPr fontId="6"/>
  <hyperlinks>
    <hyperlink ref="AE2" location="水道申請" display="工事店情報に戻る" xr:uid="{00000000-0004-0000-0B00-000000000000}"/>
  </hyperlinks>
  <pageMargins left="0.74803149606299213" right="0.74803149606299213" top="0.98425196850393704" bottom="0.98425196850393704" header="0.51181102362204722" footer="0.51181102362204722"/>
  <pageSetup paperSize="9" scale="69" orientation="portrait" blackAndWhite="1" r:id="rId1"/>
  <colBreaks count="1" manualBreakCount="1">
    <brk id="2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34"/>
  <sheetViews>
    <sheetView view="pageBreakPreview" zoomScale="80" zoomScaleNormal="100" zoomScaleSheetLayoutView="80" workbookViewId="0">
      <selection activeCell="J32" sqref="J32"/>
    </sheetView>
  </sheetViews>
  <sheetFormatPr defaultColWidth="9" defaultRowHeight="13.2"/>
  <cols>
    <col min="1" max="1" width="1.6640625" style="139" customWidth="1"/>
    <col min="2" max="2" width="3.6640625" style="139" customWidth="1"/>
    <col min="3" max="3" width="12.44140625" style="139" customWidth="1"/>
    <col min="4" max="4" width="9" style="139" customWidth="1"/>
    <col min="5" max="5" width="3.6640625" style="139" customWidth="1"/>
    <col min="6" max="6" width="9" style="139" customWidth="1"/>
    <col min="7" max="8" width="3.6640625" style="139" customWidth="1"/>
    <col min="9" max="9" width="9" style="139"/>
    <col min="10" max="10" width="24.21875" style="139" customWidth="1"/>
    <col min="11" max="11" width="1.6640625" style="139" customWidth="1"/>
    <col min="12" max="12" width="9" style="139"/>
    <col min="13" max="13" width="22.44140625" style="139" bestFit="1" customWidth="1"/>
    <col min="14" max="16384" width="9" style="139"/>
  </cols>
  <sheetData>
    <row r="1" spans="2:13" ht="18.75" customHeight="1">
      <c r="B1" s="1527" t="s">
        <v>446</v>
      </c>
      <c r="C1" s="1527"/>
      <c r="D1" s="1527"/>
      <c r="E1" s="1527"/>
      <c r="F1" s="1527"/>
      <c r="G1" s="1527"/>
      <c r="H1" s="1527"/>
      <c r="I1" s="1527"/>
      <c r="J1" s="1527"/>
    </row>
    <row r="2" spans="2:13" ht="22.5" customHeight="1">
      <c r="B2" s="140" t="s">
        <v>447</v>
      </c>
      <c r="C2" s="141" t="s">
        <v>448</v>
      </c>
      <c r="D2" s="140"/>
      <c r="M2" s="202" t="s">
        <v>564</v>
      </c>
    </row>
    <row r="3" spans="2:13" ht="22.5" customHeight="1">
      <c r="B3" s="141" t="s">
        <v>301</v>
      </c>
      <c r="C3" s="140" t="s">
        <v>449</v>
      </c>
      <c r="D3" s="140" t="s">
        <v>450</v>
      </c>
      <c r="E3" s="142" t="s">
        <v>301</v>
      </c>
      <c r="F3" s="142" t="s">
        <v>451</v>
      </c>
      <c r="H3" s="142" t="s">
        <v>301</v>
      </c>
      <c r="I3" s="142" t="s">
        <v>452</v>
      </c>
    </row>
    <row r="4" spans="2:13" ht="22.5" customHeight="1">
      <c r="B4" s="143" t="s">
        <v>301</v>
      </c>
      <c r="C4" s="141" t="s">
        <v>453</v>
      </c>
      <c r="D4" s="141"/>
      <c r="E4" s="142"/>
      <c r="F4" s="142"/>
      <c r="G4" s="142"/>
    </row>
    <row r="5" spans="2:13" ht="22.5" customHeight="1">
      <c r="B5" s="141"/>
      <c r="C5" s="141"/>
      <c r="D5" s="141"/>
      <c r="E5" s="142"/>
      <c r="F5" s="142"/>
      <c r="G5" s="142"/>
    </row>
    <row r="6" spans="2:13" ht="22.5" customHeight="1">
      <c r="B6" s="141" t="s">
        <v>454</v>
      </c>
      <c r="C6" s="141" t="s">
        <v>455</v>
      </c>
      <c r="D6" s="141"/>
      <c r="E6" s="142"/>
      <c r="F6" s="142"/>
      <c r="G6" s="142"/>
    </row>
    <row r="7" spans="2:13" ht="22.5" customHeight="1">
      <c r="B7" s="141" t="s">
        <v>301</v>
      </c>
      <c r="C7" s="140" t="s">
        <v>449</v>
      </c>
      <c r="D7" s="140" t="s">
        <v>450</v>
      </c>
      <c r="E7" s="142" t="s">
        <v>301</v>
      </c>
      <c r="F7" s="142" t="s">
        <v>451</v>
      </c>
      <c r="H7" s="142" t="s">
        <v>301</v>
      </c>
      <c r="I7" s="142" t="s">
        <v>452</v>
      </c>
    </row>
    <row r="8" spans="2:13" ht="22.5" customHeight="1">
      <c r="B8" s="143" t="s">
        <v>301</v>
      </c>
      <c r="C8" s="141" t="s">
        <v>453</v>
      </c>
      <c r="D8" s="141"/>
      <c r="E8" s="142"/>
      <c r="F8" s="142"/>
      <c r="G8" s="142"/>
    </row>
    <row r="9" spans="2:13" ht="22.5" customHeight="1">
      <c r="B9" s="141"/>
      <c r="C9" s="141"/>
      <c r="D9" s="141"/>
      <c r="E9" s="142"/>
      <c r="F9" s="142"/>
      <c r="G9" s="142"/>
    </row>
    <row r="10" spans="2:13" ht="22.5" customHeight="1">
      <c r="B10" s="141" t="s">
        <v>456</v>
      </c>
      <c r="C10" s="141" t="s">
        <v>457</v>
      </c>
      <c r="D10" s="141"/>
      <c r="E10" s="142"/>
      <c r="F10" s="142"/>
      <c r="G10" s="142"/>
    </row>
    <row r="11" spans="2:13" ht="22.5" customHeight="1">
      <c r="B11" s="141" t="s">
        <v>301</v>
      </c>
      <c r="C11" s="140" t="s">
        <v>449</v>
      </c>
      <c r="D11" s="140" t="s">
        <v>450</v>
      </c>
      <c r="E11" s="142" t="s">
        <v>301</v>
      </c>
      <c r="F11" s="142" t="s">
        <v>451</v>
      </c>
      <c r="H11" s="142" t="s">
        <v>301</v>
      </c>
      <c r="I11" s="142" t="s">
        <v>452</v>
      </c>
    </row>
    <row r="12" spans="2:13" ht="22.5" customHeight="1">
      <c r="B12" s="143" t="s">
        <v>301</v>
      </c>
      <c r="C12" s="141" t="s">
        <v>453</v>
      </c>
      <c r="D12" s="141"/>
      <c r="E12" s="142"/>
      <c r="F12" s="142"/>
      <c r="G12" s="142"/>
    </row>
    <row r="13" spans="2:13" ht="22.5" customHeight="1">
      <c r="B13" s="141"/>
      <c r="C13" s="141"/>
      <c r="D13" s="141"/>
      <c r="E13" s="142"/>
      <c r="F13" s="142"/>
      <c r="G13" s="142"/>
    </row>
    <row r="14" spans="2:13" ht="22.5" customHeight="1">
      <c r="B14" s="141" t="s">
        <v>458</v>
      </c>
      <c r="C14" s="141" t="s">
        <v>459</v>
      </c>
      <c r="D14" s="141"/>
      <c r="E14" s="142"/>
      <c r="F14" s="142"/>
      <c r="G14" s="142"/>
    </row>
    <row r="15" spans="2:13" ht="22.5" customHeight="1">
      <c r="B15" s="141" t="s">
        <v>301</v>
      </c>
      <c r="C15" s="140" t="s">
        <v>449</v>
      </c>
      <c r="D15" s="140" t="s">
        <v>450</v>
      </c>
      <c r="E15" s="142" t="s">
        <v>301</v>
      </c>
      <c r="F15" s="142" t="s">
        <v>451</v>
      </c>
      <c r="H15" s="142" t="s">
        <v>301</v>
      </c>
      <c r="I15" s="142" t="s">
        <v>452</v>
      </c>
    </row>
    <row r="16" spans="2:13" ht="22.5" customHeight="1">
      <c r="B16" s="143" t="s">
        <v>301</v>
      </c>
      <c r="C16" s="141" t="s">
        <v>453</v>
      </c>
      <c r="D16" s="141"/>
      <c r="E16" s="142"/>
      <c r="F16" s="142"/>
      <c r="G16" s="142"/>
    </row>
    <row r="17" spans="2:10" ht="22.5" customHeight="1">
      <c r="B17" s="141"/>
      <c r="C17" s="141"/>
      <c r="D17" s="141"/>
      <c r="E17" s="142"/>
      <c r="F17" s="142"/>
      <c r="G17" s="142"/>
    </row>
    <row r="18" spans="2:10" ht="22.5" customHeight="1">
      <c r="B18" s="141" t="s">
        <v>460</v>
      </c>
      <c r="C18" s="141" t="s">
        <v>461</v>
      </c>
      <c r="D18" s="141"/>
      <c r="E18" s="142"/>
      <c r="F18" s="142"/>
      <c r="G18" s="142"/>
    </row>
    <row r="19" spans="2:10" ht="22.5" customHeight="1">
      <c r="B19" s="141" t="s">
        <v>301</v>
      </c>
      <c r="C19" s="140" t="s">
        <v>449</v>
      </c>
      <c r="D19" s="140" t="s">
        <v>450</v>
      </c>
      <c r="E19" s="142" t="s">
        <v>301</v>
      </c>
      <c r="F19" s="142" t="s">
        <v>451</v>
      </c>
      <c r="H19" s="142" t="s">
        <v>301</v>
      </c>
      <c r="I19" s="142" t="s">
        <v>452</v>
      </c>
    </row>
    <row r="20" spans="2:10" ht="22.5" customHeight="1">
      <c r="B20" s="143" t="s">
        <v>301</v>
      </c>
      <c r="C20" s="141" t="s">
        <v>453</v>
      </c>
      <c r="D20" s="141"/>
      <c r="E20" s="142"/>
      <c r="F20" s="142"/>
      <c r="G20" s="142"/>
    </row>
    <row r="21" spans="2:10" ht="22.5" customHeight="1">
      <c r="B21" s="141"/>
      <c r="C21" s="141"/>
      <c r="D21" s="141"/>
      <c r="E21" s="142"/>
      <c r="F21" s="142"/>
      <c r="G21" s="142"/>
    </row>
    <row r="22" spans="2:10" ht="22.5" customHeight="1">
      <c r="B22" s="141" t="s">
        <v>462</v>
      </c>
      <c r="C22" s="141" t="s">
        <v>463</v>
      </c>
      <c r="D22" s="141"/>
      <c r="E22" s="142"/>
      <c r="F22" s="142"/>
      <c r="G22" s="142"/>
    </row>
    <row r="23" spans="2:10" ht="22.5" customHeight="1">
      <c r="B23" s="141" t="s">
        <v>301</v>
      </c>
      <c r="C23" s="140" t="s">
        <v>449</v>
      </c>
      <c r="D23" s="140" t="s">
        <v>450</v>
      </c>
      <c r="E23" s="142" t="s">
        <v>301</v>
      </c>
      <c r="F23" s="142" t="s">
        <v>451</v>
      </c>
      <c r="H23" s="142" t="s">
        <v>301</v>
      </c>
      <c r="I23" s="142" t="s">
        <v>452</v>
      </c>
    </row>
    <row r="24" spans="2:10" ht="22.5" customHeight="1">
      <c r="B24" s="143" t="s">
        <v>301</v>
      </c>
      <c r="C24" s="141" t="s">
        <v>453</v>
      </c>
      <c r="D24" s="141"/>
      <c r="E24" s="142"/>
      <c r="F24" s="142"/>
      <c r="G24" s="142"/>
    </row>
    <row r="25" spans="2:10" ht="22.5" customHeight="1">
      <c r="B25" s="141"/>
      <c r="C25" s="141"/>
      <c r="D25" s="141"/>
      <c r="E25" s="142"/>
      <c r="F25" s="142"/>
      <c r="G25" s="142"/>
    </row>
    <row r="26" spans="2:10" ht="22.5" customHeight="1">
      <c r="B26" s="141" t="s">
        <v>464</v>
      </c>
      <c r="C26" s="141" t="s">
        <v>465</v>
      </c>
      <c r="D26" s="1528"/>
      <c r="E26" s="1528"/>
      <c r="F26" s="1528"/>
      <c r="G26" s="1528"/>
      <c r="H26" s="1528"/>
      <c r="I26" s="128" t="s">
        <v>466</v>
      </c>
    </row>
    <row r="27" spans="2:10" ht="22.5" customHeight="1">
      <c r="B27" s="141" t="s">
        <v>301</v>
      </c>
      <c r="C27" s="140" t="s">
        <v>449</v>
      </c>
      <c r="D27" s="140" t="s">
        <v>450</v>
      </c>
      <c r="E27" s="142" t="s">
        <v>301</v>
      </c>
      <c r="F27" s="142" t="s">
        <v>451</v>
      </c>
      <c r="H27" s="142" t="s">
        <v>301</v>
      </c>
      <c r="I27" s="142" t="s">
        <v>452</v>
      </c>
    </row>
    <row r="28" spans="2:10" ht="22.5" customHeight="1">
      <c r="B28" s="143" t="s">
        <v>301</v>
      </c>
      <c r="C28" s="141" t="s">
        <v>453</v>
      </c>
      <c r="D28" s="141"/>
      <c r="E28" s="142"/>
      <c r="F28" s="142"/>
      <c r="G28" s="142"/>
    </row>
    <row r="29" spans="2:10" ht="22.5" customHeight="1">
      <c r="B29" s="141"/>
      <c r="C29" s="141"/>
      <c r="D29" s="141"/>
      <c r="E29" s="142"/>
      <c r="F29" s="142"/>
      <c r="G29" s="142"/>
    </row>
    <row r="30" spans="2:10" ht="22.5" customHeight="1">
      <c r="B30" s="1528" t="s">
        <v>467</v>
      </c>
      <c r="C30" s="1528"/>
      <c r="D30" s="1528"/>
      <c r="E30" s="1528"/>
      <c r="F30" s="1528"/>
      <c r="G30" s="1528"/>
    </row>
    <row r="31" spans="2:10" ht="22.5" customHeight="1">
      <c r="B31" s="141"/>
      <c r="C31" s="141"/>
      <c r="D31" s="141"/>
      <c r="E31" s="142"/>
      <c r="F31" s="142"/>
      <c r="G31" s="142"/>
    </row>
    <row r="32" spans="2:10" ht="22.5" customHeight="1">
      <c r="B32" s="144"/>
      <c r="C32" s="144"/>
      <c r="D32" s="144"/>
      <c r="E32" s="142"/>
      <c r="F32" s="142"/>
      <c r="G32" s="1529" t="s">
        <v>468</v>
      </c>
      <c r="H32" s="1529"/>
      <c r="I32" s="1529"/>
      <c r="J32" s="671">
        <f>申請書!Y21</f>
        <v>0</v>
      </c>
    </row>
    <row r="33" spans="2:10" ht="22.5" customHeight="1">
      <c r="B33" s="141" t="s">
        <v>469</v>
      </c>
      <c r="C33" s="141"/>
      <c r="D33" s="141"/>
      <c r="E33" s="142"/>
      <c r="F33" s="142"/>
      <c r="G33" s="1530" t="s">
        <v>470</v>
      </c>
      <c r="H33" s="1530"/>
      <c r="I33" s="1530"/>
      <c r="J33" s="672">
        <f>申請書!Y27</f>
        <v>0</v>
      </c>
    </row>
    <row r="34" spans="2:10">
      <c r="B34" s="145"/>
      <c r="C34" s="145"/>
      <c r="D34" s="145"/>
    </row>
  </sheetData>
  <mergeCells count="5">
    <mergeCell ref="B1:J1"/>
    <mergeCell ref="D26:H26"/>
    <mergeCell ref="B30:G30"/>
    <mergeCell ref="G32:I32"/>
    <mergeCell ref="G33:I33"/>
  </mergeCells>
  <phoneticPr fontId="6"/>
  <hyperlinks>
    <hyperlink ref="M2" location="水道申請" display="工事店情報に戻る" xr:uid="{00000000-0004-0000-0C00-000000000000}"/>
  </hyperlinks>
  <pageMargins left="0.75" right="0.75" top="1" bottom="1" header="0.5" footer="0.5"/>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396"/>
  <sheetViews>
    <sheetView view="pageBreakPreview" zoomScaleNormal="100" zoomScaleSheetLayoutView="100" workbookViewId="0">
      <selection activeCell="AA2" sqref="AA2:AB2"/>
    </sheetView>
  </sheetViews>
  <sheetFormatPr defaultColWidth="9" defaultRowHeight="15"/>
  <cols>
    <col min="1" max="28" width="3.109375" style="146" customWidth="1"/>
    <col min="29" max="29" width="3.88671875" style="146" customWidth="1"/>
    <col min="30" max="32" width="3.109375" style="146" customWidth="1"/>
    <col min="33" max="33" width="21.88671875" style="146" bestFit="1" customWidth="1"/>
    <col min="34" max="97" width="3.109375" style="146" customWidth="1"/>
    <col min="98" max="16384" width="9" style="146"/>
  </cols>
  <sheetData>
    <row r="1" spans="1:33" ht="20.100000000000001" customHeight="1">
      <c r="A1" s="146" t="s">
        <v>471</v>
      </c>
      <c r="C1" s="1542">
        <v>1</v>
      </c>
      <c r="D1" s="1542"/>
      <c r="E1" s="146" t="s">
        <v>472</v>
      </c>
      <c r="F1" s="146" t="s">
        <v>473</v>
      </c>
      <c r="G1" s="147"/>
      <c r="I1" s="1542">
        <v>31</v>
      </c>
      <c r="J1" s="1542"/>
      <c r="K1" s="146" t="s">
        <v>474</v>
      </c>
      <c r="P1" s="1533" t="s">
        <v>475</v>
      </c>
      <c r="Q1" s="1534"/>
      <c r="R1" s="1534"/>
      <c r="S1" s="1534"/>
      <c r="T1" s="1534"/>
      <c r="U1" s="1533"/>
      <c r="V1" s="1534"/>
      <c r="W1" s="1534"/>
      <c r="X1" s="1534"/>
      <c r="Y1" s="1534"/>
      <c r="Z1" s="1534"/>
      <c r="AA1" s="1534"/>
      <c r="AB1" s="1534"/>
      <c r="AC1" s="1535"/>
    </row>
    <row r="2" spans="1:33" ht="20.100000000000001" customHeight="1">
      <c r="P2" s="1584" t="s">
        <v>476</v>
      </c>
      <c r="Q2" s="1584"/>
      <c r="R2" s="1584"/>
      <c r="S2" s="1584"/>
      <c r="T2" s="1584"/>
      <c r="U2" s="1534"/>
      <c r="V2" s="1534"/>
      <c r="W2" s="148" t="s">
        <v>477</v>
      </c>
      <c r="X2" s="1534"/>
      <c r="Y2" s="1534"/>
      <c r="Z2" s="148" t="s">
        <v>478</v>
      </c>
      <c r="AA2" s="1534"/>
      <c r="AB2" s="1534"/>
      <c r="AC2" s="149" t="s">
        <v>479</v>
      </c>
      <c r="AG2" s="202" t="s">
        <v>564</v>
      </c>
    </row>
    <row r="3" spans="1:33" ht="6" customHeight="1">
      <c r="P3" s="147"/>
      <c r="Q3" s="147"/>
      <c r="R3" s="147"/>
    </row>
    <row r="4" spans="1:33" ht="20.100000000000001" customHeight="1">
      <c r="A4" s="1575" t="s">
        <v>480</v>
      </c>
      <c r="B4" s="1575"/>
      <c r="C4" s="1575"/>
      <c r="D4" s="1575"/>
      <c r="E4" s="1575"/>
      <c r="F4" s="1575"/>
      <c r="G4" s="1575"/>
      <c r="H4" s="1575"/>
      <c r="I4" s="1575"/>
      <c r="J4" s="1575"/>
      <c r="K4" s="1575"/>
      <c r="L4" s="1575"/>
      <c r="M4" s="1575"/>
      <c r="N4" s="1575"/>
      <c r="O4" s="1575"/>
      <c r="P4" s="1575"/>
      <c r="Q4" s="1575"/>
      <c r="R4" s="1575"/>
      <c r="S4" s="1575"/>
      <c r="T4" s="1575"/>
      <c r="U4" s="1575"/>
      <c r="V4" s="1575"/>
      <c r="W4" s="1575"/>
      <c r="X4" s="1575"/>
      <c r="Y4" s="1575"/>
      <c r="Z4" s="1575"/>
      <c r="AA4" s="1575"/>
      <c r="AB4" s="1575"/>
      <c r="AC4" s="1575"/>
    </row>
    <row r="5" spans="1:33" ht="12" customHeight="1" thickBot="1">
      <c r="A5" s="1575"/>
      <c r="B5" s="1575"/>
      <c r="C5" s="1575"/>
      <c r="D5" s="1575"/>
      <c r="E5" s="1575"/>
      <c r="F5" s="1575"/>
      <c r="G5" s="1575"/>
      <c r="H5" s="1575"/>
      <c r="I5" s="1575"/>
      <c r="J5" s="1575"/>
      <c r="K5" s="1575"/>
      <c r="L5" s="1575"/>
      <c r="M5" s="1575"/>
      <c r="N5" s="1575"/>
      <c r="O5" s="1575"/>
      <c r="P5" s="1575"/>
      <c r="Q5" s="1575"/>
      <c r="R5" s="1575"/>
      <c r="S5" s="1575"/>
      <c r="T5" s="1575"/>
      <c r="U5" s="1575"/>
      <c r="V5" s="1575"/>
      <c r="W5" s="1575"/>
      <c r="X5" s="1575"/>
      <c r="Y5" s="1575"/>
      <c r="Z5" s="1575"/>
      <c r="AA5" s="1575"/>
      <c r="AB5" s="1575"/>
      <c r="AC5" s="1575"/>
    </row>
    <row r="6" spans="1:33" ht="18" customHeight="1" thickTop="1">
      <c r="A6" s="1576" t="s">
        <v>481</v>
      </c>
      <c r="B6" s="1577"/>
      <c r="C6" s="1577"/>
      <c r="D6" s="1577"/>
      <c r="E6" s="1577"/>
      <c r="F6" s="1577"/>
      <c r="G6" s="1577"/>
      <c r="H6" s="1577"/>
      <c r="O6" s="147"/>
      <c r="P6" s="147"/>
      <c r="Q6" s="147"/>
      <c r="R6" s="147"/>
      <c r="S6" s="1578" t="s">
        <v>482</v>
      </c>
      <c r="T6" s="1579"/>
      <c r="U6" s="1579"/>
      <c r="V6" s="1579"/>
      <c r="W6" s="1579"/>
      <c r="X6" s="1579"/>
      <c r="Y6" s="1579"/>
      <c r="Z6" s="1579"/>
      <c r="AA6" s="1579"/>
      <c r="AB6" s="1579"/>
      <c r="AC6" s="1580"/>
    </row>
    <row r="7" spans="1:33" ht="18" customHeight="1" thickBot="1">
      <c r="A7" s="1577"/>
      <c r="B7" s="1577"/>
      <c r="C7" s="1577"/>
      <c r="D7" s="1577"/>
      <c r="E7" s="1577"/>
      <c r="F7" s="1577"/>
      <c r="G7" s="1577"/>
      <c r="H7" s="1577"/>
      <c r="O7" s="150"/>
      <c r="P7" s="150"/>
      <c r="Q7" s="150"/>
      <c r="R7" s="150"/>
      <c r="S7" s="1581"/>
      <c r="T7" s="1582"/>
      <c r="U7" s="1583"/>
      <c r="V7" s="1583"/>
      <c r="W7" s="151" t="s">
        <v>477</v>
      </c>
      <c r="X7" s="1583"/>
      <c r="Y7" s="1583"/>
      <c r="Z7" s="151" t="s">
        <v>483</v>
      </c>
      <c r="AA7" s="1583"/>
      <c r="AB7" s="1583"/>
      <c r="AC7" s="152" t="s">
        <v>479</v>
      </c>
    </row>
    <row r="8" spans="1:33" ht="18" customHeight="1" thickTop="1">
      <c r="A8" s="153" t="s">
        <v>484</v>
      </c>
      <c r="B8" s="154"/>
      <c r="C8" s="154"/>
      <c r="D8" s="154"/>
      <c r="E8" s="154"/>
      <c r="F8" s="154"/>
      <c r="G8" s="154"/>
      <c r="H8" s="155"/>
      <c r="I8" s="1564" t="s">
        <v>485</v>
      </c>
      <c r="J8" s="1567" t="s">
        <v>486</v>
      </c>
      <c r="K8" s="1568"/>
      <c r="L8" s="156" t="s">
        <v>487</v>
      </c>
      <c r="M8" s="1569">
        <f>申請書!J13</f>
        <v>0</v>
      </c>
      <c r="N8" s="1569"/>
      <c r="O8" s="1569"/>
      <c r="P8" s="1569"/>
      <c r="Q8" s="157"/>
      <c r="R8" s="157"/>
      <c r="S8" s="157"/>
      <c r="T8" s="157"/>
      <c r="U8" s="157"/>
      <c r="V8" s="157"/>
      <c r="W8" s="157"/>
      <c r="X8" s="157"/>
      <c r="Y8" s="157"/>
      <c r="Z8" s="157"/>
      <c r="AA8" s="157"/>
      <c r="AB8" s="157"/>
      <c r="AC8" s="158"/>
    </row>
    <row r="9" spans="1:33" ht="32.25" customHeight="1">
      <c r="A9" s="1541"/>
      <c r="B9" s="1542"/>
      <c r="C9" s="1542"/>
      <c r="D9" s="1542"/>
      <c r="E9" s="1542"/>
      <c r="F9" s="1542"/>
      <c r="G9" s="1542"/>
      <c r="H9" s="1542"/>
      <c r="I9" s="1565"/>
      <c r="J9" s="1570" t="str">
        <f>IF(入力!$E$24="",入力!E26&amp;"　"&amp;入力!E27,VLOOKUP(入力!$E$24,工事店情報!$C$23:$I$103,3)&amp;"　"&amp;VLOOKUP(入力!$E$24,工事店情報!$C$23:$I$103,4))</f>
        <v>　</v>
      </c>
      <c r="K9" s="1571"/>
      <c r="L9" s="1571"/>
      <c r="M9" s="1571"/>
      <c r="N9" s="1571"/>
      <c r="O9" s="1571"/>
      <c r="P9" s="1571"/>
      <c r="Q9" s="1571"/>
      <c r="R9" s="1571"/>
      <c r="S9" s="1571"/>
      <c r="T9" s="1571"/>
      <c r="U9" s="1571"/>
      <c r="V9" s="1571"/>
      <c r="W9" s="1571"/>
      <c r="X9" s="1571"/>
      <c r="Y9" s="1571"/>
      <c r="Z9" s="1571"/>
      <c r="AA9" s="1571"/>
      <c r="AB9" s="1571"/>
      <c r="AC9" s="1572"/>
    </row>
    <row r="10" spans="1:33" ht="18" customHeight="1">
      <c r="A10" s="1541"/>
      <c r="B10" s="1542"/>
      <c r="C10" s="1542"/>
      <c r="D10" s="1542"/>
      <c r="E10" s="1542"/>
      <c r="F10" s="1542"/>
      <c r="G10" s="1542"/>
      <c r="H10" s="1542"/>
      <c r="I10" s="1565"/>
      <c r="J10" s="159" t="s">
        <v>488</v>
      </c>
      <c r="AC10" s="160"/>
    </row>
    <row r="11" spans="1:33" ht="30" customHeight="1">
      <c r="A11" s="1541"/>
      <c r="B11" s="1542"/>
      <c r="C11" s="1542"/>
      <c r="D11" s="1542"/>
      <c r="E11" s="1542"/>
      <c r="F11" s="1542"/>
      <c r="G11" s="1542"/>
      <c r="H11" s="1542"/>
      <c r="I11" s="1565"/>
      <c r="J11" s="1573">
        <f>申請書!J16</f>
        <v>0</v>
      </c>
      <c r="K11" s="1549"/>
      <c r="L11" s="1549"/>
      <c r="M11" s="1549"/>
      <c r="N11" s="1549"/>
      <c r="O11" s="1549"/>
      <c r="P11" s="1549"/>
      <c r="Q11" s="1549"/>
      <c r="R11" s="1549"/>
      <c r="S11" s="1549"/>
      <c r="T11" s="1549"/>
      <c r="U11" s="1549"/>
      <c r="V11" s="1549"/>
      <c r="W11" s="1549"/>
      <c r="X11" s="1549"/>
      <c r="Y11" s="1549"/>
      <c r="Z11" s="1574"/>
      <c r="AA11" s="1574"/>
      <c r="AB11" s="147"/>
      <c r="AC11" s="161"/>
    </row>
    <row r="12" spans="1:33" ht="18" customHeight="1">
      <c r="A12" s="1531"/>
      <c r="B12" s="1532"/>
      <c r="C12" s="1532"/>
      <c r="D12" s="1532"/>
      <c r="E12" s="1532"/>
      <c r="F12" s="1532"/>
      <c r="G12" s="1532"/>
      <c r="H12" s="1532"/>
      <c r="I12" s="1566"/>
      <c r="J12" s="162" t="s">
        <v>489</v>
      </c>
      <c r="K12" s="163"/>
      <c r="L12" s="163"/>
      <c r="M12" s="163"/>
      <c r="N12" s="163"/>
      <c r="O12" s="163"/>
      <c r="P12" s="163"/>
      <c r="Q12" s="163"/>
      <c r="R12" s="163"/>
      <c r="S12" s="1551">
        <f>申請書!Y16</f>
        <v>0</v>
      </c>
      <c r="T12" s="1551"/>
      <c r="U12" s="1551"/>
      <c r="V12" s="1551"/>
      <c r="W12" s="1551"/>
      <c r="X12" s="1551"/>
      <c r="Y12" s="1551"/>
      <c r="Z12" s="1551"/>
      <c r="AA12" s="163"/>
      <c r="AB12" s="163"/>
      <c r="AC12" s="164"/>
    </row>
    <row r="13" spans="1:33" ht="18" customHeight="1">
      <c r="A13" s="153" t="s">
        <v>490</v>
      </c>
      <c r="B13" s="154"/>
      <c r="C13" s="154"/>
      <c r="D13" s="154"/>
      <c r="E13" s="154"/>
      <c r="F13" s="154"/>
      <c r="G13" s="154"/>
      <c r="I13" s="165" t="s">
        <v>491</v>
      </c>
      <c r="J13" s="154"/>
      <c r="K13" s="154"/>
      <c r="L13" s="154"/>
      <c r="M13" s="154"/>
      <c r="N13" s="154"/>
      <c r="O13" s="154"/>
      <c r="P13" s="154"/>
      <c r="Q13" s="154"/>
      <c r="R13" s="154"/>
      <c r="S13" s="154"/>
      <c r="T13" s="154"/>
      <c r="U13" s="154"/>
      <c r="V13" s="154"/>
      <c r="W13" s="154"/>
      <c r="X13" s="154"/>
      <c r="Y13" s="154"/>
      <c r="Z13" s="154"/>
      <c r="AA13" s="154"/>
      <c r="AB13" s="154"/>
      <c r="AC13" s="166"/>
    </row>
    <row r="14" spans="1:33" ht="30.75" customHeight="1">
      <c r="A14" s="159" t="s">
        <v>492</v>
      </c>
      <c r="I14" s="1548">
        <f>申請書!G21</f>
        <v>0</v>
      </c>
      <c r="J14" s="1549"/>
      <c r="K14" s="1549"/>
      <c r="L14" s="1549"/>
      <c r="M14" s="1549"/>
      <c r="N14" s="1549"/>
      <c r="O14" s="1549"/>
      <c r="P14" s="1549"/>
      <c r="Q14" s="1549"/>
      <c r="R14" s="1549"/>
      <c r="S14" s="1549"/>
      <c r="T14" s="1549"/>
      <c r="U14" s="1549"/>
      <c r="V14" s="1549"/>
      <c r="W14" s="1549"/>
      <c r="X14" s="1549"/>
      <c r="Y14" s="1549"/>
      <c r="Z14" s="1549"/>
      <c r="AA14" s="1549"/>
      <c r="AB14" s="1549"/>
      <c r="AC14" s="1550"/>
    </row>
    <row r="15" spans="1:33" ht="18" customHeight="1">
      <c r="A15" s="162"/>
      <c r="B15" s="163"/>
      <c r="C15" s="163"/>
      <c r="D15" s="163"/>
      <c r="E15" s="163"/>
      <c r="F15" s="163"/>
      <c r="G15" s="163"/>
      <c r="H15" s="163"/>
      <c r="I15" s="167" t="s">
        <v>489</v>
      </c>
      <c r="J15" s="163"/>
      <c r="K15" s="163"/>
      <c r="L15" s="163"/>
      <c r="M15" s="163"/>
      <c r="N15" s="163"/>
      <c r="O15" s="163"/>
      <c r="P15" s="163"/>
      <c r="Q15" s="163"/>
      <c r="R15" s="1551">
        <f>申請書!H25</f>
        <v>0</v>
      </c>
      <c r="S15" s="1551"/>
      <c r="T15" s="1551"/>
      <c r="U15" s="1551"/>
      <c r="V15" s="1551"/>
      <c r="W15" s="1551"/>
      <c r="X15" s="1551"/>
      <c r="Y15" s="1551"/>
      <c r="Z15" s="163"/>
      <c r="AA15" s="163"/>
      <c r="AB15" s="163"/>
      <c r="AC15" s="164"/>
    </row>
    <row r="16" spans="1:33" ht="36" customHeight="1">
      <c r="A16" s="1559" t="s">
        <v>741</v>
      </c>
      <c r="B16" s="1560"/>
      <c r="C16" s="1560"/>
      <c r="D16" s="1560"/>
      <c r="E16" s="1560"/>
      <c r="F16" s="1560"/>
      <c r="G16" s="1560"/>
      <c r="H16" s="1561"/>
      <c r="I16" s="168" t="s">
        <v>493</v>
      </c>
      <c r="J16" s="154"/>
      <c r="K16" s="154"/>
      <c r="L16" s="1562" t="str">
        <f>申請書!I28</f>
        <v/>
      </c>
      <c r="M16" s="1562"/>
      <c r="N16" s="1562"/>
      <c r="O16" s="1562"/>
      <c r="P16" s="1562"/>
      <c r="Q16" s="1562"/>
      <c r="R16" s="1562"/>
      <c r="S16" s="1562"/>
      <c r="T16" s="1562"/>
      <c r="U16" s="1562"/>
      <c r="V16" s="1562"/>
      <c r="W16" s="1562"/>
      <c r="X16" s="1562"/>
      <c r="Y16" s="1562"/>
      <c r="Z16" s="1562"/>
      <c r="AA16" s="1562"/>
      <c r="AB16" s="1562"/>
      <c r="AC16" s="1563"/>
    </row>
    <row r="17" spans="1:29" ht="4.5" customHeight="1">
      <c r="A17" s="153"/>
      <c r="B17" s="154"/>
      <c r="C17" s="154"/>
      <c r="D17" s="154"/>
      <c r="E17" s="154"/>
      <c r="F17" s="154"/>
      <c r="G17" s="154"/>
      <c r="H17" s="154"/>
      <c r="I17" s="168"/>
      <c r="J17" s="154"/>
      <c r="K17" s="154"/>
      <c r="L17" s="154"/>
      <c r="M17" s="154"/>
      <c r="N17" s="154"/>
      <c r="O17" s="154"/>
      <c r="P17" s="154"/>
      <c r="Q17" s="154"/>
      <c r="R17" s="154"/>
      <c r="S17" s="154"/>
      <c r="T17" s="154"/>
      <c r="U17" s="154"/>
      <c r="V17" s="154"/>
      <c r="W17" s="154"/>
      <c r="X17" s="154"/>
      <c r="Y17" s="154"/>
      <c r="Z17" s="154"/>
      <c r="AA17" s="154"/>
      <c r="AB17" s="154"/>
      <c r="AC17" s="166"/>
    </row>
    <row r="18" spans="1:29" ht="18" customHeight="1">
      <c r="A18" s="159" t="s">
        <v>494</v>
      </c>
      <c r="I18" s="165"/>
      <c r="J18" s="293" t="s">
        <v>495</v>
      </c>
      <c r="K18" s="146" t="s">
        <v>496</v>
      </c>
      <c r="T18" s="293" t="s">
        <v>495</v>
      </c>
      <c r="U18" s="146" t="s">
        <v>497</v>
      </c>
      <c r="AC18" s="160"/>
    </row>
    <row r="19" spans="1:29" ht="5.25" customHeight="1">
      <c r="A19" s="159"/>
      <c r="I19" s="165"/>
      <c r="AC19" s="160"/>
    </row>
    <row r="20" spans="1:29" ht="6" customHeight="1">
      <c r="A20" s="1552" t="s">
        <v>498</v>
      </c>
      <c r="B20" s="1553"/>
      <c r="C20" s="1553"/>
      <c r="D20" s="1553"/>
      <c r="E20" s="154"/>
      <c r="F20" s="154"/>
      <c r="G20" s="154"/>
      <c r="H20" s="154"/>
      <c r="I20" s="168"/>
      <c r="J20" s="154"/>
      <c r="K20" s="154"/>
      <c r="L20" s="154"/>
      <c r="M20" s="154"/>
      <c r="N20" s="154"/>
      <c r="O20" s="154"/>
      <c r="P20" s="154"/>
      <c r="Q20" s="154"/>
      <c r="R20" s="154"/>
      <c r="S20" s="154"/>
      <c r="T20" s="154"/>
      <c r="U20" s="154"/>
      <c r="V20" s="154"/>
      <c r="W20" s="154"/>
      <c r="X20" s="154"/>
      <c r="Y20" s="154"/>
      <c r="Z20" s="154"/>
      <c r="AA20" s="154"/>
      <c r="AB20" s="154"/>
      <c r="AC20" s="166"/>
    </row>
    <row r="21" spans="1:29" ht="18" customHeight="1">
      <c r="A21" s="1554"/>
      <c r="B21" s="1545"/>
      <c r="C21" s="1545"/>
      <c r="D21" s="1545"/>
      <c r="I21" s="165"/>
      <c r="J21" s="293" t="s">
        <v>495</v>
      </c>
      <c r="K21" s="146" t="s">
        <v>499</v>
      </c>
      <c r="O21" s="293" t="s">
        <v>500</v>
      </c>
      <c r="P21" s="146" t="s">
        <v>501</v>
      </c>
      <c r="T21" s="293" t="s">
        <v>495</v>
      </c>
      <c r="U21" s="146" t="s">
        <v>502</v>
      </c>
      <c r="Y21" s="169"/>
      <c r="AC21" s="160"/>
    </row>
    <row r="22" spans="1:29" ht="5.25" customHeight="1">
      <c r="A22" s="159"/>
      <c r="I22" s="165"/>
      <c r="J22" s="170"/>
      <c r="AC22" s="160"/>
    </row>
    <row r="23" spans="1:29" ht="18" customHeight="1">
      <c r="A23" s="159"/>
      <c r="I23" s="165"/>
      <c r="J23" s="292" t="s">
        <v>495</v>
      </c>
      <c r="K23" s="146" t="s">
        <v>503</v>
      </c>
      <c r="M23" s="146" t="s">
        <v>504</v>
      </c>
      <c r="S23" s="146" t="s">
        <v>505</v>
      </c>
      <c r="AC23" s="160"/>
    </row>
    <row r="24" spans="1:29" ht="3.75" customHeight="1">
      <c r="A24" s="162"/>
      <c r="B24" s="163"/>
      <c r="C24" s="163"/>
      <c r="D24" s="163"/>
      <c r="E24" s="163"/>
      <c r="F24" s="163"/>
      <c r="G24" s="163"/>
      <c r="H24" s="163"/>
      <c r="I24" s="167"/>
      <c r="J24" s="171"/>
      <c r="K24" s="163"/>
      <c r="L24" s="163"/>
      <c r="M24" s="163"/>
      <c r="N24" s="163"/>
      <c r="O24" s="163"/>
      <c r="P24" s="163"/>
      <c r="Q24" s="163"/>
      <c r="R24" s="163"/>
      <c r="S24" s="163"/>
      <c r="T24" s="163"/>
      <c r="U24" s="163"/>
      <c r="V24" s="163"/>
      <c r="W24" s="163"/>
      <c r="X24" s="163"/>
      <c r="Y24" s="163"/>
      <c r="Z24" s="163"/>
      <c r="AA24" s="163"/>
      <c r="AB24" s="163"/>
      <c r="AC24" s="164"/>
    </row>
    <row r="25" spans="1:29" ht="4.5" customHeight="1">
      <c r="A25" s="1552" t="s">
        <v>506</v>
      </c>
      <c r="B25" s="1553"/>
      <c r="C25" s="1553"/>
      <c r="D25" s="1553"/>
      <c r="E25" s="1553"/>
      <c r="I25" s="165"/>
      <c r="J25" s="170"/>
      <c r="AC25" s="160"/>
    </row>
    <row r="26" spans="1:29" ht="18" customHeight="1">
      <c r="A26" s="1554"/>
      <c r="B26" s="1545"/>
      <c r="C26" s="1545"/>
      <c r="D26" s="1545"/>
      <c r="E26" s="1545"/>
      <c r="I26" s="165"/>
      <c r="J26" s="170"/>
      <c r="K26" s="146" t="s">
        <v>507</v>
      </c>
      <c r="O26" s="1555">
        <f>入力!E59</f>
        <v>0</v>
      </c>
      <c r="P26" s="1556"/>
      <c r="Q26" s="146" t="s">
        <v>508</v>
      </c>
      <c r="AC26" s="160"/>
    </row>
    <row r="27" spans="1:29" ht="3.75" customHeight="1">
      <c r="A27" s="172"/>
      <c r="B27" s="173"/>
      <c r="C27" s="173"/>
      <c r="D27" s="173"/>
      <c r="E27" s="173"/>
      <c r="I27" s="165"/>
      <c r="J27" s="170"/>
      <c r="AC27" s="160"/>
    </row>
    <row r="28" spans="1:29" ht="18" customHeight="1">
      <c r="A28" s="1557" t="s">
        <v>509</v>
      </c>
      <c r="B28" s="1558"/>
      <c r="C28" s="1558"/>
      <c r="D28" s="1558"/>
      <c r="E28" s="1558"/>
      <c r="F28" s="1558"/>
      <c r="G28" s="1558"/>
      <c r="H28" s="1558"/>
      <c r="I28" s="165"/>
      <c r="J28" s="170"/>
      <c r="K28" s="146" t="s">
        <v>510</v>
      </c>
      <c r="O28" s="1556" t="str">
        <f>申請書!AB37</f>
        <v/>
      </c>
      <c r="P28" s="1556"/>
      <c r="Q28" s="146" t="s">
        <v>508</v>
      </c>
      <c r="S28" s="146" t="s">
        <v>511</v>
      </c>
      <c r="T28" s="1542">
        <v>1</v>
      </c>
      <c r="U28" s="1542"/>
      <c r="V28" s="1542"/>
      <c r="W28" s="146" t="s">
        <v>512</v>
      </c>
      <c r="AC28" s="160"/>
    </row>
    <row r="29" spans="1:29" ht="3.75" customHeight="1">
      <c r="A29" s="162"/>
      <c r="B29" s="163"/>
      <c r="C29" s="163"/>
      <c r="D29" s="163"/>
      <c r="E29" s="163"/>
      <c r="F29" s="163"/>
      <c r="G29" s="163"/>
      <c r="H29" s="163"/>
      <c r="I29" s="167"/>
      <c r="J29" s="163"/>
      <c r="K29" s="163"/>
      <c r="L29" s="163"/>
      <c r="M29" s="163"/>
      <c r="N29" s="163"/>
      <c r="O29" s="163"/>
      <c r="P29" s="163"/>
      <c r="Q29" s="163"/>
      <c r="R29" s="163"/>
      <c r="S29" s="163"/>
      <c r="T29" s="163"/>
      <c r="U29" s="163"/>
      <c r="V29" s="163"/>
      <c r="W29" s="163"/>
      <c r="X29" s="163"/>
      <c r="Y29" s="163"/>
      <c r="Z29" s="163"/>
      <c r="AA29" s="163"/>
      <c r="AB29" s="163"/>
      <c r="AC29" s="164"/>
    </row>
    <row r="30" spans="1:29" ht="18" customHeight="1">
      <c r="A30" s="159" t="s">
        <v>513</v>
      </c>
      <c r="I30" s="165"/>
      <c r="J30" s="146" t="s">
        <v>514</v>
      </c>
      <c r="L30" s="1540"/>
      <c r="M30" s="1540"/>
      <c r="N30" s="1540"/>
      <c r="O30" s="1540"/>
      <c r="P30" s="146" t="s">
        <v>515</v>
      </c>
      <c r="S30" s="146" t="s">
        <v>516</v>
      </c>
      <c r="W30" s="1540"/>
      <c r="X30" s="1540"/>
      <c r="Y30" s="1540"/>
      <c r="Z30" s="1540"/>
      <c r="AA30" s="146" t="s">
        <v>517</v>
      </c>
      <c r="AC30" s="160"/>
    </row>
    <row r="31" spans="1:29" ht="18" customHeight="1">
      <c r="A31" s="153" t="s">
        <v>518</v>
      </c>
      <c r="B31" s="154"/>
      <c r="C31" s="154"/>
      <c r="D31" s="154"/>
      <c r="E31" s="154"/>
      <c r="F31" s="154"/>
      <c r="G31" s="154"/>
      <c r="H31" s="154"/>
      <c r="I31" s="1546" t="s">
        <v>519</v>
      </c>
      <c r="J31" s="1540"/>
      <c r="K31" s="1540"/>
      <c r="L31" s="1540"/>
      <c r="M31" s="1540"/>
      <c r="N31" s="1540"/>
      <c r="O31" s="1540"/>
      <c r="P31" s="1540"/>
      <c r="Q31" s="1540"/>
      <c r="R31" s="1540"/>
      <c r="S31" s="1540"/>
      <c r="T31" s="1540"/>
      <c r="U31" s="1540"/>
      <c r="V31" s="1540"/>
      <c r="W31" s="1540"/>
      <c r="X31" s="1540"/>
      <c r="Y31" s="1540"/>
      <c r="Z31" s="1540"/>
      <c r="AA31" s="1540"/>
      <c r="AB31" s="1540"/>
      <c r="AC31" s="1547"/>
    </row>
    <row r="32" spans="1:29" ht="18" customHeight="1">
      <c r="A32" s="159" t="s">
        <v>520</v>
      </c>
      <c r="I32" s="165" t="s">
        <v>521</v>
      </c>
      <c r="M32" s="1542"/>
      <c r="N32" s="1542"/>
      <c r="O32" s="1542"/>
      <c r="P32" s="1542"/>
      <c r="Q32" s="1542"/>
      <c r="R32" s="146" t="s">
        <v>522</v>
      </c>
      <c r="T32" s="1542"/>
      <c r="U32" s="1542"/>
      <c r="V32" s="1542"/>
      <c r="W32" s="1542"/>
      <c r="X32" s="1542"/>
      <c r="Y32" s="146" t="s">
        <v>515</v>
      </c>
      <c r="AC32" s="160"/>
    </row>
    <row r="33" spans="1:29" ht="18" customHeight="1">
      <c r="A33" s="159"/>
      <c r="I33" s="1544" t="s">
        <v>523</v>
      </c>
      <c r="J33" s="1545"/>
      <c r="K33" s="1545"/>
      <c r="L33" s="1545"/>
      <c r="M33" s="1542"/>
      <c r="N33" s="1542"/>
      <c r="O33" s="1542"/>
      <c r="P33" s="1542"/>
      <c r="Q33" s="1542"/>
      <c r="R33" s="146" t="s">
        <v>524</v>
      </c>
      <c r="AC33" s="160"/>
    </row>
    <row r="34" spans="1:29" ht="18" customHeight="1">
      <c r="A34" s="174" t="s">
        <v>525</v>
      </c>
      <c r="B34" s="148"/>
      <c r="C34" s="148"/>
      <c r="D34" s="148"/>
      <c r="E34" s="148"/>
      <c r="F34" s="148"/>
      <c r="G34" s="148"/>
      <c r="H34" s="148"/>
      <c r="I34" s="175"/>
      <c r="J34" s="148"/>
      <c r="K34" s="148"/>
      <c r="L34" s="1543"/>
      <c r="M34" s="1543"/>
      <c r="N34" s="148" t="s">
        <v>477</v>
      </c>
      <c r="O34" s="1543"/>
      <c r="P34" s="1543"/>
      <c r="Q34" s="148" t="s">
        <v>483</v>
      </c>
      <c r="R34" s="1543"/>
      <c r="S34" s="1543"/>
      <c r="T34" s="148" t="s">
        <v>479</v>
      </c>
      <c r="U34" s="148"/>
      <c r="V34" s="148"/>
      <c r="W34" s="148"/>
      <c r="X34" s="148"/>
      <c r="Y34" s="148"/>
      <c r="Z34" s="148"/>
      <c r="AA34" s="148"/>
      <c r="AB34" s="148"/>
      <c r="AC34" s="176"/>
    </row>
    <row r="35" spans="1:29" ht="18" customHeight="1">
      <c r="A35" s="174" t="s">
        <v>526</v>
      </c>
      <c r="B35" s="148"/>
      <c r="C35" s="148"/>
      <c r="D35" s="148"/>
      <c r="E35" s="148"/>
      <c r="F35" s="148"/>
      <c r="G35" s="148"/>
      <c r="H35" s="148"/>
      <c r="I35" s="175"/>
      <c r="J35" s="148"/>
      <c r="K35" s="148"/>
      <c r="L35" s="1543"/>
      <c r="M35" s="1543"/>
      <c r="N35" s="148" t="s">
        <v>477</v>
      </c>
      <c r="O35" s="1543"/>
      <c r="P35" s="1543"/>
      <c r="Q35" s="148" t="s">
        <v>483</v>
      </c>
      <c r="R35" s="1543"/>
      <c r="S35" s="1543"/>
      <c r="T35" s="148" t="s">
        <v>479</v>
      </c>
      <c r="U35" s="177" t="s">
        <v>527</v>
      </c>
      <c r="V35" s="178"/>
      <c r="W35" s="178"/>
      <c r="X35" s="291"/>
      <c r="Y35" s="178" t="s">
        <v>477</v>
      </c>
      <c r="Z35" s="291"/>
      <c r="AA35" s="178" t="s">
        <v>483</v>
      </c>
      <c r="AB35" s="291"/>
      <c r="AC35" s="179" t="s">
        <v>528</v>
      </c>
    </row>
    <row r="36" spans="1:29" ht="18" customHeight="1">
      <c r="A36" s="159" t="s">
        <v>529</v>
      </c>
      <c r="I36" s="165"/>
      <c r="J36" s="292" t="s">
        <v>530</v>
      </c>
      <c r="K36" s="146" t="s">
        <v>531</v>
      </c>
      <c r="L36" s="147"/>
      <c r="M36" s="292" t="s">
        <v>530</v>
      </c>
      <c r="N36" s="146" t="s">
        <v>532</v>
      </c>
      <c r="O36" s="147"/>
      <c r="P36" s="292" t="s">
        <v>533</v>
      </c>
      <c r="Q36" s="146" t="s">
        <v>534</v>
      </c>
      <c r="R36" s="147"/>
      <c r="S36" s="292" t="s">
        <v>530</v>
      </c>
      <c r="T36" s="146" t="s">
        <v>535</v>
      </c>
      <c r="V36" s="292" t="s">
        <v>533</v>
      </c>
      <c r="W36" s="146" t="s">
        <v>503</v>
      </c>
      <c r="AC36" s="160"/>
    </row>
    <row r="37" spans="1:29" ht="18" customHeight="1" thickBot="1">
      <c r="A37" s="174" t="s">
        <v>536</v>
      </c>
      <c r="B37" s="148"/>
      <c r="C37" s="148"/>
      <c r="D37" s="148"/>
      <c r="E37" s="148"/>
      <c r="F37" s="148"/>
      <c r="G37" s="148"/>
      <c r="H37" s="148"/>
      <c r="I37" s="180"/>
      <c r="J37" s="181" t="s">
        <v>537</v>
      </c>
      <c r="K37" s="182"/>
      <c r="L37" s="183"/>
      <c r="M37" s="181"/>
      <c r="N37" s="182" t="s">
        <v>538</v>
      </c>
      <c r="O37" s="183"/>
      <c r="P37" s="181"/>
      <c r="Q37" s="182"/>
      <c r="R37" s="183" t="s">
        <v>539</v>
      </c>
      <c r="S37" s="181"/>
      <c r="T37" s="182"/>
      <c r="U37" s="182"/>
      <c r="V37" s="181" t="s">
        <v>540</v>
      </c>
      <c r="W37" s="182"/>
      <c r="X37" s="182"/>
      <c r="Y37" s="182"/>
      <c r="Z37" s="182"/>
      <c r="AA37" s="182"/>
      <c r="AB37" s="182"/>
      <c r="AC37" s="184"/>
    </row>
    <row r="38" spans="1:29" ht="18" customHeight="1" thickTop="1">
      <c r="A38" s="159" t="s">
        <v>541</v>
      </c>
      <c r="C38" s="185">
        <v>1</v>
      </c>
      <c r="D38" s="185" t="s">
        <v>542</v>
      </c>
      <c r="E38" s="185"/>
      <c r="F38" s="185"/>
      <c r="J38" s="170"/>
      <c r="L38" s="147"/>
      <c r="M38" s="170"/>
      <c r="O38" s="147"/>
      <c r="P38" s="170"/>
      <c r="R38" s="147"/>
      <c r="S38" s="170"/>
      <c r="V38" s="170"/>
      <c r="AC38" s="186"/>
    </row>
    <row r="39" spans="1:29" ht="18" customHeight="1">
      <c r="A39" s="162"/>
      <c r="B39" s="163"/>
      <c r="C39" s="187">
        <v>2</v>
      </c>
      <c r="D39" s="187" t="s">
        <v>543</v>
      </c>
      <c r="E39" s="187"/>
      <c r="F39" s="163"/>
      <c r="G39" s="163"/>
      <c r="H39" s="163"/>
      <c r="I39" s="163"/>
      <c r="J39" s="171"/>
      <c r="K39" s="163"/>
      <c r="L39" s="188"/>
      <c r="M39" s="171"/>
      <c r="N39" s="163"/>
      <c r="O39" s="188"/>
      <c r="P39" s="171"/>
      <c r="Q39" s="163"/>
      <c r="R39" s="188"/>
      <c r="S39" s="171"/>
      <c r="T39" s="163"/>
      <c r="U39" s="163"/>
      <c r="V39" s="171"/>
      <c r="W39" s="163"/>
      <c r="X39" s="163"/>
      <c r="Y39" s="163"/>
      <c r="Z39" s="163"/>
      <c r="AA39" s="163"/>
      <c r="AB39" s="163"/>
      <c r="AC39" s="189"/>
    </row>
    <row r="40" spans="1:29" ht="4.5" customHeight="1">
      <c r="J40" s="170"/>
      <c r="L40" s="147"/>
      <c r="M40" s="170"/>
      <c r="O40" s="147"/>
      <c r="P40" s="170"/>
      <c r="R40" s="147"/>
      <c r="S40" s="170"/>
      <c r="V40" s="170"/>
    </row>
    <row r="41" spans="1:29" ht="17.100000000000001" customHeight="1">
      <c r="A41" s="1533" t="s">
        <v>544</v>
      </c>
      <c r="B41" s="1534"/>
      <c r="C41" s="1534"/>
      <c r="D41" s="1534"/>
      <c r="E41" s="1534"/>
      <c r="F41" s="1533" t="s">
        <v>545</v>
      </c>
      <c r="G41" s="1534"/>
      <c r="H41" s="1535"/>
      <c r="I41" s="1533" t="s">
        <v>546</v>
      </c>
      <c r="J41" s="1534"/>
      <c r="K41" s="1535"/>
      <c r="L41" s="174"/>
      <c r="M41" s="148"/>
      <c r="N41" s="149"/>
      <c r="O41" s="174"/>
      <c r="P41" s="148"/>
      <c r="Q41" s="149"/>
      <c r="R41" s="174"/>
      <c r="S41" s="148"/>
      <c r="T41" s="149"/>
      <c r="U41" s="174"/>
      <c r="V41" s="148"/>
      <c r="W41" s="149"/>
      <c r="X41" s="174"/>
      <c r="Y41" s="148"/>
      <c r="Z41" s="149"/>
      <c r="AA41" s="1536" t="s">
        <v>547</v>
      </c>
      <c r="AB41" s="1537"/>
      <c r="AC41" s="1538"/>
    </row>
    <row r="42" spans="1:29" ht="21.9" customHeight="1">
      <c r="A42" s="1539" t="s">
        <v>548</v>
      </c>
      <c r="B42" s="1540"/>
      <c r="C42" s="1540"/>
      <c r="D42" s="1540"/>
      <c r="E42" s="190" t="s">
        <v>500</v>
      </c>
      <c r="F42" s="153"/>
      <c r="G42" s="154"/>
      <c r="H42" s="191"/>
      <c r="I42" s="153"/>
      <c r="J42" s="192"/>
      <c r="K42" s="191"/>
      <c r="L42" s="193"/>
      <c r="M42" s="192"/>
      <c r="N42" s="191"/>
      <c r="O42" s="193"/>
      <c r="P42" s="192"/>
      <c r="Q42" s="191"/>
      <c r="R42" s="193"/>
      <c r="S42" s="192"/>
      <c r="T42" s="191"/>
      <c r="U42" s="153"/>
      <c r="V42" s="192"/>
      <c r="W42" s="191"/>
      <c r="X42" s="153"/>
      <c r="Y42" s="154"/>
      <c r="Z42" s="191"/>
      <c r="AA42" s="154"/>
      <c r="AB42" s="154"/>
      <c r="AC42" s="191"/>
    </row>
    <row r="43" spans="1:29" ht="21.9" customHeight="1">
      <c r="A43" s="1541" t="s">
        <v>549</v>
      </c>
      <c r="B43" s="1542"/>
      <c r="C43" s="1542"/>
      <c r="D43" s="1542"/>
      <c r="E43" s="147" t="s">
        <v>500</v>
      </c>
      <c r="F43" s="159"/>
      <c r="H43" s="186"/>
      <c r="I43" s="159"/>
      <c r="J43" s="170"/>
      <c r="K43" s="186"/>
      <c r="L43" s="194"/>
      <c r="M43" s="170"/>
      <c r="N43" s="186"/>
      <c r="O43" s="194"/>
      <c r="P43" s="170"/>
      <c r="Q43" s="186"/>
      <c r="R43" s="194"/>
      <c r="S43" s="170"/>
      <c r="T43" s="186"/>
      <c r="U43" s="159"/>
      <c r="V43" s="170"/>
      <c r="W43" s="186"/>
      <c r="X43" s="159"/>
      <c r="Z43" s="186"/>
      <c r="AC43" s="186"/>
    </row>
    <row r="44" spans="1:29" ht="21.9" customHeight="1">
      <c r="A44" s="1531" t="s">
        <v>550</v>
      </c>
      <c r="B44" s="1532"/>
      <c r="C44" s="1532"/>
      <c r="D44" s="1532"/>
      <c r="E44" s="188" t="s">
        <v>530</v>
      </c>
      <c r="F44" s="162"/>
      <c r="G44" s="163"/>
      <c r="H44" s="189"/>
      <c r="I44" s="162"/>
      <c r="J44" s="171"/>
      <c r="K44" s="189"/>
      <c r="L44" s="195"/>
      <c r="M44" s="171"/>
      <c r="N44" s="189"/>
      <c r="O44" s="195"/>
      <c r="P44" s="171"/>
      <c r="Q44" s="189"/>
      <c r="R44" s="195"/>
      <c r="S44" s="171"/>
      <c r="T44" s="189"/>
      <c r="U44" s="162"/>
      <c r="V44" s="171"/>
      <c r="W44" s="189"/>
      <c r="X44" s="162"/>
      <c r="Y44" s="163"/>
      <c r="Z44" s="189"/>
      <c r="AA44" s="163"/>
      <c r="AB44" s="163"/>
      <c r="AC44" s="189"/>
    </row>
    <row r="45" spans="1:29" ht="18" customHeight="1">
      <c r="A45" s="185"/>
      <c r="B45" s="196"/>
      <c r="C45" s="196"/>
      <c r="D45" s="196"/>
      <c r="E45" s="196"/>
      <c r="F45" s="196"/>
      <c r="G45" s="196"/>
      <c r="H45" s="196"/>
      <c r="I45" s="196"/>
      <c r="J45" s="196"/>
      <c r="K45" s="196"/>
      <c r="L45" s="196"/>
      <c r="M45" s="196"/>
      <c r="N45" s="196"/>
      <c r="O45" s="196"/>
      <c r="P45" s="196"/>
      <c r="Q45" s="196"/>
      <c r="R45" s="196"/>
      <c r="S45" s="196"/>
      <c r="T45" s="196"/>
    </row>
    <row r="46" spans="1:29" ht="18" customHeight="1"/>
    <row r="47" spans="1:29" ht="18" customHeight="1"/>
    <row r="48" spans="1:2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sheetData>
  <mergeCells count="54">
    <mergeCell ref="C1:D1"/>
    <mergeCell ref="I1:J1"/>
    <mergeCell ref="P1:T1"/>
    <mergeCell ref="U1:AC1"/>
    <mergeCell ref="P2:T2"/>
    <mergeCell ref="U2:V2"/>
    <mergeCell ref="X2:Y2"/>
    <mergeCell ref="AA2:AB2"/>
    <mergeCell ref="A4:AC5"/>
    <mergeCell ref="A6:H7"/>
    <mergeCell ref="S6:AC6"/>
    <mergeCell ref="S7:T7"/>
    <mergeCell ref="U7:V7"/>
    <mergeCell ref="X7:Y7"/>
    <mergeCell ref="AA7:AB7"/>
    <mergeCell ref="I8:I12"/>
    <mergeCell ref="J8:K8"/>
    <mergeCell ref="M8:P8"/>
    <mergeCell ref="A9:H12"/>
    <mergeCell ref="J9:AC9"/>
    <mergeCell ref="J11:Y11"/>
    <mergeCell ref="Z11:AA11"/>
    <mergeCell ref="S12:Z12"/>
    <mergeCell ref="I14:AC14"/>
    <mergeCell ref="R15:Y15"/>
    <mergeCell ref="T28:V28"/>
    <mergeCell ref="A20:D21"/>
    <mergeCell ref="A25:E26"/>
    <mergeCell ref="O26:P26"/>
    <mergeCell ref="A28:H28"/>
    <mergeCell ref="O28:P28"/>
    <mergeCell ref="A16:H16"/>
    <mergeCell ref="L16:AC16"/>
    <mergeCell ref="L35:M35"/>
    <mergeCell ref="O35:P35"/>
    <mergeCell ref="R35:S35"/>
    <mergeCell ref="L30:O30"/>
    <mergeCell ref="W30:Z30"/>
    <mergeCell ref="I33:L33"/>
    <mergeCell ref="M33:Q33"/>
    <mergeCell ref="L34:M34"/>
    <mergeCell ref="O34:P34"/>
    <mergeCell ref="R34:S34"/>
    <mergeCell ref="I31:J31"/>
    <mergeCell ref="K31:AC31"/>
    <mergeCell ref="M32:Q32"/>
    <mergeCell ref="T32:X32"/>
    <mergeCell ref="A44:D44"/>
    <mergeCell ref="A41:E41"/>
    <mergeCell ref="F41:H41"/>
    <mergeCell ref="I41:K41"/>
    <mergeCell ref="AA41:AC41"/>
    <mergeCell ref="A42:D42"/>
    <mergeCell ref="A43:D43"/>
  </mergeCells>
  <phoneticPr fontId="6"/>
  <hyperlinks>
    <hyperlink ref="AG2" location="水道申請" display="工事店情報に戻る" xr:uid="{00000000-0004-0000-0D00-000000000000}"/>
  </hyperlinks>
  <pageMargins left="0.23622047244094491" right="0.23622047244094491"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J28"/>
  <sheetViews>
    <sheetView view="pageBreakPreview" zoomScale="80" zoomScaleNormal="100" zoomScaleSheetLayoutView="80" workbookViewId="0">
      <selection activeCell="F13" sqref="F13"/>
    </sheetView>
  </sheetViews>
  <sheetFormatPr defaultColWidth="9" defaultRowHeight="17.399999999999999"/>
  <cols>
    <col min="1" max="1" width="1.6640625" style="201" customWidth="1"/>
    <col min="2" max="2" width="14.6640625" style="201" customWidth="1"/>
    <col min="3" max="3" width="4.77734375" style="201" customWidth="1"/>
    <col min="4" max="4" width="2.77734375" style="201" customWidth="1"/>
    <col min="5" max="6" width="13" style="201" customWidth="1"/>
    <col min="7" max="7" width="36.21875" style="201" customWidth="1"/>
    <col min="8" max="8" width="1.6640625" style="201" customWidth="1"/>
    <col min="9" max="9" width="9" style="201"/>
    <col min="10" max="10" width="22.44140625" style="201" bestFit="1" customWidth="1"/>
    <col min="11" max="16384" width="9" style="201"/>
  </cols>
  <sheetData>
    <row r="1" spans="2:10" ht="17.25" customHeight="1">
      <c r="B1" s="206" t="s">
        <v>566</v>
      </c>
      <c r="C1" s="206"/>
    </row>
    <row r="2" spans="2:10" ht="19.5" customHeight="1">
      <c r="B2" s="1217" t="s">
        <v>567</v>
      </c>
      <c r="C2" s="1217"/>
      <c r="D2" s="1217"/>
      <c r="E2" s="1217"/>
      <c r="F2" s="1217"/>
      <c r="G2" s="1217"/>
      <c r="J2" s="202" t="s">
        <v>564</v>
      </c>
    </row>
    <row r="3" spans="2:10" ht="17.25" customHeight="1">
      <c r="B3" s="206"/>
      <c r="C3" s="206"/>
      <c r="G3" s="675"/>
    </row>
    <row r="4" spans="2:10">
      <c r="B4" s="208"/>
      <c r="C4" s="208"/>
    </row>
    <row r="5" spans="2:10" ht="17.25" customHeight="1">
      <c r="B5" s="1586" t="s">
        <v>290</v>
      </c>
      <c r="C5" s="1586"/>
    </row>
    <row r="6" spans="2:10">
      <c r="B6" s="208"/>
      <c r="C6" s="208"/>
    </row>
    <row r="7" spans="2:10" ht="17.25" customHeight="1">
      <c r="B7" s="206"/>
      <c r="C7" s="206"/>
      <c r="E7" s="201" t="s">
        <v>568</v>
      </c>
      <c r="F7" s="209" t="s">
        <v>339</v>
      </c>
      <c r="G7" s="823">
        <f>工事店情報!D6</f>
        <v>0</v>
      </c>
    </row>
    <row r="8" spans="2:10" ht="14.25" customHeight="1">
      <c r="B8" s="210"/>
      <c r="C8" s="210"/>
      <c r="F8" s="211" t="s">
        <v>569</v>
      </c>
      <c r="G8" s="825">
        <f>工事店情報!D5</f>
        <v>0</v>
      </c>
    </row>
    <row r="9" spans="2:10" ht="17.25" customHeight="1">
      <c r="B9" s="206"/>
      <c r="C9" s="206"/>
      <c r="F9" s="209" t="s">
        <v>570</v>
      </c>
      <c r="G9" s="824">
        <f>工事店情報!D4</f>
        <v>0</v>
      </c>
    </row>
    <row r="10" spans="2:10" ht="17.25" customHeight="1">
      <c r="B10" s="206"/>
      <c r="C10" s="206"/>
      <c r="F10" s="209"/>
      <c r="G10" s="822" t="str">
        <f>IF(工事店情報!D7="","",工事店情報!D7)</f>
        <v/>
      </c>
    </row>
    <row r="11" spans="2:10" ht="17.25" customHeight="1">
      <c r="B11" s="206"/>
      <c r="C11" s="206"/>
      <c r="F11" s="212" t="s">
        <v>571</v>
      </c>
    </row>
    <row r="12" spans="2:10">
      <c r="B12" s="208"/>
      <c r="C12" s="208"/>
      <c r="G12" s="821"/>
    </row>
    <row r="13" spans="2:10" ht="17.25" customHeight="1">
      <c r="B13" s="206"/>
      <c r="C13" s="206"/>
      <c r="E13" s="201" t="s">
        <v>572</v>
      </c>
      <c r="F13" s="209" t="s">
        <v>573</v>
      </c>
      <c r="G13" s="823">
        <f>工事店情報!D11</f>
        <v>0</v>
      </c>
    </row>
    <row r="14" spans="2:10">
      <c r="B14" s="208"/>
      <c r="C14" s="208"/>
    </row>
    <row r="15" spans="2:10">
      <c r="B15" s="208"/>
      <c r="C15" s="208"/>
    </row>
    <row r="16" spans="2:10" ht="22.5" customHeight="1">
      <c r="B16" s="1585" t="s">
        <v>574</v>
      </c>
      <c r="C16" s="1585"/>
      <c r="D16" s="1585"/>
      <c r="E16" s="1585"/>
      <c r="F16" s="1585"/>
      <c r="G16" s="1585"/>
    </row>
    <row r="17" spans="2:7" ht="22.5" customHeight="1">
      <c r="B17" s="1585" t="s">
        <v>575</v>
      </c>
      <c r="C17" s="1585"/>
      <c r="D17" s="1585"/>
      <c r="E17" s="1585"/>
      <c r="F17" s="1585"/>
      <c r="G17" s="1585"/>
    </row>
    <row r="18" spans="2:7">
      <c r="B18" s="208"/>
      <c r="C18" s="208"/>
    </row>
    <row r="19" spans="2:7" ht="43.5" customHeight="1">
      <c r="B19" s="213" t="s">
        <v>576</v>
      </c>
      <c r="C19" s="1587" t="str">
        <f>LEFT(入力!E1,4)&amp;"-"&amp;RIGHT(入力!E1,4)</f>
        <v>-</v>
      </c>
      <c r="D19" s="1588"/>
      <c r="E19" s="1589"/>
      <c r="F19" s="674" t="s">
        <v>1202</v>
      </c>
      <c r="G19" s="802">
        <f>入力!E2</f>
        <v>0</v>
      </c>
    </row>
    <row r="20" spans="2:7" ht="43.5" customHeight="1">
      <c r="B20" s="213" t="s">
        <v>578</v>
      </c>
      <c r="C20" s="1590" t="str">
        <f>申請書!I28</f>
        <v/>
      </c>
      <c r="D20" s="1591"/>
      <c r="E20" s="1591"/>
      <c r="F20" s="1591"/>
      <c r="G20" s="1592"/>
    </row>
    <row r="21" spans="2:7" ht="43.5" customHeight="1">
      <c r="B21" s="213" t="s">
        <v>579</v>
      </c>
      <c r="C21" s="1593">
        <f>申請書!J16</f>
        <v>0</v>
      </c>
      <c r="D21" s="1591"/>
      <c r="E21" s="1591"/>
      <c r="F21" s="1591"/>
      <c r="G21" s="1592"/>
    </row>
    <row r="22" spans="2:7">
      <c r="B22" s="208"/>
      <c r="C22" s="208"/>
    </row>
    <row r="23" spans="2:7" ht="17.25" customHeight="1">
      <c r="B23" s="206" t="s">
        <v>309</v>
      </c>
      <c r="C23" s="206"/>
    </row>
    <row r="24" spans="2:7" ht="17.25" customHeight="1">
      <c r="B24" s="1586" t="s">
        <v>580</v>
      </c>
      <c r="C24" s="1586"/>
      <c r="D24" s="1586"/>
      <c r="E24" s="1586"/>
      <c r="F24" s="1586"/>
      <c r="G24" s="1586"/>
    </row>
    <row r="25" spans="2:7" ht="17.25" customHeight="1">
      <c r="B25" s="1586" t="s">
        <v>581</v>
      </c>
      <c r="C25" s="1586"/>
      <c r="D25" s="1586"/>
      <c r="E25" s="1586"/>
      <c r="F25" s="1586"/>
      <c r="G25" s="1586"/>
    </row>
    <row r="28" spans="2:7">
      <c r="B28" s="208"/>
      <c r="C28" s="208"/>
    </row>
  </sheetData>
  <mergeCells count="9">
    <mergeCell ref="B16:G16"/>
    <mergeCell ref="B2:G2"/>
    <mergeCell ref="B5:C5"/>
    <mergeCell ref="B25:G25"/>
    <mergeCell ref="B17:G17"/>
    <mergeCell ref="C19:E19"/>
    <mergeCell ref="C20:G20"/>
    <mergeCell ref="C21:G21"/>
    <mergeCell ref="B24:G24"/>
  </mergeCells>
  <phoneticPr fontId="6"/>
  <hyperlinks>
    <hyperlink ref="J2" location="水道申請" display="工事店情報に戻る" xr:uid="{00000000-0004-0000-0E00-000000000000}"/>
  </hyperlinks>
  <printOptions horizontalCentered="1"/>
  <pageMargins left="0.74803149606299213" right="0.74803149606299213" top="0.98425196850393704" bottom="0.98425196850393704" header="0.51181102362204722" footer="0.51181102362204722"/>
  <pageSetup paperSize="9"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0"/>
  <sheetViews>
    <sheetView view="pageBreakPreview" zoomScale="80" zoomScaleNormal="80" zoomScaleSheetLayoutView="80" workbookViewId="0">
      <selection activeCell="C13" sqref="C13:J13"/>
    </sheetView>
  </sheetViews>
  <sheetFormatPr defaultColWidth="9" defaultRowHeight="17.399999999999999"/>
  <cols>
    <col min="1" max="1" width="1.6640625" style="201" customWidth="1"/>
    <col min="2" max="2" width="9.109375" style="201" customWidth="1"/>
    <col min="3" max="3" width="3.88671875" style="201" customWidth="1"/>
    <col min="4" max="4" width="6.77734375" style="201" customWidth="1"/>
    <col min="5" max="5" width="3.88671875" style="201" customWidth="1"/>
    <col min="6" max="6" width="8.88671875" style="201" customWidth="1"/>
    <col min="7" max="7" width="4.109375" style="201" customWidth="1"/>
    <col min="8" max="8" width="7.88671875" style="201" customWidth="1"/>
    <col min="9" max="9" width="3.109375" style="201" customWidth="1"/>
    <col min="10" max="10" width="4.33203125" style="201" customWidth="1"/>
    <col min="11" max="11" width="13" style="201" customWidth="1"/>
    <col min="12" max="12" width="4.21875" style="201" customWidth="1"/>
    <col min="13" max="13" width="3.77734375" style="201" customWidth="1"/>
    <col min="14" max="14" width="20.44140625" style="201" customWidth="1"/>
    <col min="15" max="15" width="1.6640625" style="201" customWidth="1"/>
    <col min="16" max="16" width="10.6640625" style="201" customWidth="1"/>
    <col min="17" max="17" width="22.44140625" style="201" bestFit="1" customWidth="1"/>
    <col min="18" max="16384" width="9" style="201"/>
  </cols>
  <sheetData>
    <row r="1" spans="1:17" ht="22.5" customHeight="1">
      <c r="B1" s="206" t="s">
        <v>582</v>
      </c>
    </row>
    <row r="2" spans="1:17" ht="22.5" customHeight="1">
      <c r="A2" s="1217" t="s">
        <v>583</v>
      </c>
      <c r="B2" s="1217"/>
      <c r="C2" s="1217"/>
      <c r="D2" s="1217"/>
      <c r="E2" s="1217"/>
      <c r="F2" s="1217"/>
      <c r="G2" s="1217"/>
      <c r="H2" s="1217"/>
      <c r="I2" s="1217"/>
      <c r="J2" s="1217"/>
      <c r="K2" s="1217"/>
      <c r="L2" s="1217"/>
      <c r="M2" s="1217"/>
      <c r="N2" s="1217"/>
      <c r="O2" s="1217"/>
      <c r="Q2" s="202" t="s">
        <v>564</v>
      </c>
    </row>
    <row r="3" spans="1:17" ht="22.5" customHeight="1">
      <c r="L3" s="207"/>
      <c r="M3" s="294"/>
      <c r="N3" s="803">
        <f>'1_給水装置工事しゅん工検査申請書'!G3</f>
        <v>0</v>
      </c>
    </row>
    <row r="4" spans="1:17" ht="22.5" customHeight="1">
      <c r="B4" s="1599" t="s">
        <v>290</v>
      </c>
      <c r="C4" s="1599"/>
      <c r="D4" s="1599"/>
    </row>
    <row r="5" spans="1:17" ht="22.5" customHeight="1">
      <c r="H5" s="1647" t="s">
        <v>584</v>
      </c>
      <c r="I5" s="1647"/>
      <c r="K5" s="201" t="s">
        <v>585</v>
      </c>
      <c r="L5" s="1648">
        <f>'1_給水装置工事しゅん工検査申請書'!G7</f>
        <v>0</v>
      </c>
      <c r="M5" s="1649"/>
      <c r="N5" s="1649"/>
    </row>
    <row r="6" spans="1:17" ht="18" customHeight="1">
      <c r="K6" s="214" t="s">
        <v>569</v>
      </c>
      <c r="L6" s="1648">
        <f>'1_給水装置工事しゅん工検査申請書'!G8</f>
        <v>0</v>
      </c>
      <c r="M6" s="1649"/>
      <c r="N6" s="1649"/>
    </row>
    <row r="7" spans="1:17" ht="22.5" customHeight="1">
      <c r="B7" s="201" t="s">
        <v>586</v>
      </c>
      <c r="K7" s="201" t="s">
        <v>587</v>
      </c>
      <c r="L7" s="1648">
        <f>'1_給水装置工事しゅん工検査申請書'!G9</f>
        <v>0</v>
      </c>
      <c r="M7" s="1649"/>
      <c r="N7" s="1649"/>
    </row>
    <row r="8" spans="1:17">
      <c r="L8" s="1648" t="str">
        <f>'1_給水装置工事しゅん工検査申請書'!G10</f>
        <v/>
      </c>
      <c r="M8" s="1649"/>
      <c r="N8" s="1649"/>
    </row>
    <row r="9" spans="1:17" ht="15.75" customHeight="1">
      <c r="K9" s="201" t="s">
        <v>588</v>
      </c>
    </row>
    <row r="10" spans="1:17" ht="22.5" customHeight="1">
      <c r="H10" s="1647" t="s">
        <v>589</v>
      </c>
      <c r="I10" s="1647"/>
      <c r="K10" s="201" t="s">
        <v>590</v>
      </c>
      <c r="L10" s="1648">
        <f>'1_給水装置工事しゅん工検査申請書'!G13</f>
        <v>0</v>
      </c>
      <c r="M10" s="1649"/>
      <c r="N10" s="1649"/>
    </row>
    <row r="11" spans="1:17" ht="22.5" customHeight="1">
      <c r="B11" s="1604" t="s">
        <v>591</v>
      </c>
      <c r="C11" s="1604"/>
      <c r="D11" s="1604"/>
      <c r="E11" s="1604"/>
      <c r="F11" s="1604"/>
      <c r="G11" s="1604"/>
      <c r="H11" s="1604"/>
      <c r="I11" s="1604"/>
      <c r="J11" s="1604"/>
      <c r="K11" s="1604"/>
      <c r="L11" s="1604"/>
      <c r="M11" s="1604"/>
      <c r="N11" s="1604"/>
    </row>
    <row r="12" spans="1:17" ht="22.5" customHeight="1">
      <c r="B12" s="1607" t="s">
        <v>592</v>
      </c>
      <c r="C12" s="1607"/>
      <c r="D12" s="1607"/>
      <c r="E12" s="1607"/>
      <c r="F12" s="1607"/>
      <c r="G12" s="1607"/>
      <c r="H12" s="1607"/>
      <c r="I12" s="1607"/>
      <c r="J12" s="1607"/>
      <c r="K12" s="1607"/>
      <c r="L12" s="1607"/>
      <c r="M12" s="1607"/>
      <c r="N12" s="1607"/>
    </row>
    <row r="13" spans="1:17" ht="22.5" customHeight="1">
      <c r="B13" s="215" t="s">
        <v>578</v>
      </c>
      <c r="C13" s="1646" t="str">
        <f>申請書!I28</f>
        <v/>
      </c>
      <c r="D13" s="1632"/>
      <c r="E13" s="1632"/>
      <c r="F13" s="1632"/>
      <c r="G13" s="1632"/>
      <c r="H13" s="1632"/>
      <c r="I13" s="1632"/>
      <c r="J13" s="1633"/>
      <c r="K13" s="215" t="s">
        <v>576</v>
      </c>
      <c r="L13" s="1634" t="str">
        <f>LEFT(入力!E1,4)&amp;"-"&amp;RIGHT(入力!E1,4)</f>
        <v>-</v>
      </c>
      <c r="M13" s="1635"/>
      <c r="N13" s="1636"/>
    </row>
    <row r="14" spans="1:17" ht="22.5" customHeight="1">
      <c r="B14" s="215" t="s">
        <v>579</v>
      </c>
      <c r="C14" s="1631">
        <f>申請書!J16</f>
        <v>0</v>
      </c>
      <c r="D14" s="1632"/>
      <c r="E14" s="1632"/>
      <c r="F14" s="1632"/>
      <c r="G14" s="1632"/>
      <c r="H14" s="1632"/>
      <c r="I14" s="1632"/>
      <c r="J14" s="1633"/>
      <c r="K14" s="215" t="s">
        <v>577</v>
      </c>
      <c r="L14" s="1634">
        <f>入力!E2</f>
        <v>0</v>
      </c>
      <c r="M14" s="1635"/>
      <c r="N14" s="1636"/>
    </row>
    <row r="15" spans="1:17" ht="22.5" customHeight="1">
      <c r="B15" s="215" t="s">
        <v>593</v>
      </c>
      <c r="C15" s="216" t="s">
        <v>594</v>
      </c>
      <c r="D15" s="216" t="s">
        <v>595</v>
      </c>
      <c r="E15" s="216" t="s">
        <v>596</v>
      </c>
      <c r="F15" s="216" t="s">
        <v>597</v>
      </c>
      <c r="G15" s="216" t="s">
        <v>596</v>
      </c>
      <c r="H15" s="1597" t="s">
        <v>598</v>
      </c>
      <c r="I15" s="1597"/>
      <c r="J15" s="1598"/>
      <c r="K15" s="215" t="s">
        <v>599</v>
      </c>
      <c r="L15" s="1637"/>
      <c r="M15" s="1638"/>
      <c r="N15" s="1639"/>
    </row>
    <row r="16" spans="1:17" ht="22.5" customHeight="1">
      <c r="B16" s="1640" t="s">
        <v>600</v>
      </c>
      <c r="C16" s="1641"/>
      <c r="D16" s="1642"/>
      <c r="E16" s="1643" t="s">
        <v>601</v>
      </c>
      <c r="F16" s="1644"/>
      <c r="G16" s="1644"/>
      <c r="H16" s="1644"/>
      <c r="I16" s="1644"/>
      <c r="J16" s="1644"/>
      <c r="K16" s="1644"/>
      <c r="L16" s="1644"/>
      <c r="M16" s="1644"/>
      <c r="N16" s="1645"/>
      <c r="O16" s="217"/>
      <c r="P16" s="217"/>
      <c r="Q16" s="217"/>
    </row>
    <row r="17" spans="2:17" ht="22.5" customHeight="1">
      <c r="B17" s="1600" t="s">
        <v>602</v>
      </c>
      <c r="C17" s="1601"/>
      <c r="D17" s="1602"/>
      <c r="E17" s="218" t="s">
        <v>596</v>
      </c>
      <c r="F17" s="1609" t="s">
        <v>603</v>
      </c>
      <c r="G17" s="1609"/>
      <c r="H17" s="1609"/>
      <c r="I17" s="1609"/>
      <c r="J17" s="1609"/>
      <c r="K17" s="1609"/>
      <c r="L17" s="1609"/>
      <c r="M17" s="1609"/>
      <c r="N17" s="1619"/>
      <c r="O17" s="217"/>
      <c r="P17" s="217"/>
      <c r="Q17" s="217"/>
    </row>
    <row r="18" spans="2:17" ht="22.5" customHeight="1">
      <c r="B18" s="1606"/>
      <c r="C18" s="1607"/>
      <c r="D18" s="1608"/>
      <c r="E18" s="219" t="s">
        <v>596</v>
      </c>
      <c r="F18" s="1614" t="s">
        <v>604</v>
      </c>
      <c r="G18" s="1614"/>
      <c r="H18" s="1614"/>
      <c r="I18" s="220" t="s">
        <v>596</v>
      </c>
      <c r="J18" s="1620" t="s">
        <v>605</v>
      </c>
      <c r="K18" s="1620"/>
      <c r="L18" s="1620"/>
      <c r="M18" s="221" t="s">
        <v>606</v>
      </c>
      <c r="N18" s="222" t="s">
        <v>607</v>
      </c>
      <c r="O18" s="217"/>
      <c r="P18" s="217"/>
      <c r="Q18" s="217"/>
    </row>
    <row r="19" spans="2:17" ht="22.5" customHeight="1">
      <c r="B19" s="1621" t="s">
        <v>608</v>
      </c>
      <c r="C19" s="1622"/>
      <c r="D19" s="1623"/>
      <c r="E19" s="218" t="s">
        <v>609</v>
      </c>
      <c r="F19" s="1609" t="s">
        <v>610</v>
      </c>
      <c r="G19" s="1609"/>
      <c r="H19" s="1609"/>
      <c r="I19" s="1609"/>
      <c r="J19" s="1609"/>
      <c r="K19" s="1609"/>
      <c r="L19" s="1609"/>
      <c r="M19" s="1609"/>
      <c r="N19" s="1619"/>
      <c r="O19" s="217"/>
      <c r="P19" s="217"/>
      <c r="Q19" s="217"/>
    </row>
    <row r="20" spans="2:17" ht="22.5" customHeight="1">
      <c r="B20" s="1624" t="s">
        <v>1203</v>
      </c>
      <c r="C20" s="1625"/>
      <c r="D20" s="1626"/>
      <c r="E20" s="223" t="s">
        <v>609</v>
      </c>
      <c r="F20" s="1599" t="s">
        <v>611</v>
      </c>
      <c r="G20" s="1599"/>
      <c r="H20" s="1599"/>
      <c r="I20" s="1599"/>
      <c r="J20" s="1599"/>
      <c r="K20" s="1599"/>
      <c r="L20" s="1599"/>
      <c r="M20" s="1599"/>
      <c r="N20" s="1627"/>
      <c r="O20" s="217"/>
      <c r="P20" s="217"/>
      <c r="Q20" s="217"/>
    </row>
    <row r="21" spans="2:17" ht="22.5" customHeight="1">
      <c r="B21" s="1628" t="s">
        <v>1204</v>
      </c>
      <c r="C21" s="1629"/>
      <c r="D21" s="1630"/>
      <c r="E21" s="219" t="s">
        <v>301</v>
      </c>
      <c r="F21" s="1614" t="s">
        <v>612</v>
      </c>
      <c r="G21" s="1614"/>
      <c r="H21" s="1614"/>
      <c r="I21" s="1614"/>
      <c r="J21" s="220" t="s">
        <v>609</v>
      </c>
      <c r="K21" s="1615" t="s">
        <v>613</v>
      </c>
      <c r="L21" s="1615"/>
      <c r="M21" s="1615"/>
      <c r="N21" s="1616"/>
      <c r="O21" s="217"/>
      <c r="P21" s="217"/>
      <c r="Q21" s="217"/>
    </row>
    <row r="22" spans="2:17" ht="22.5" customHeight="1">
      <c r="B22" s="1600" t="s">
        <v>614</v>
      </c>
      <c r="C22" s="1601"/>
      <c r="D22" s="1602"/>
      <c r="E22" s="218" t="s">
        <v>596</v>
      </c>
      <c r="F22" s="1609" t="s">
        <v>615</v>
      </c>
      <c r="G22" s="1609"/>
      <c r="H22" s="1609"/>
      <c r="I22" s="1609"/>
      <c r="J22" s="224" t="s">
        <v>301</v>
      </c>
      <c r="K22" s="1610" t="s">
        <v>616</v>
      </c>
      <c r="L22" s="1610"/>
      <c r="M22" s="1610"/>
      <c r="N22" s="1611"/>
      <c r="O22" s="217"/>
      <c r="P22" s="217"/>
      <c r="Q22" s="217"/>
    </row>
    <row r="23" spans="2:17" ht="22.5" customHeight="1">
      <c r="B23" s="1606" t="s">
        <v>617</v>
      </c>
      <c r="C23" s="1607"/>
      <c r="D23" s="1608"/>
      <c r="E23" s="219" t="s">
        <v>596</v>
      </c>
      <c r="F23" s="1614" t="s">
        <v>618</v>
      </c>
      <c r="G23" s="1614"/>
      <c r="H23" s="1614"/>
      <c r="I23" s="1614"/>
      <c r="J23" s="220" t="s">
        <v>596</v>
      </c>
      <c r="K23" s="221" t="s">
        <v>619</v>
      </c>
      <c r="L23" s="221"/>
      <c r="M23" s="221"/>
      <c r="N23" s="222"/>
      <c r="O23" s="217"/>
      <c r="P23" s="217"/>
      <c r="Q23" s="217"/>
    </row>
    <row r="24" spans="2:17" ht="22.5" customHeight="1">
      <c r="B24" s="1617" t="s">
        <v>620</v>
      </c>
      <c r="C24" s="1601"/>
      <c r="D24" s="1602"/>
      <c r="E24" s="218" t="s">
        <v>609</v>
      </c>
      <c r="F24" s="1609" t="s">
        <v>621</v>
      </c>
      <c r="G24" s="1609"/>
      <c r="H24" s="1609"/>
      <c r="I24" s="1609"/>
      <c r="J24" s="224" t="s">
        <v>301</v>
      </c>
      <c r="K24" s="1610" t="s">
        <v>622</v>
      </c>
      <c r="L24" s="1610"/>
      <c r="M24" s="1610"/>
      <c r="N24" s="1611"/>
      <c r="O24" s="217"/>
      <c r="P24" s="217"/>
      <c r="Q24" s="217"/>
    </row>
    <row r="25" spans="2:17" ht="22.5" customHeight="1">
      <c r="B25" s="1603"/>
      <c r="C25" s="1604"/>
      <c r="D25" s="1605"/>
      <c r="E25" s="223" t="s">
        <v>609</v>
      </c>
      <c r="F25" s="1599" t="s">
        <v>623</v>
      </c>
      <c r="G25" s="1599"/>
      <c r="H25" s="1599"/>
      <c r="I25" s="1599"/>
      <c r="J25" s="201" t="s">
        <v>596</v>
      </c>
      <c r="K25" s="1612" t="s">
        <v>624</v>
      </c>
      <c r="L25" s="1612"/>
      <c r="M25" s="1612"/>
      <c r="N25" s="1613"/>
      <c r="O25" s="217"/>
      <c r="P25" s="217"/>
      <c r="Q25" s="217"/>
    </row>
    <row r="26" spans="2:17" ht="22.5" customHeight="1">
      <c r="B26" s="1606"/>
      <c r="C26" s="1607"/>
      <c r="D26" s="1608"/>
      <c r="E26" s="219" t="s">
        <v>609</v>
      </c>
      <c r="F26" s="1614" t="s">
        <v>625</v>
      </c>
      <c r="G26" s="1614"/>
      <c r="H26" s="1614"/>
      <c r="I26" s="1614"/>
      <c r="J26" s="1614"/>
      <c r="K26" s="1614"/>
      <c r="L26" s="1614"/>
      <c r="M26" s="1614"/>
      <c r="N26" s="1618"/>
      <c r="O26" s="217"/>
      <c r="P26" s="217"/>
      <c r="Q26" s="217"/>
    </row>
    <row r="27" spans="2:17" ht="22.5" customHeight="1">
      <c r="B27" s="1617" t="s">
        <v>626</v>
      </c>
      <c r="C27" s="1601"/>
      <c r="D27" s="1602"/>
      <c r="E27" s="218" t="s">
        <v>609</v>
      </c>
      <c r="F27" s="1609" t="s">
        <v>627</v>
      </c>
      <c r="G27" s="1609"/>
      <c r="H27" s="1609"/>
      <c r="I27" s="1609"/>
      <c r="J27" s="224" t="s">
        <v>596</v>
      </c>
      <c r="K27" s="1610" t="s">
        <v>628</v>
      </c>
      <c r="L27" s="1610"/>
      <c r="M27" s="1610"/>
      <c r="N27" s="1611"/>
      <c r="O27" s="217"/>
      <c r="P27" s="217"/>
      <c r="Q27" s="217"/>
    </row>
    <row r="28" spans="2:17" ht="22.5" customHeight="1">
      <c r="B28" s="1603"/>
      <c r="C28" s="1604"/>
      <c r="D28" s="1605"/>
      <c r="E28" s="223" t="s">
        <v>609</v>
      </c>
      <c r="F28" s="1599" t="s">
        <v>629</v>
      </c>
      <c r="G28" s="1599"/>
      <c r="H28" s="1599"/>
      <c r="I28" s="1599"/>
      <c r="J28" s="201" t="s">
        <v>301</v>
      </c>
      <c r="K28" s="1612" t="s">
        <v>630</v>
      </c>
      <c r="L28" s="1612"/>
      <c r="M28" s="1612"/>
      <c r="N28" s="1613"/>
      <c r="O28" s="217"/>
      <c r="P28" s="217"/>
      <c r="Q28" s="217"/>
    </row>
    <row r="29" spans="2:17" ht="22.5" customHeight="1">
      <c r="B29" s="1606"/>
      <c r="C29" s="1607"/>
      <c r="D29" s="1608"/>
      <c r="E29" s="1170" t="s">
        <v>631</v>
      </c>
      <c r="F29" s="1171"/>
      <c r="G29" s="220" t="s">
        <v>596</v>
      </c>
      <c r="H29" s="220" t="s">
        <v>632</v>
      </c>
      <c r="I29" s="1614" t="s">
        <v>633</v>
      </c>
      <c r="J29" s="1614"/>
      <c r="K29" s="1614"/>
      <c r="L29" s="1614"/>
      <c r="M29" s="220" t="s">
        <v>301</v>
      </c>
      <c r="N29" s="222" t="s">
        <v>634</v>
      </c>
      <c r="O29" s="217"/>
      <c r="P29" s="217"/>
      <c r="Q29" s="217"/>
    </row>
    <row r="30" spans="2:17" ht="22.5" customHeight="1">
      <c r="B30" s="1600" t="s">
        <v>635</v>
      </c>
      <c r="C30" s="1601"/>
      <c r="D30" s="1602"/>
      <c r="E30" s="218" t="s">
        <v>596</v>
      </c>
      <c r="F30" s="1609" t="s">
        <v>636</v>
      </c>
      <c r="G30" s="1609"/>
      <c r="H30" s="1609"/>
      <c r="I30" s="1609"/>
      <c r="J30" s="224" t="s">
        <v>596</v>
      </c>
      <c r="K30" s="225" t="s">
        <v>637</v>
      </c>
      <c r="L30" s="1610" t="s">
        <v>638</v>
      </c>
      <c r="M30" s="1610"/>
      <c r="N30" s="1611"/>
      <c r="O30" s="217"/>
      <c r="P30" s="217"/>
      <c r="Q30" s="217"/>
    </row>
    <row r="31" spans="2:17" ht="22.5" customHeight="1">
      <c r="B31" s="1603"/>
      <c r="C31" s="1604"/>
      <c r="D31" s="1605"/>
      <c r="E31" s="223" t="s">
        <v>596</v>
      </c>
      <c r="F31" s="1599" t="s">
        <v>639</v>
      </c>
      <c r="G31" s="1599"/>
      <c r="H31" s="1599"/>
      <c r="I31" s="1599"/>
      <c r="J31" s="201" t="s">
        <v>596</v>
      </c>
      <c r="K31" s="1612" t="s">
        <v>640</v>
      </c>
      <c r="L31" s="1612"/>
      <c r="M31" s="1612"/>
      <c r="N31" s="1613"/>
      <c r="O31" s="217"/>
      <c r="P31" s="217"/>
      <c r="Q31" s="217"/>
    </row>
    <row r="32" spans="2:17" ht="22.5" customHeight="1">
      <c r="B32" s="1603"/>
      <c r="C32" s="1604"/>
      <c r="D32" s="1605"/>
      <c r="E32" s="223" t="s">
        <v>596</v>
      </c>
      <c r="F32" s="1599" t="s">
        <v>641</v>
      </c>
      <c r="G32" s="1599"/>
      <c r="H32" s="1599"/>
      <c r="I32" s="1599"/>
      <c r="J32" s="201" t="s">
        <v>301</v>
      </c>
      <c r="K32" s="1612" t="s">
        <v>642</v>
      </c>
      <c r="L32" s="1612"/>
      <c r="M32" s="1612"/>
      <c r="N32" s="1613"/>
      <c r="O32" s="217"/>
      <c r="P32" s="217"/>
      <c r="Q32" s="217"/>
    </row>
    <row r="33" spans="2:17" ht="22.5" customHeight="1">
      <c r="B33" s="1606"/>
      <c r="C33" s="1607"/>
      <c r="D33" s="1608"/>
      <c r="E33" s="219" t="s">
        <v>596</v>
      </c>
      <c r="F33" s="1614" t="s">
        <v>643</v>
      </c>
      <c r="G33" s="1614"/>
      <c r="H33" s="1614"/>
      <c r="I33" s="1614"/>
      <c r="J33" s="220" t="s">
        <v>609</v>
      </c>
      <c r="K33" s="1615" t="s">
        <v>644</v>
      </c>
      <c r="L33" s="1615"/>
      <c r="M33" s="1615"/>
      <c r="N33" s="1616"/>
      <c r="O33" s="217"/>
      <c r="P33" s="217"/>
      <c r="Q33" s="217"/>
    </row>
    <row r="34" spans="2:17" ht="22.5" customHeight="1">
      <c r="B34" s="1600" t="s">
        <v>645</v>
      </c>
      <c r="C34" s="1601"/>
      <c r="D34" s="1602"/>
      <c r="E34" s="218" t="s">
        <v>596</v>
      </c>
      <c r="F34" s="1609" t="s">
        <v>646</v>
      </c>
      <c r="G34" s="1609"/>
      <c r="H34" s="1609" t="s">
        <v>647</v>
      </c>
      <c r="I34" s="1609"/>
      <c r="J34" s="224" t="s">
        <v>609</v>
      </c>
      <c r="K34" s="1610" t="s">
        <v>648</v>
      </c>
      <c r="L34" s="1610"/>
      <c r="M34" s="1610"/>
      <c r="N34" s="1611"/>
      <c r="O34" s="217"/>
      <c r="P34" s="217"/>
      <c r="Q34" s="217"/>
    </row>
    <row r="35" spans="2:17" ht="22.5" customHeight="1">
      <c r="B35" s="1603"/>
      <c r="C35" s="1604"/>
      <c r="D35" s="1605"/>
      <c r="E35" s="223" t="s">
        <v>596</v>
      </c>
      <c r="F35" s="1599" t="s">
        <v>649</v>
      </c>
      <c r="G35" s="1599"/>
      <c r="H35" s="1599"/>
      <c r="I35" s="1599"/>
      <c r="J35" s="201" t="s">
        <v>596</v>
      </c>
      <c r="K35" s="1612" t="s">
        <v>650</v>
      </c>
      <c r="L35" s="1612"/>
      <c r="M35" s="1612"/>
      <c r="N35" s="1613"/>
      <c r="O35" s="217"/>
      <c r="P35" s="217"/>
      <c r="Q35" s="217"/>
    </row>
    <row r="36" spans="2:17" ht="22.5" customHeight="1">
      <c r="B36" s="1606"/>
      <c r="C36" s="1607"/>
      <c r="D36" s="1608"/>
      <c r="E36" s="219" t="s">
        <v>596</v>
      </c>
      <c r="F36" s="1614" t="s">
        <v>651</v>
      </c>
      <c r="G36" s="1614"/>
      <c r="H36" s="1614"/>
      <c r="I36" s="1614"/>
      <c r="J36" s="220" t="s">
        <v>594</v>
      </c>
      <c r="K36" s="1615" t="s">
        <v>652</v>
      </c>
      <c r="L36" s="1615"/>
      <c r="M36" s="1615"/>
      <c r="N36" s="1616"/>
      <c r="O36" s="217"/>
      <c r="P36" s="217"/>
      <c r="Q36" s="217"/>
    </row>
    <row r="37" spans="2:17" ht="22.5" customHeight="1">
      <c r="B37" s="1594" t="s">
        <v>653</v>
      </c>
      <c r="C37" s="1595"/>
      <c r="D37" s="1596"/>
      <c r="E37" s="226" t="s">
        <v>596</v>
      </c>
      <c r="F37" s="1597" t="s">
        <v>654</v>
      </c>
      <c r="G37" s="1597"/>
      <c r="H37" s="1597"/>
      <c r="I37" s="1597"/>
      <c r="J37" s="1597"/>
      <c r="K37" s="1597"/>
      <c r="L37" s="1597"/>
      <c r="M37" s="1597"/>
      <c r="N37" s="1598"/>
      <c r="Q37" s="217"/>
    </row>
    <row r="38" spans="2:17">
      <c r="B38" s="201" t="s">
        <v>655</v>
      </c>
    </row>
    <row r="39" spans="2:17" ht="22.5" customHeight="1">
      <c r="B39" s="1599" t="s">
        <v>656</v>
      </c>
      <c r="C39" s="1599"/>
      <c r="D39" s="1599"/>
      <c r="E39" s="1599"/>
      <c r="F39" s="1599"/>
      <c r="G39" s="1599"/>
      <c r="H39" s="1599"/>
      <c r="I39" s="1599"/>
      <c r="J39" s="1599"/>
      <c r="K39" s="1599"/>
      <c r="L39" s="1599"/>
      <c r="M39" s="1599"/>
      <c r="N39" s="1599"/>
    </row>
    <row r="40" spans="2:17" ht="22.5" customHeight="1">
      <c r="B40" s="1599" t="s">
        <v>657</v>
      </c>
      <c r="C40" s="1599"/>
      <c r="D40" s="1599"/>
      <c r="E40" s="1599"/>
      <c r="F40" s="1599"/>
      <c r="G40" s="1599"/>
      <c r="H40" s="1599"/>
      <c r="I40" s="1599"/>
      <c r="J40" s="1599"/>
      <c r="K40" s="1599"/>
      <c r="L40" s="1599"/>
      <c r="M40" s="1599"/>
      <c r="N40" s="1599"/>
    </row>
  </sheetData>
  <mergeCells count="69">
    <mergeCell ref="C13:J13"/>
    <mergeCell ref="L13:N13"/>
    <mergeCell ref="A2:O2"/>
    <mergeCell ref="B4:D4"/>
    <mergeCell ref="H5:I5"/>
    <mergeCell ref="L5:N5"/>
    <mergeCell ref="L6:N6"/>
    <mergeCell ref="L8:N8"/>
    <mergeCell ref="L7:N7"/>
    <mergeCell ref="H10:I10"/>
    <mergeCell ref="L10:N10"/>
    <mergeCell ref="B11:N11"/>
    <mergeCell ref="B12:N12"/>
    <mergeCell ref="C14:J14"/>
    <mergeCell ref="L14:N14"/>
    <mergeCell ref="H15:J15"/>
    <mergeCell ref="L15:N15"/>
    <mergeCell ref="B16:D16"/>
    <mergeCell ref="E16:N16"/>
    <mergeCell ref="B22:D22"/>
    <mergeCell ref="F22:I22"/>
    <mergeCell ref="K22:N22"/>
    <mergeCell ref="B17:D18"/>
    <mergeCell ref="F17:N17"/>
    <mergeCell ref="F18:H18"/>
    <mergeCell ref="J18:L18"/>
    <mergeCell ref="B19:D19"/>
    <mergeCell ref="F19:N19"/>
    <mergeCell ref="B20:D20"/>
    <mergeCell ref="F20:N20"/>
    <mergeCell ref="B21:D21"/>
    <mergeCell ref="F21:I21"/>
    <mergeCell ref="K21:N21"/>
    <mergeCell ref="B23:D23"/>
    <mergeCell ref="F23:I23"/>
    <mergeCell ref="B24:D26"/>
    <mergeCell ref="F24:I24"/>
    <mergeCell ref="K24:N24"/>
    <mergeCell ref="F25:I25"/>
    <mergeCell ref="K25:N25"/>
    <mergeCell ref="F26:N26"/>
    <mergeCell ref="B27:D29"/>
    <mergeCell ref="F27:I27"/>
    <mergeCell ref="K27:N27"/>
    <mergeCell ref="F28:I28"/>
    <mergeCell ref="K28:N28"/>
    <mergeCell ref="E29:F29"/>
    <mergeCell ref="I29:L29"/>
    <mergeCell ref="B30:D33"/>
    <mergeCell ref="F30:I30"/>
    <mergeCell ref="L30:N30"/>
    <mergeCell ref="F31:I31"/>
    <mergeCell ref="K31:N31"/>
    <mergeCell ref="F32:I32"/>
    <mergeCell ref="K32:N32"/>
    <mergeCell ref="F33:I33"/>
    <mergeCell ref="K33:N33"/>
    <mergeCell ref="B37:D37"/>
    <mergeCell ref="F37:N37"/>
    <mergeCell ref="B39:N39"/>
    <mergeCell ref="B40:N40"/>
    <mergeCell ref="B34:D36"/>
    <mergeCell ref="F34:G34"/>
    <mergeCell ref="H34:I34"/>
    <mergeCell ref="K34:N34"/>
    <mergeCell ref="F35:I35"/>
    <mergeCell ref="K35:N35"/>
    <mergeCell ref="F36:I36"/>
    <mergeCell ref="K36:N36"/>
  </mergeCells>
  <phoneticPr fontId="6"/>
  <hyperlinks>
    <hyperlink ref="Q2" location="水道申請" display="工事店情報に戻る" xr:uid="{00000000-0004-0000-0F00-000000000000}"/>
  </hyperlinks>
  <pageMargins left="0.74803149606299213" right="0.74803149606299213" top="0.98425196850393704" bottom="0.98425196850393704" header="0.51181102362204722" footer="0.51181102362204722"/>
  <pageSetup paperSize="9" scale="87" orientation="portrait" blackAndWhite="1"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67"/>
  <sheetViews>
    <sheetView view="pageBreakPreview" zoomScale="70" zoomScaleNormal="75" zoomScaleSheetLayoutView="70" workbookViewId="0">
      <selection activeCell="P17" sqref="P17"/>
    </sheetView>
  </sheetViews>
  <sheetFormatPr defaultColWidth="8.6640625" defaultRowHeight="32.25" customHeight="1"/>
  <cols>
    <col min="1" max="1" width="4.33203125" style="228" customWidth="1"/>
    <col min="2" max="2" width="11.33203125" style="228" customWidth="1"/>
    <col min="3" max="3" width="4.77734375" style="228" customWidth="1"/>
    <col min="4" max="4" width="9.88671875" style="228" customWidth="1"/>
    <col min="5" max="5" width="6" style="228" customWidth="1"/>
    <col min="6" max="6" width="4.33203125" style="228" customWidth="1"/>
    <col min="7" max="7" width="3.109375" style="228" customWidth="1"/>
    <col min="8" max="8" width="5.6640625" style="228" customWidth="1"/>
    <col min="9" max="9" width="10" style="228" customWidth="1"/>
    <col min="10" max="10" width="6.44140625" style="228" customWidth="1"/>
    <col min="11" max="11" width="11.88671875" style="228" customWidth="1"/>
    <col min="12" max="12" width="24.77734375" style="228" customWidth="1"/>
    <col min="13" max="14" width="12.6640625" style="228" customWidth="1"/>
    <col min="15" max="16" width="8.6640625" style="228"/>
    <col min="17" max="17" width="22.6640625" style="228" bestFit="1" customWidth="1"/>
    <col min="18" max="16384" width="8.6640625" style="228"/>
  </cols>
  <sheetData>
    <row r="1" spans="1:17" ht="26.25" customHeight="1">
      <c r="A1" s="227" t="s">
        <v>658</v>
      </c>
      <c r="B1" s="227"/>
      <c r="C1" s="227"/>
      <c r="M1" s="1767"/>
      <c r="N1" s="1768"/>
    </row>
    <row r="2" spans="1:17" ht="15" customHeight="1">
      <c r="A2" s="227"/>
      <c r="B2" s="227"/>
      <c r="C2" s="227"/>
      <c r="M2" s="229" t="s">
        <v>659</v>
      </c>
      <c r="N2" s="229" t="s">
        <v>660</v>
      </c>
    </row>
    <row r="3" spans="1:17" ht="40.5" customHeight="1">
      <c r="A3" s="1769" t="s">
        <v>661</v>
      </c>
      <c r="B3" s="1769"/>
      <c r="C3" s="1769"/>
      <c r="D3" s="1769"/>
      <c r="E3" s="1769"/>
      <c r="F3" s="1769"/>
      <c r="G3" s="1769"/>
      <c r="H3" s="1769"/>
      <c r="I3" s="1769"/>
      <c r="J3" s="1769"/>
      <c r="K3" s="1769"/>
      <c r="L3" s="230"/>
      <c r="M3" s="231"/>
      <c r="N3" s="231"/>
      <c r="Q3" s="202" t="s">
        <v>564</v>
      </c>
    </row>
    <row r="4" spans="1:17" ht="14.25" customHeight="1" thickBot="1">
      <c r="A4" s="1769"/>
      <c r="B4" s="1769"/>
      <c r="C4" s="1769"/>
      <c r="D4" s="1769"/>
      <c r="E4" s="1769"/>
      <c r="F4" s="1769"/>
      <c r="G4" s="1769"/>
      <c r="H4" s="1769"/>
      <c r="I4" s="1769"/>
      <c r="J4" s="1769"/>
      <c r="K4" s="1769"/>
      <c r="L4" s="230"/>
      <c r="M4" s="232"/>
      <c r="N4" s="232"/>
    </row>
    <row r="5" spans="1:17" s="232" customFormat="1" ht="35.25" customHeight="1" thickBot="1">
      <c r="A5" s="1770"/>
      <c r="B5" s="1770"/>
      <c r="C5" s="1770"/>
      <c r="D5" s="1770"/>
      <c r="E5" s="1770"/>
      <c r="F5" s="1770"/>
      <c r="G5" s="1770"/>
      <c r="H5" s="1770"/>
      <c r="I5" s="1770"/>
      <c r="J5" s="1770"/>
      <c r="K5" s="1770"/>
      <c r="L5" s="295" t="s">
        <v>748</v>
      </c>
      <c r="M5" s="296"/>
      <c r="N5" s="296"/>
    </row>
    <row r="6" spans="1:17" ht="23.25" customHeight="1">
      <c r="A6" s="1771" t="s">
        <v>662</v>
      </c>
      <c r="B6" s="1772"/>
      <c r="C6" s="1773"/>
      <c r="D6" s="1777" t="s">
        <v>663</v>
      </c>
      <c r="E6" s="1779" t="str">
        <f>申請書!I28</f>
        <v/>
      </c>
      <c r="F6" s="1780"/>
      <c r="G6" s="1780"/>
      <c r="H6" s="1780"/>
      <c r="I6" s="1780"/>
      <c r="J6" s="1780"/>
      <c r="K6" s="1781"/>
      <c r="L6" s="233" t="s">
        <v>664</v>
      </c>
      <c r="M6" s="1784" t="s">
        <v>665</v>
      </c>
      <c r="N6" s="1785"/>
    </row>
    <row r="7" spans="1:17" ht="45" customHeight="1">
      <c r="A7" s="1774"/>
      <c r="B7" s="1775"/>
      <c r="C7" s="1776"/>
      <c r="D7" s="1778"/>
      <c r="E7" s="1782"/>
      <c r="F7" s="1782"/>
      <c r="G7" s="1782"/>
      <c r="H7" s="1782"/>
      <c r="I7" s="1782"/>
      <c r="J7" s="1782"/>
      <c r="K7" s="1783"/>
      <c r="L7" s="804" t="str">
        <f>LEFT(入力!E1,4)&amp;"-"&amp;RIGHT(入力!E1,4)</f>
        <v>-</v>
      </c>
      <c r="M7" s="1786"/>
      <c r="N7" s="1787"/>
    </row>
    <row r="8" spans="1:17" ht="24" customHeight="1">
      <c r="A8" s="1751" t="s">
        <v>666</v>
      </c>
      <c r="B8" s="1752"/>
      <c r="C8" s="1753"/>
      <c r="D8" s="1754"/>
      <c r="E8" s="1755"/>
      <c r="F8" s="1755"/>
      <c r="G8" s="1755"/>
      <c r="H8" s="1755"/>
      <c r="I8" s="1755"/>
      <c r="J8" s="1755"/>
      <c r="K8" s="1755"/>
      <c r="L8" s="1756"/>
      <c r="M8" s="1757" t="s">
        <v>667</v>
      </c>
      <c r="N8" s="1758"/>
    </row>
    <row r="9" spans="1:17" ht="50.25" customHeight="1" thickBot="1">
      <c r="A9" s="1759" t="s">
        <v>668</v>
      </c>
      <c r="B9" s="1760"/>
      <c r="C9" s="1761"/>
      <c r="D9" s="1762"/>
      <c r="E9" s="1763"/>
      <c r="F9" s="1763"/>
      <c r="G9" s="1763"/>
      <c r="H9" s="1763"/>
      <c r="I9" s="1763"/>
      <c r="J9" s="1763"/>
      <c r="K9" s="1763"/>
      <c r="L9" s="1764"/>
      <c r="M9" s="1765" t="s">
        <v>669</v>
      </c>
      <c r="N9" s="1766"/>
    </row>
    <row r="10" spans="1:17" ht="15.75" customHeight="1" thickBot="1">
      <c r="B10" s="234"/>
      <c r="C10" s="234"/>
      <c r="D10" s="235"/>
      <c r="E10" s="235"/>
      <c r="F10" s="235"/>
      <c r="G10" s="236"/>
      <c r="H10" s="237"/>
      <c r="I10" s="235"/>
      <c r="J10" s="235"/>
      <c r="K10" s="235"/>
      <c r="L10" s="235"/>
      <c r="M10" s="235"/>
      <c r="N10" s="235"/>
    </row>
    <row r="11" spans="1:17" ht="41.25" customHeight="1">
      <c r="A11" s="1722" t="s">
        <v>670</v>
      </c>
      <c r="B11" s="1722"/>
      <c r="C11" s="1722"/>
      <c r="D11" s="1722"/>
      <c r="E11" s="1722"/>
      <c r="F11" s="1722"/>
      <c r="G11" s="1723"/>
      <c r="H11" s="1724" t="s">
        <v>671</v>
      </c>
      <c r="I11" s="1727" t="s">
        <v>666</v>
      </c>
      <c r="J11" s="1727"/>
      <c r="K11" s="1728"/>
      <c r="L11" s="1728"/>
      <c r="M11" s="1728"/>
      <c r="N11" s="1729"/>
    </row>
    <row r="12" spans="1:17" ht="62.25" customHeight="1">
      <c r="A12" s="1722"/>
      <c r="B12" s="1722"/>
      <c r="C12" s="1722"/>
      <c r="D12" s="1722"/>
      <c r="E12" s="1722"/>
      <c r="F12" s="1722"/>
      <c r="G12" s="1723"/>
      <c r="H12" s="1725"/>
      <c r="I12" s="1730" t="s">
        <v>672</v>
      </c>
      <c r="J12" s="1731"/>
      <c r="K12" s="1732"/>
      <c r="L12" s="1732"/>
      <c r="M12" s="1732"/>
      <c r="N12" s="1733"/>
    </row>
    <row r="13" spans="1:17" ht="29.25" customHeight="1" thickBot="1">
      <c r="A13" s="1722"/>
      <c r="B13" s="1722"/>
      <c r="C13" s="1722"/>
      <c r="D13" s="1722"/>
      <c r="E13" s="1722"/>
      <c r="F13" s="1722"/>
      <c r="G13" s="1723"/>
      <c r="H13" s="1725"/>
      <c r="I13" s="1734" t="s">
        <v>673</v>
      </c>
      <c r="J13" s="1734"/>
      <c r="K13" s="1736" t="s">
        <v>747</v>
      </c>
      <c r="L13" s="1737"/>
      <c r="M13" s="1738"/>
      <c r="N13" s="1739"/>
    </row>
    <row r="14" spans="1:17" ht="45.75" customHeight="1">
      <c r="A14" s="1740" t="s">
        <v>674</v>
      </c>
      <c r="B14" s="238" t="s">
        <v>675</v>
      </c>
      <c r="C14" s="1703">
        <f>工事店情報!D4</f>
        <v>0</v>
      </c>
      <c r="D14" s="1704"/>
      <c r="E14" s="1704"/>
      <c r="F14" s="1705"/>
      <c r="H14" s="1725"/>
      <c r="I14" s="1735"/>
      <c r="J14" s="1735"/>
      <c r="K14" s="1706"/>
      <c r="L14" s="1706"/>
      <c r="M14" s="1706"/>
      <c r="N14" s="1707"/>
    </row>
    <row r="15" spans="1:17" ht="28.5" customHeight="1">
      <c r="A15" s="1741"/>
      <c r="B15" s="239" t="s">
        <v>676</v>
      </c>
      <c r="C15" s="1708"/>
      <c r="D15" s="1709"/>
      <c r="E15" s="1709"/>
      <c r="F15" s="1710"/>
      <c r="H15" s="1725"/>
      <c r="I15" s="1711" t="s">
        <v>677</v>
      </c>
      <c r="J15" s="1711"/>
      <c r="K15" s="1713"/>
      <c r="L15" s="1714"/>
      <c r="M15" s="1717" t="s">
        <v>678</v>
      </c>
      <c r="N15" s="1718"/>
    </row>
    <row r="16" spans="1:17" ht="28.5" customHeight="1">
      <c r="A16" s="1742"/>
      <c r="B16" s="240" t="s">
        <v>679</v>
      </c>
      <c r="C16" s="1719"/>
      <c r="D16" s="1720"/>
      <c r="E16" s="1720"/>
      <c r="F16" s="1721"/>
      <c r="H16" s="1725"/>
      <c r="I16" s="1712"/>
      <c r="J16" s="1712"/>
      <c r="K16" s="1715"/>
      <c r="L16" s="1716"/>
      <c r="M16" s="241"/>
      <c r="N16" s="242"/>
    </row>
    <row r="17" spans="1:14" ht="43.5" customHeight="1" thickBot="1">
      <c r="A17" s="1743" t="s">
        <v>680</v>
      </c>
      <c r="B17" s="1744"/>
      <c r="C17" s="1745"/>
      <c r="D17" s="1745"/>
      <c r="E17" s="1745"/>
      <c r="F17" s="1746"/>
      <c r="H17" s="1726"/>
      <c r="I17" s="1747" t="s">
        <v>679</v>
      </c>
      <c r="J17" s="1748"/>
      <c r="K17" s="1749"/>
      <c r="L17" s="1749"/>
      <c r="M17" s="1749"/>
      <c r="N17" s="1750"/>
    </row>
    <row r="18" spans="1:14" ht="16.5" customHeight="1" thickBot="1">
      <c r="A18" s="243"/>
      <c r="B18" s="243"/>
      <c r="C18" s="243"/>
      <c r="D18" s="243"/>
      <c r="E18" s="243"/>
      <c r="F18" s="243"/>
      <c r="H18" s="244"/>
      <c r="I18" s="245"/>
      <c r="J18" s="245"/>
      <c r="K18" s="241"/>
      <c r="L18" s="241"/>
      <c r="M18" s="241"/>
      <c r="N18" s="241"/>
    </row>
    <row r="19" spans="1:14" s="227" customFormat="1" ht="33.75" customHeight="1">
      <c r="A19" s="1684" t="s">
        <v>681</v>
      </c>
      <c r="B19" s="1685"/>
      <c r="C19" s="1686" t="s">
        <v>682</v>
      </c>
      <c r="D19" s="1687"/>
      <c r="E19" s="1688"/>
      <c r="F19" s="1689" t="s">
        <v>683</v>
      </c>
      <c r="G19" s="1690"/>
      <c r="H19" s="1685"/>
      <c r="I19" s="1691" t="s">
        <v>684</v>
      </c>
      <c r="J19" s="1691"/>
      <c r="K19" s="1692" t="s">
        <v>685</v>
      </c>
      <c r="L19" s="1692"/>
      <c r="M19" s="1690" t="s">
        <v>680</v>
      </c>
      <c r="N19" s="1693"/>
    </row>
    <row r="20" spans="1:14" ht="39.75" customHeight="1">
      <c r="A20" s="1696">
        <v>1</v>
      </c>
      <c r="B20" s="1697"/>
      <c r="C20" s="1698">
        <f>入力!E2</f>
        <v>0</v>
      </c>
      <c r="D20" s="1699"/>
      <c r="E20" s="1700"/>
      <c r="F20" s="1680"/>
      <c r="G20" s="1681"/>
      <c r="H20" s="1682"/>
      <c r="I20" s="1701">
        <f>入力!E60</f>
        <v>0</v>
      </c>
      <c r="J20" s="1702"/>
      <c r="K20" s="1675" t="s">
        <v>686</v>
      </c>
      <c r="L20" s="1675"/>
      <c r="M20" s="1676"/>
      <c r="N20" s="1677"/>
    </row>
    <row r="21" spans="1:14" ht="39.75" customHeight="1">
      <c r="A21" s="1661">
        <v>2</v>
      </c>
      <c r="B21" s="1662"/>
      <c r="C21" s="1663" t="s">
        <v>687</v>
      </c>
      <c r="D21" s="1664"/>
      <c r="E21" s="1665"/>
      <c r="F21" s="1666"/>
      <c r="G21" s="1667"/>
      <c r="H21" s="1668"/>
      <c r="I21" s="1672"/>
      <c r="J21" s="1672"/>
      <c r="K21" s="1675" t="s">
        <v>688</v>
      </c>
      <c r="L21" s="1675"/>
      <c r="M21" s="1676"/>
      <c r="N21" s="1677"/>
    </row>
    <row r="22" spans="1:14" ht="39.75" customHeight="1">
      <c r="A22" s="1661">
        <v>3</v>
      </c>
      <c r="B22" s="1662"/>
      <c r="C22" s="1663"/>
      <c r="D22" s="1664"/>
      <c r="E22" s="1665"/>
      <c r="F22" s="1666"/>
      <c r="G22" s="1667"/>
      <c r="H22" s="1668"/>
      <c r="I22" s="1672"/>
      <c r="J22" s="1672"/>
      <c r="K22" s="1675" t="s">
        <v>688</v>
      </c>
      <c r="L22" s="1675"/>
      <c r="M22" s="1676"/>
      <c r="N22" s="1677"/>
    </row>
    <row r="23" spans="1:14" ht="39.75" customHeight="1">
      <c r="A23" s="1661">
        <v>4</v>
      </c>
      <c r="B23" s="1662"/>
      <c r="C23" s="1663"/>
      <c r="D23" s="1664"/>
      <c r="E23" s="1665"/>
      <c r="F23" s="1666"/>
      <c r="G23" s="1667"/>
      <c r="H23" s="1668"/>
      <c r="I23" s="1672"/>
      <c r="J23" s="1672"/>
      <c r="K23" s="1675" t="s">
        <v>688</v>
      </c>
      <c r="L23" s="1675"/>
      <c r="M23" s="1676"/>
      <c r="N23" s="1677"/>
    </row>
    <row r="24" spans="1:14" ht="39.75" customHeight="1">
      <c r="A24" s="1661">
        <v>5</v>
      </c>
      <c r="B24" s="1662"/>
      <c r="C24" s="1663"/>
      <c r="D24" s="1664"/>
      <c r="E24" s="1665"/>
      <c r="F24" s="1666"/>
      <c r="G24" s="1667"/>
      <c r="H24" s="1668"/>
      <c r="I24" s="1672"/>
      <c r="J24" s="1672"/>
      <c r="K24" s="1675" t="s">
        <v>688</v>
      </c>
      <c r="L24" s="1675"/>
      <c r="M24" s="1676"/>
      <c r="N24" s="1677"/>
    </row>
    <row r="25" spans="1:14" ht="39.75" customHeight="1">
      <c r="A25" s="1661">
        <v>6</v>
      </c>
      <c r="B25" s="1662"/>
      <c r="C25" s="1663"/>
      <c r="D25" s="1664"/>
      <c r="E25" s="1665"/>
      <c r="F25" s="1666"/>
      <c r="G25" s="1667"/>
      <c r="H25" s="1668"/>
      <c r="I25" s="1672"/>
      <c r="J25" s="1672"/>
      <c r="K25" s="1675" t="s">
        <v>688</v>
      </c>
      <c r="L25" s="1675"/>
      <c r="M25" s="1676"/>
      <c r="N25" s="1677"/>
    </row>
    <row r="26" spans="1:14" ht="39.75" customHeight="1">
      <c r="A26" s="1661">
        <v>7</v>
      </c>
      <c r="B26" s="1662"/>
      <c r="C26" s="1663"/>
      <c r="D26" s="1664"/>
      <c r="E26" s="1665"/>
      <c r="F26" s="1666"/>
      <c r="G26" s="1667"/>
      <c r="H26" s="1668"/>
      <c r="I26" s="1672"/>
      <c r="J26" s="1672"/>
      <c r="K26" s="1675" t="s">
        <v>688</v>
      </c>
      <c r="L26" s="1675"/>
      <c r="M26" s="1676"/>
      <c r="N26" s="1677"/>
    </row>
    <row r="27" spans="1:14" ht="39.75" customHeight="1">
      <c r="A27" s="1661">
        <v>8</v>
      </c>
      <c r="B27" s="1662"/>
      <c r="C27" s="1663"/>
      <c r="D27" s="1664"/>
      <c r="E27" s="1665"/>
      <c r="F27" s="1666"/>
      <c r="G27" s="1667"/>
      <c r="H27" s="1668"/>
      <c r="I27" s="1672"/>
      <c r="J27" s="1672"/>
      <c r="K27" s="1675" t="s">
        <v>688</v>
      </c>
      <c r="L27" s="1675"/>
      <c r="M27" s="1676"/>
      <c r="N27" s="1677"/>
    </row>
    <row r="28" spans="1:14" ht="39.75" customHeight="1">
      <c r="A28" s="1661">
        <v>9</v>
      </c>
      <c r="B28" s="1662"/>
      <c r="C28" s="1663"/>
      <c r="D28" s="1664"/>
      <c r="E28" s="1665"/>
      <c r="F28" s="1666"/>
      <c r="G28" s="1667"/>
      <c r="H28" s="1668"/>
      <c r="I28" s="1672"/>
      <c r="J28" s="1672"/>
      <c r="K28" s="1675" t="s">
        <v>688</v>
      </c>
      <c r="L28" s="1675"/>
      <c r="M28" s="1676"/>
      <c r="N28" s="1677"/>
    </row>
    <row r="29" spans="1:14" ht="39.75" customHeight="1">
      <c r="A29" s="1661">
        <v>10</v>
      </c>
      <c r="B29" s="1662"/>
      <c r="C29" s="1663"/>
      <c r="D29" s="1664"/>
      <c r="E29" s="1665"/>
      <c r="F29" s="1666"/>
      <c r="G29" s="1667"/>
      <c r="H29" s="1668"/>
      <c r="I29" s="1672"/>
      <c r="J29" s="1672"/>
      <c r="K29" s="1675" t="s">
        <v>688</v>
      </c>
      <c r="L29" s="1675"/>
      <c r="M29" s="1676"/>
      <c r="N29" s="1677"/>
    </row>
    <row r="30" spans="1:14" ht="39.75" customHeight="1">
      <c r="A30" s="1661">
        <v>11</v>
      </c>
      <c r="B30" s="1662"/>
      <c r="C30" s="1663"/>
      <c r="D30" s="1664"/>
      <c r="E30" s="1665"/>
      <c r="F30" s="1666"/>
      <c r="G30" s="1667"/>
      <c r="H30" s="1668"/>
      <c r="I30" s="1672"/>
      <c r="J30" s="1672"/>
      <c r="K30" s="1675" t="s">
        <v>688</v>
      </c>
      <c r="L30" s="1675"/>
      <c r="M30" s="1676"/>
      <c r="N30" s="1677"/>
    </row>
    <row r="31" spans="1:14" ht="39.75" customHeight="1">
      <c r="A31" s="1661">
        <v>12</v>
      </c>
      <c r="B31" s="1662"/>
      <c r="C31" s="1663"/>
      <c r="D31" s="1664"/>
      <c r="E31" s="1665"/>
      <c r="F31" s="1666"/>
      <c r="G31" s="1667"/>
      <c r="H31" s="1668"/>
      <c r="I31" s="1672"/>
      <c r="J31" s="1672"/>
      <c r="K31" s="1675" t="s">
        <v>688</v>
      </c>
      <c r="L31" s="1675"/>
      <c r="M31" s="1676"/>
      <c r="N31" s="1677"/>
    </row>
    <row r="32" spans="1:14" ht="39.75" customHeight="1">
      <c r="A32" s="1661">
        <v>13</v>
      </c>
      <c r="B32" s="1662"/>
      <c r="C32" s="1663"/>
      <c r="D32" s="1664"/>
      <c r="E32" s="1665"/>
      <c r="F32" s="1666"/>
      <c r="G32" s="1667"/>
      <c r="H32" s="1668"/>
      <c r="I32" s="1672"/>
      <c r="J32" s="1672"/>
      <c r="K32" s="1675" t="s">
        <v>688</v>
      </c>
      <c r="L32" s="1675"/>
      <c r="M32" s="1676"/>
      <c r="N32" s="1677"/>
    </row>
    <row r="33" spans="1:14" ht="39.75" customHeight="1">
      <c r="A33" s="1661">
        <v>14</v>
      </c>
      <c r="B33" s="1662"/>
      <c r="C33" s="1663"/>
      <c r="D33" s="1664"/>
      <c r="E33" s="1665"/>
      <c r="F33" s="1666"/>
      <c r="G33" s="1667"/>
      <c r="H33" s="1668"/>
      <c r="I33" s="1672"/>
      <c r="J33" s="1672"/>
      <c r="K33" s="1675" t="s">
        <v>688</v>
      </c>
      <c r="L33" s="1675"/>
      <c r="M33" s="1676"/>
      <c r="N33" s="1677"/>
    </row>
    <row r="34" spans="1:14" ht="39.75" customHeight="1" thickBot="1">
      <c r="A34" s="1650">
        <v>15</v>
      </c>
      <c r="B34" s="1651"/>
      <c r="C34" s="1652"/>
      <c r="D34" s="1653"/>
      <c r="E34" s="1654"/>
      <c r="F34" s="1655"/>
      <c r="G34" s="1656"/>
      <c r="H34" s="1657"/>
      <c r="I34" s="1652"/>
      <c r="J34" s="1654"/>
      <c r="K34" s="1694" t="s">
        <v>688</v>
      </c>
      <c r="L34" s="1694"/>
      <c r="M34" s="1695"/>
      <c r="N34" s="1660"/>
    </row>
    <row r="35" spans="1:14" ht="39.75" customHeight="1" thickBot="1">
      <c r="A35" s="246"/>
      <c r="B35" s="246"/>
      <c r="C35" s="247"/>
      <c r="D35" s="247"/>
      <c r="E35" s="247"/>
      <c r="F35" s="248"/>
      <c r="G35" s="248"/>
      <c r="H35" s="248"/>
      <c r="I35" s="247"/>
      <c r="J35" s="247"/>
      <c r="L35" s="247"/>
      <c r="M35" s="247"/>
      <c r="N35" s="249" t="s">
        <v>689</v>
      </c>
    </row>
    <row r="36" spans="1:14" s="227" customFormat="1" ht="33.75" customHeight="1">
      <c r="A36" s="1684" t="s">
        <v>690</v>
      </c>
      <c r="B36" s="1685"/>
      <c r="C36" s="1686" t="s">
        <v>682</v>
      </c>
      <c r="D36" s="1687"/>
      <c r="E36" s="1688"/>
      <c r="F36" s="1689" t="s">
        <v>683</v>
      </c>
      <c r="G36" s="1690"/>
      <c r="H36" s="1685"/>
      <c r="I36" s="1691" t="s">
        <v>684</v>
      </c>
      <c r="J36" s="1691"/>
      <c r="K36" s="1692" t="s">
        <v>685</v>
      </c>
      <c r="L36" s="1692"/>
      <c r="M36" s="1690" t="s">
        <v>680</v>
      </c>
      <c r="N36" s="1693"/>
    </row>
    <row r="37" spans="1:14" ht="39.75" customHeight="1">
      <c r="A37" s="1678">
        <v>16</v>
      </c>
      <c r="B37" s="1679"/>
      <c r="C37" s="1680"/>
      <c r="D37" s="1681"/>
      <c r="E37" s="1682"/>
      <c r="F37" s="1680"/>
      <c r="G37" s="1681"/>
      <c r="H37" s="1682"/>
      <c r="I37" s="1683"/>
      <c r="J37" s="1683"/>
      <c r="K37" s="1675" t="s">
        <v>688</v>
      </c>
      <c r="L37" s="1675"/>
      <c r="M37" s="1676"/>
      <c r="N37" s="1677"/>
    </row>
    <row r="38" spans="1:14" ht="39.75" customHeight="1">
      <c r="A38" s="1661">
        <v>17</v>
      </c>
      <c r="B38" s="1662"/>
      <c r="C38" s="1663" t="s">
        <v>691</v>
      </c>
      <c r="D38" s="1664"/>
      <c r="E38" s="1665"/>
      <c r="F38" s="1666"/>
      <c r="G38" s="1667"/>
      <c r="H38" s="1668"/>
      <c r="I38" s="1672"/>
      <c r="J38" s="1672"/>
      <c r="K38" s="1675" t="s">
        <v>688</v>
      </c>
      <c r="L38" s="1675"/>
      <c r="M38" s="1676"/>
      <c r="N38" s="1677"/>
    </row>
    <row r="39" spans="1:14" ht="39.75" customHeight="1">
      <c r="A39" s="1661">
        <v>18</v>
      </c>
      <c r="B39" s="1662"/>
      <c r="C39" s="1663"/>
      <c r="D39" s="1664"/>
      <c r="E39" s="1665"/>
      <c r="F39" s="1666"/>
      <c r="G39" s="1667"/>
      <c r="H39" s="1668"/>
      <c r="I39" s="1672"/>
      <c r="J39" s="1672"/>
      <c r="K39" s="1675" t="s">
        <v>688</v>
      </c>
      <c r="L39" s="1675"/>
      <c r="M39" s="1676"/>
      <c r="N39" s="1677"/>
    </row>
    <row r="40" spans="1:14" ht="39.75" customHeight="1">
      <c r="A40" s="1661">
        <v>19</v>
      </c>
      <c r="B40" s="1662"/>
      <c r="C40" s="1663"/>
      <c r="D40" s="1664"/>
      <c r="E40" s="1665"/>
      <c r="F40" s="1666"/>
      <c r="G40" s="1667"/>
      <c r="H40" s="1668"/>
      <c r="I40" s="1672"/>
      <c r="J40" s="1672"/>
      <c r="K40" s="1675" t="s">
        <v>688</v>
      </c>
      <c r="L40" s="1675"/>
      <c r="M40" s="1676"/>
      <c r="N40" s="1677"/>
    </row>
    <row r="41" spans="1:14" ht="39.75" customHeight="1">
      <c r="A41" s="1661">
        <v>20</v>
      </c>
      <c r="B41" s="1662"/>
      <c r="C41" s="1663"/>
      <c r="D41" s="1664"/>
      <c r="E41" s="1665"/>
      <c r="F41" s="1666"/>
      <c r="G41" s="1667"/>
      <c r="H41" s="1668"/>
      <c r="I41" s="1672"/>
      <c r="J41" s="1672"/>
      <c r="K41" s="1675" t="s">
        <v>688</v>
      </c>
      <c r="L41" s="1675"/>
      <c r="M41" s="1676"/>
      <c r="N41" s="1677"/>
    </row>
    <row r="42" spans="1:14" ht="39.75" customHeight="1">
      <c r="A42" s="1661">
        <v>21</v>
      </c>
      <c r="B42" s="1662"/>
      <c r="C42" s="1663"/>
      <c r="D42" s="1664"/>
      <c r="E42" s="1665"/>
      <c r="F42" s="1666"/>
      <c r="G42" s="1667"/>
      <c r="H42" s="1668"/>
      <c r="I42" s="1672"/>
      <c r="J42" s="1672"/>
      <c r="K42" s="1675" t="s">
        <v>688</v>
      </c>
      <c r="L42" s="1675"/>
      <c r="M42" s="1676"/>
      <c r="N42" s="1677"/>
    </row>
    <row r="43" spans="1:14" ht="39.75" customHeight="1">
      <c r="A43" s="1661">
        <v>22</v>
      </c>
      <c r="B43" s="1662"/>
      <c r="C43" s="1663"/>
      <c r="D43" s="1664"/>
      <c r="E43" s="1665"/>
      <c r="F43" s="1666"/>
      <c r="G43" s="1667"/>
      <c r="H43" s="1668"/>
      <c r="I43" s="1672"/>
      <c r="J43" s="1672"/>
      <c r="K43" s="1675" t="s">
        <v>688</v>
      </c>
      <c r="L43" s="1675"/>
      <c r="M43" s="1676"/>
      <c r="N43" s="1677"/>
    </row>
    <row r="44" spans="1:14" ht="39.75" customHeight="1">
      <c r="A44" s="1661">
        <v>23</v>
      </c>
      <c r="B44" s="1662"/>
      <c r="C44" s="1663"/>
      <c r="D44" s="1664"/>
      <c r="E44" s="1665"/>
      <c r="F44" s="1666"/>
      <c r="G44" s="1667"/>
      <c r="H44" s="1668"/>
      <c r="I44" s="1672"/>
      <c r="J44" s="1672"/>
      <c r="K44" s="1675" t="s">
        <v>688</v>
      </c>
      <c r="L44" s="1675"/>
      <c r="M44" s="1676"/>
      <c r="N44" s="1677"/>
    </row>
    <row r="45" spans="1:14" ht="39.75" customHeight="1">
      <c r="A45" s="1661">
        <v>24</v>
      </c>
      <c r="B45" s="1662"/>
      <c r="C45" s="1663"/>
      <c r="D45" s="1664"/>
      <c r="E45" s="1665"/>
      <c r="F45" s="1666"/>
      <c r="G45" s="1667"/>
      <c r="H45" s="1668"/>
      <c r="I45" s="1672"/>
      <c r="J45" s="1672"/>
      <c r="K45" s="1675" t="s">
        <v>688</v>
      </c>
      <c r="L45" s="1675"/>
      <c r="M45" s="1676"/>
      <c r="N45" s="1677"/>
    </row>
    <row r="46" spans="1:14" ht="39.75" customHeight="1">
      <c r="A46" s="1661">
        <v>25</v>
      </c>
      <c r="B46" s="1662"/>
      <c r="C46" s="1663"/>
      <c r="D46" s="1664"/>
      <c r="E46" s="1665"/>
      <c r="F46" s="1666"/>
      <c r="G46" s="1667"/>
      <c r="H46" s="1668"/>
      <c r="I46" s="1672"/>
      <c r="J46" s="1672"/>
      <c r="K46" s="1675" t="s">
        <v>688</v>
      </c>
      <c r="L46" s="1675"/>
      <c r="M46" s="1676"/>
      <c r="N46" s="1677"/>
    </row>
    <row r="47" spans="1:14" ht="39.75" customHeight="1">
      <c r="A47" s="1661">
        <v>26</v>
      </c>
      <c r="B47" s="1662"/>
      <c r="C47" s="1663"/>
      <c r="D47" s="1664"/>
      <c r="E47" s="1665"/>
      <c r="F47" s="1666"/>
      <c r="G47" s="1667"/>
      <c r="H47" s="1668"/>
      <c r="I47" s="1672"/>
      <c r="J47" s="1672"/>
      <c r="K47" s="1675" t="s">
        <v>688</v>
      </c>
      <c r="L47" s="1675"/>
      <c r="M47" s="1676"/>
      <c r="N47" s="1677"/>
    </row>
    <row r="48" spans="1:14" ht="39.75" customHeight="1">
      <c r="A48" s="1661">
        <v>27</v>
      </c>
      <c r="B48" s="1662"/>
      <c r="C48" s="1663"/>
      <c r="D48" s="1664"/>
      <c r="E48" s="1665"/>
      <c r="F48" s="1666"/>
      <c r="G48" s="1667"/>
      <c r="H48" s="1668"/>
      <c r="I48" s="1672"/>
      <c r="J48" s="1672"/>
      <c r="K48" s="1675" t="s">
        <v>688</v>
      </c>
      <c r="L48" s="1675"/>
      <c r="M48" s="1676"/>
      <c r="N48" s="1677"/>
    </row>
    <row r="49" spans="1:14" ht="39.75" customHeight="1">
      <c r="A49" s="1661">
        <v>28</v>
      </c>
      <c r="B49" s="1662"/>
      <c r="C49" s="1663"/>
      <c r="D49" s="1664"/>
      <c r="E49" s="1665"/>
      <c r="F49" s="1666"/>
      <c r="G49" s="1667"/>
      <c r="H49" s="1668"/>
      <c r="I49" s="1672"/>
      <c r="J49" s="1672"/>
      <c r="K49" s="1675" t="s">
        <v>688</v>
      </c>
      <c r="L49" s="1675"/>
      <c r="M49" s="1676"/>
      <c r="N49" s="1677"/>
    </row>
    <row r="50" spans="1:14" ht="39.75" customHeight="1">
      <c r="A50" s="1661">
        <v>29</v>
      </c>
      <c r="B50" s="1662"/>
      <c r="C50" s="1663"/>
      <c r="D50" s="1664"/>
      <c r="E50" s="1665"/>
      <c r="F50" s="1666"/>
      <c r="G50" s="1667"/>
      <c r="H50" s="1668"/>
      <c r="I50" s="1672"/>
      <c r="J50" s="1672"/>
      <c r="K50" s="1675" t="s">
        <v>688</v>
      </c>
      <c r="L50" s="1675"/>
      <c r="M50" s="1676"/>
      <c r="N50" s="1677"/>
    </row>
    <row r="51" spans="1:14" ht="39.75" customHeight="1">
      <c r="A51" s="1661">
        <v>30</v>
      </c>
      <c r="B51" s="1662"/>
      <c r="C51" s="1663"/>
      <c r="D51" s="1664"/>
      <c r="E51" s="1665"/>
      <c r="F51" s="1666"/>
      <c r="G51" s="1667"/>
      <c r="H51" s="1668"/>
      <c r="I51" s="1663"/>
      <c r="J51" s="1665"/>
      <c r="K51" s="1673" t="s">
        <v>688</v>
      </c>
      <c r="L51" s="1673"/>
      <c r="M51" s="1674"/>
      <c r="N51" s="1671"/>
    </row>
    <row r="52" spans="1:14" ht="39.75" customHeight="1">
      <c r="A52" s="1661">
        <v>31</v>
      </c>
      <c r="B52" s="1662"/>
      <c r="C52" s="1663"/>
      <c r="D52" s="1664"/>
      <c r="E52" s="1665"/>
      <c r="F52" s="1666"/>
      <c r="G52" s="1667"/>
      <c r="H52" s="1668"/>
      <c r="I52" s="1672"/>
      <c r="J52" s="1672"/>
      <c r="K52" s="1673" t="s">
        <v>688</v>
      </c>
      <c r="L52" s="1673"/>
      <c r="M52" s="1674"/>
      <c r="N52" s="1671"/>
    </row>
    <row r="53" spans="1:14" ht="39.75" customHeight="1">
      <c r="A53" s="1661">
        <v>32</v>
      </c>
      <c r="B53" s="1662"/>
      <c r="C53" s="1663"/>
      <c r="D53" s="1664"/>
      <c r="E53" s="1665"/>
      <c r="F53" s="1666"/>
      <c r="G53" s="1667"/>
      <c r="H53" s="1668"/>
      <c r="I53" s="1663"/>
      <c r="J53" s="1665"/>
      <c r="K53" s="1669" t="s">
        <v>688</v>
      </c>
      <c r="L53" s="1670"/>
      <c r="M53" s="1669"/>
      <c r="N53" s="1671"/>
    </row>
    <row r="54" spans="1:14" ht="39.75" customHeight="1">
      <c r="A54" s="1661">
        <v>33</v>
      </c>
      <c r="B54" s="1662"/>
      <c r="C54" s="1663"/>
      <c r="D54" s="1664"/>
      <c r="E54" s="1665"/>
      <c r="F54" s="1666"/>
      <c r="G54" s="1667"/>
      <c r="H54" s="1668"/>
      <c r="I54" s="1663"/>
      <c r="J54" s="1665"/>
      <c r="K54" s="1669" t="s">
        <v>688</v>
      </c>
      <c r="L54" s="1670"/>
      <c r="M54" s="1669"/>
      <c r="N54" s="1671"/>
    </row>
    <row r="55" spans="1:14" ht="39.75" customHeight="1">
      <c r="A55" s="1661">
        <v>34</v>
      </c>
      <c r="B55" s="1662"/>
      <c r="C55" s="1663"/>
      <c r="D55" s="1664"/>
      <c r="E55" s="1665"/>
      <c r="F55" s="1666"/>
      <c r="G55" s="1667"/>
      <c r="H55" s="1668"/>
      <c r="I55" s="1663"/>
      <c r="J55" s="1665"/>
      <c r="K55" s="1669" t="s">
        <v>688</v>
      </c>
      <c r="L55" s="1670"/>
      <c r="M55" s="1669"/>
      <c r="N55" s="1671"/>
    </row>
    <row r="56" spans="1:14" ht="39.75" customHeight="1">
      <c r="A56" s="1661">
        <v>35</v>
      </c>
      <c r="B56" s="1662"/>
      <c r="C56" s="1663"/>
      <c r="D56" s="1664"/>
      <c r="E56" s="1665"/>
      <c r="F56" s="1666"/>
      <c r="G56" s="1667"/>
      <c r="H56" s="1668"/>
      <c r="I56" s="1663"/>
      <c r="J56" s="1665"/>
      <c r="K56" s="1669" t="s">
        <v>688</v>
      </c>
      <c r="L56" s="1670"/>
      <c r="M56" s="1669"/>
      <c r="N56" s="1671"/>
    </row>
    <row r="57" spans="1:14" ht="39.75" customHeight="1">
      <c r="A57" s="1661">
        <v>36</v>
      </c>
      <c r="B57" s="1662"/>
      <c r="C57" s="1663"/>
      <c r="D57" s="1664"/>
      <c r="E57" s="1665"/>
      <c r="F57" s="1666"/>
      <c r="G57" s="1667"/>
      <c r="H57" s="1668"/>
      <c r="I57" s="1663"/>
      <c r="J57" s="1665"/>
      <c r="K57" s="1669" t="s">
        <v>688</v>
      </c>
      <c r="L57" s="1670"/>
      <c r="M57" s="1669"/>
      <c r="N57" s="1671"/>
    </row>
    <row r="58" spans="1:14" ht="39.75" customHeight="1">
      <c r="A58" s="1661">
        <v>37</v>
      </c>
      <c r="B58" s="1662"/>
      <c r="C58" s="1663"/>
      <c r="D58" s="1664"/>
      <c r="E58" s="1665"/>
      <c r="F58" s="1666"/>
      <c r="G58" s="1667"/>
      <c r="H58" s="1668"/>
      <c r="I58" s="1663"/>
      <c r="J58" s="1665"/>
      <c r="K58" s="1669" t="s">
        <v>688</v>
      </c>
      <c r="L58" s="1670"/>
      <c r="M58" s="1669"/>
      <c r="N58" s="1671"/>
    </row>
    <row r="59" spans="1:14" ht="39.75" customHeight="1">
      <c r="A59" s="1661">
        <v>38</v>
      </c>
      <c r="B59" s="1662"/>
      <c r="C59" s="1663"/>
      <c r="D59" s="1664"/>
      <c r="E59" s="1665"/>
      <c r="F59" s="1666"/>
      <c r="G59" s="1667"/>
      <c r="H59" s="1668"/>
      <c r="I59" s="1663"/>
      <c r="J59" s="1665"/>
      <c r="K59" s="1669" t="s">
        <v>688</v>
      </c>
      <c r="L59" s="1670"/>
      <c r="M59" s="1669"/>
      <c r="N59" s="1671"/>
    </row>
    <row r="60" spans="1:14" ht="39.75" customHeight="1">
      <c r="A60" s="1661">
        <v>39</v>
      </c>
      <c r="B60" s="1662"/>
      <c r="C60" s="1663"/>
      <c r="D60" s="1664"/>
      <c r="E60" s="1665"/>
      <c r="F60" s="1666"/>
      <c r="G60" s="1667"/>
      <c r="H60" s="1668"/>
      <c r="I60" s="1663"/>
      <c r="J60" s="1665"/>
      <c r="K60" s="1669" t="s">
        <v>688</v>
      </c>
      <c r="L60" s="1670"/>
      <c r="M60" s="1669"/>
      <c r="N60" s="1671"/>
    </row>
    <row r="61" spans="1:14" ht="39.75" customHeight="1">
      <c r="A61" s="1661">
        <v>40</v>
      </c>
      <c r="B61" s="1662"/>
      <c r="C61" s="1663"/>
      <c r="D61" s="1664"/>
      <c r="E61" s="1665"/>
      <c r="F61" s="1666"/>
      <c r="G61" s="1667"/>
      <c r="H61" s="1668"/>
      <c r="I61" s="1663"/>
      <c r="J61" s="1665"/>
      <c r="K61" s="1669" t="s">
        <v>688</v>
      </c>
      <c r="L61" s="1670"/>
      <c r="M61" s="1669"/>
      <c r="N61" s="1671"/>
    </row>
    <row r="62" spans="1:14" ht="39.75" customHeight="1">
      <c r="A62" s="1661">
        <v>41</v>
      </c>
      <c r="B62" s="1662"/>
      <c r="C62" s="1663"/>
      <c r="D62" s="1664"/>
      <c r="E62" s="1665"/>
      <c r="F62" s="1666"/>
      <c r="G62" s="1667"/>
      <c r="H62" s="1668"/>
      <c r="I62" s="1663"/>
      <c r="J62" s="1665"/>
      <c r="K62" s="1669" t="s">
        <v>688</v>
      </c>
      <c r="L62" s="1670"/>
      <c r="M62" s="1669"/>
      <c r="N62" s="1671"/>
    </row>
    <row r="63" spans="1:14" ht="39.75" customHeight="1">
      <c r="A63" s="1661">
        <v>42</v>
      </c>
      <c r="B63" s="1662"/>
      <c r="C63" s="1663"/>
      <c r="D63" s="1664"/>
      <c r="E63" s="1665"/>
      <c r="F63" s="1666"/>
      <c r="G63" s="1667"/>
      <c r="H63" s="1668"/>
      <c r="I63" s="1663"/>
      <c r="J63" s="1665"/>
      <c r="K63" s="1669" t="s">
        <v>688</v>
      </c>
      <c r="L63" s="1670"/>
      <c r="M63" s="1669"/>
      <c r="N63" s="1671"/>
    </row>
    <row r="64" spans="1:14" ht="39.75" customHeight="1">
      <c r="A64" s="1661">
        <v>43</v>
      </c>
      <c r="B64" s="1662"/>
      <c r="C64" s="1663"/>
      <c r="D64" s="1664"/>
      <c r="E64" s="1665"/>
      <c r="F64" s="1666"/>
      <c r="G64" s="1667"/>
      <c r="H64" s="1668"/>
      <c r="I64" s="1663"/>
      <c r="J64" s="1665"/>
      <c r="K64" s="1669" t="s">
        <v>688</v>
      </c>
      <c r="L64" s="1670"/>
      <c r="M64" s="1669"/>
      <c r="N64" s="1671"/>
    </row>
    <row r="65" spans="1:14" ht="39.75" customHeight="1">
      <c r="A65" s="1661">
        <v>44</v>
      </c>
      <c r="B65" s="1662"/>
      <c r="C65" s="1663"/>
      <c r="D65" s="1664"/>
      <c r="E65" s="1665"/>
      <c r="F65" s="1666"/>
      <c r="G65" s="1667"/>
      <c r="H65" s="1668"/>
      <c r="I65" s="1663"/>
      <c r="J65" s="1665"/>
      <c r="K65" s="1669" t="s">
        <v>688</v>
      </c>
      <c r="L65" s="1670"/>
      <c r="M65" s="1669"/>
      <c r="N65" s="1671"/>
    </row>
    <row r="66" spans="1:14" ht="39.75" customHeight="1" thickBot="1">
      <c r="A66" s="1650">
        <v>45</v>
      </c>
      <c r="B66" s="1651"/>
      <c r="C66" s="1652"/>
      <c r="D66" s="1653"/>
      <c r="E66" s="1654"/>
      <c r="F66" s="1655"/>
      <c r="G66" s="1656"/>
      <c r="H66" s="1657"/>
      <c r="I66" s="1652"/>
      <c r="J66" s="1654"/>
      <c r="K66" s="1658" t="s">
        <v>688</v>
      </c>
      <c r="L66" s="1659"/>
      <c r="M66" s="1658"/>
      <c r="N66" s="1660"/>
    </row>
    <row r="67" spans="1:14" ht="39.75" customHeight="1">
      <c r="A67" s="246"/>
      <c r="B67" s="246"/>
      <c r="C67" s="247"/>
      <c r="D67" s="247"/>
      <c r="E67" s="247"/>
      <c r="F67" s="248"/>
      <c r="G67" s="248"/>
      <c r="H67" s="248"/>
      <c r="I67" s="247"/>
      <c r="J67" s="247"/>
      <c r="L67" s="247"/>
      <c r="M67" s="247"/>
      <c r="N67" s="249" t="s">
        <v>692</v>
      </c>
    </row>
  </sheetData>
  <mergeCells count="316">
    <mergeCell ref="A8:C8"/>
    <mergeCell ref="D8:L8"/>
    <mergeCell ref="M8:N8"/>
    <mergeCell ref="A9:C9"/>
    <mergeCell ref="D9:L9"/>
    <mergeCell ref="M9:N9"/>
    <mergeCell ref="M1:N1"/>
    <mergeCell ref="A3:K5"/>
    <mergeCell ref="A6:C7"/>
    <mergeCell ref="D6:D7"/>
    <mergeCell ref="E6:K7"/>
    <mergeCell ref="M6:N6"/>
    <mergeCell ref="M7:N7"/>
    <mergeCell ref="C14:F14"/>
    <mergeCell ref="K14:N14"/>
    <mergeCell ref="C15:F15"/>
    <mergeCell ref="I15:J16"/>
    <mergeCell ref="K15:L16"/>
    <mergeCell ref="M15:N15"/>
    <mergeCell ref="C16:F16"/>
    <mergeCell ref="A11:G13"/>
    <mergeCell ref="H11:H17"/>
    <mergeCell ref="I11:J11"/>
    <mergeCell ref="K11:N11"/>
    <mergeCell ref="I12:J12"/>
    <mergeCell ref="K12:N12"/>
    <mergeCell ref="I13:J14"/>
    <mergeCell ref="K13:L13"/>
    <mergeCell ref="M13:N13"/>
    <mergeCell ref="A14:A16"/>
    <mergeCell ref="A17:B17"/>
    <mergeCell ref="C17:F17"/>
    <mergeCell ref="I17:J17"/>
    <mergeCell ref="K17:N17"/>
    <mergeCell ref="A19:B19"/>
    <mergeCell ref="C19:E19"/>
    <mergeCell ref="F19:H19"/>
    <mergeCell ref="I19:J19"/>
    <mergeCell ref="K19:L19"/>
    <mergeCell ref="M19:N19"/>
    <mergeCell ref="A21:B21"/>
    <mergeCell ref="C21:E21"/>
    <mergeCell ref="F21:H21"/>
    <mergeCell ref="I21:J21"/>
    <mergeCell ref="K21:L21"/>
    <mergeCell ref="M21:N21"/>
    <mergeCell ref="A20:B20"/>
    <mergeCell ref="C20:E20"/>
    <mergeCell ref="F20:H20"/>
    <mergeCell ref="I20:J20"/>
    <mergeCell ref="K20:L20"/>
    <mergeCell ref="M20:N20"/>
    <mergeCell ref="A23:B23"/>
    <mergeCell ref="C23:E23"/>
    <mergeCell ref="F23:H23"/>
    <mergeCell ref="I23:J23"/>
    <mergeCell ref="K23:L23"/>
    <mergeCell ref="M23:N23"/>
    <mergeCell ref="A22:B22"/>
    <mergeCell ref="C22:E22"/>
    <mergeCell ref="F22:H22"/>
    <mergeCell ref="I22:J22"/>
    <mergeCell ref="K22:L22"/>
    <mergeCell ref="M22:N22"/>
    <mergeCell ref="A25:B25"/>
    <mergeCell ref="C25:E25"/>
    <mergeCell ref="F25:H25"/>
    <mergeCell ref="I25:J25"/>
    <mergeCell ref="K25:L25"/>
    <mergeCell ref="M25:N25"/>
    <mergeCell ref="A24:B24"/>
    <mergeCell ref="C24:E24"/>
    <mergeCell ref="F24:H24"/>
    <mergeCell ref="I24:J24"/>
    <mergeCell ref="K24:L24"/>
    <mergeCell ref="M24:N24"/>
    <mergeCell ref="A27:B27"/>
    <mergeCell ref="C27:E27"/>
    <mergeCell ref="F27:H27"/>
    <mergeCell ref="I27:J27"/>
    <mergeCell ref="K27:L27"/>
    <mergeCell ref="M27:N27"/>
    <mergeCell ref="A26:B26"/>
    <mergeCell ref="C26:E26"/>
    <mergeCell ref="F26:H26"/>
    <mergeCell ref="I26:J26"/>
    <mergeCell ref="K26:L26"/>
    <mergeCell ref="M26:N26"/>
    <mergeCell ref="A29:B29"/>
    <mergeCell ref="C29:E29"/>
    <mergeCell ref="F29:H29"/>
    <mergeCell ref="I29:J29"/>
    <mergeCell ref="K29:L29"/>
    <mergeCell ref="M29:N29"/>
    <mergeCell ref="A28:B28"/>
    <mergeCell ref="C28:E28"/>
    <mergeCell ref="F28:H28"/>
    <mergeCell ref="I28:J28"/>
    <mergeCell ref="K28:L28"/>
    <mergeCell ref="M28:N28"/>
    <mergeCell ref="A31:B31"/>
    <mergeCell ref="C31:E31"/>
    <mergeCell ref="F31:H31"/>
    <mergeCell ref="I31:J31"/>
    <mergeCell ref="K31:L31"/>
    <mergeCell ref="M31:N31"/>
    <mergeCell ref="A30:B30"/>
    <mergeCell ref="C30:E30"/>
    <mergeCell ref="F30:H30"/>
    <mergeCell ref="I30:J30"/>
    <mergeCell ref="K30:L30"/>
    <mergeCell ref="M30:N30"/>
    <mergeCell ref="A33:B33"/>
    <mergeCell ref="C33:E33"/>
    <mergeCell ref="F33:H33"/>
    <mergeCell ref="I33:J33"/>
    <mergeCell ref="K33:L33"/>
    <mergeCell ref="M33:N33"/>
    <mergeCell ref="A32:B32"/>
    <mergeCell ref="C32:E32"/>
    <mergeCell ref="F32:H32"/>
    <mergeCell ref="I32:J32"/>
    <mergeCell ref="K32:L32"/>
    <mergeCell ref="M32:N32"/>
    <mergeCell ref="A36:B36"/>
    <mergeCell ref="C36:E36"/>
    <mergeCell ref="F36:H36"/>
    <mergeCell ref="I36:J36"/>
    <mergeCell ref="K36:L36"/>
    <mergeCell ref="M36:N36"/>
    <mergeCell ref="A34:B34"/>
    <mergeCell ref="C34:E34"/>
    <mergeCell ref="F34:H34"/>
    <mergeCell ref="I34:J34"/>
    <mergeCell ref="K34:L34"/>
    <mergeCell ref="M34:N34"/>
    <mergeCell ref="A38:B38"/>
    <mergeCell ref="C38:E38"/>
    <mergeCell ref="F38:H38"/>
    <mergeCell ref="I38:J38"/>
    <mergeCell ref="K38:L38"/>
    <mergeCell ref="M38:N38"/>
    <mergeCell ref="A37:B37"/>
    <mergeCell ref="C37:E37"/>
    <mergeCell ref="F37:H37"/>
    <mergeCell ref="I37:J37"/>
    <mergeCell ref="K37:L37"/>
    <mergeCell ref="M37:N37"/>
    <mergeCell ref="A40:B40"/>
    <mergeCell ref="C40:E40"/>
    <mergeCell ref="F40:H40"/>
    <mergeCell ref="I40:J40"/>
    <mergeCell ref="K40:L40"/>
    <mergeCell ref="M40:N40"/>
    <mergeCell ref="A39:B39"/>
    <mergeCell ref="C39:E39"/>
    <mergeCell ref="F39:H39"/>
    <mergeCell ref="I39:J39"/>
    <mergeCell ref="K39:L39"/>
    <mergeCell ref="M39:N39"/>
    <mergeCell ref="A42:B42"/>
    <mergeCell ref="C42:E42"/>
    <mergeCell ref="F42:H42"/>
    <mergeCell ref="I42:J42"/>
    <mergeCell ref="K42:L42"/>
    <mergeCell ref="M42:N42"/>
    <mergeCell ref="A41:B41"/>
    <mergeCell ref="C41:E41"/>
    <mergeCell ref="F41:H41"/>
    <mergeCell ref="I41:J41"/>
    <mergeCell ref="K41:L41"/>
    <mergeCell ref="M41:N41"/>
    <mergeCell ref="A44:B44"/>
    <mergeCell ref="C44:E44"/>
    <mergeCell ref="F44:H44"/>
    <mergeCell ref="I44:J44"/>
    <mergeCell ref="K44:L44"/>
    <mergeCell ref="M44:N44"/>
    <mergeCell ref="A43:B43"/>
    <mergeCell ref="C43:E43"/>
    <mergeCell ref="F43:H43"/>
    <mergeCell ref="I43:J43"/>
    <mergeCell ref="K43:L43"/>
    <mergeCell ref="M43:N43"/>
    <mergeCell ref="A46:B46"/>
    <mergeCell ref="C46:E46"/>
    <mergeCell ref="F46:H46"/>
    <mergeCell ref="I46:J46"/>
    <mergeCell ref="K46:L46"/>
    <mergeCell ref="M46:N46"/>
    <mergeCell ref="A45:B45"/>
    <mergeCell ref="C45:E45"/>
    <mergeCell ref="F45:H45"/>
    <mergeCell ref="I45:J45"/>
    <mergeCell ref="K45:L45"/>
    <mergeCell ref="M45:N45"/>
    <mergeCell ref="A48:B48"/>
    <mergeCell ref="C48:E48"/>
    <mergeCell ref="F48:H48"/>
    <mergeCell ref="I48:J48"/>
    <mergeCell ref="K48:L48"/>
    <mergeCell ref="M48:N48"/>
    <mergeCell ref="A47:B47"/>
    <mergeCell ref="C47:E47"/>
    <mergeCell ref="F47:H47"/>
    <mergeCell ref="I47:J47"/>
    <mergeCell ref="K47:L47"/>
    <mergeCell ref="M47:N47"/>
    <mergeCell ref="A50:B50"/>
    <mergeCell ref="C50:E50"/>
    <mergeCell ref="F50:H50"/>
    <mergeCell ref="I50:J50"/>
    <mergeCell ref="K50:L50"/>
    <mergeCell ref="M50:N50"/>
    <mergeCell ref="A49:B49"/>
    <mergeCell ref="C49:E49"/>
    <mergeCell ref="F49:H49"/>
    <mergeCell ref="I49:J49"/>
    <mergeCell ref="K49:L49"/>
    <mergeCell ref="M49:N49"/>
    <mergeCell ref="A52:B52"/>
    <mergeCell ref="C52:E52"/>
    <mergeCell ref="F52:H52"/>
    <mergeCell ref="I52:J52"/>
    <mergeCell ref="K52:L52"/>
    <mergeCell ref="M52:N52"/>
    <mergeCell ref="A51:B51"/>
    <mergeCell ref="C51:E51"/>
    <mergeCell ref="F51:H51"/>
    <mergeCell ref="I51:J51"/>
    <mergeCell ref="K51:L51"/>
    <mergeCell ref="M51:N51"/>
    <mergeCell ref="A54:B54"/>
    <mergeCell ref="C54:E54"/>
    <mergeCell ref="F54:H54"/>
    <mergeCell ref="I54:J54"/>
    <mergeCell ref="K54:L54"/>
    <mergeCell ref="M54:N54"/>
    <mergeCell ref="A53:B53"/>
    <mergeCell ref="C53:E53"/>
    <mergeCell ref="F53:H53"/>
    <mergeCell ref="I53:J53"/>
    <mergeCell ref="K53:L53"/>
    <mergeCell ref="M53:N53"/>
    <mergeCell ref="A56:B56"/>
    <mergeCell ref="C56:E56"/>
    <mergeCell ref="F56:H56"/>
    <mergeCell ref="I56:J56"/>
    <mergeCell ref="K56:L56"/>
    <mergeCell ref="M56:N56"/>
    <mergeCell ref="A55:B55"/>
    <mergeCell ref="C55:E55"/>
    <mergeCell ref="F55:H55"/>
    <mergeCell ref="I55:J55"/>
    <mergeCell ref="K55:L55"/>
    <mergeCell ref="M55:N55"/>
    <mergeCell ref="A58:B58"/>
    <mergeCell ref="C58:E58"/>
    <mergeCell ref="F58:H58"/>
    <mergeCell ref="I58:J58"/>
    <mergeCell ref="K58:L58"/>
    <mergeCell ref="M58:N58"/>
    <mergeCell ref="A57:B57"/>
    <mergeCell ref="C57:E57"/>
    <mergeCell ref="F57:H57"/>
    <mergeCell ref="I57:J57"/>
    <mergeCell ref="K57:L57"/>
    <mergeCell ref="M57:N57"/>
    <mergeCell ref="A60:B60"/>
    <mergeCell ref="C60:E60"/>
    <mergeCell ref="F60:H60"/>
    <mergeCell ref="I60:J60"/>
    <mergeCell ref="K60:L60"/>
    <mergeCell ref="M60:N60"/>
    <mergeCell ref="A59:B59"/>
    <mergeCell ref="C59:E59"/>
    <mergeCell ref="F59:H59"/>
    <mergeCell ref="I59:J59"/>
    <mergeCell ref="K59:L59"/>
    <mergeCell ref="M59:N59"/>
    <mergeCell ref="A62:B62"/>
    <mergeCell ref="C62:E62"/>
    <mergeCell ref="F62:H62"/>
    <mergeCell ref="I62:J62"/>
    <mergeCell ref="K62:L62"/>
    <mergeCell ref="M62:N62"/>
    <mergeCell ref="A61:B61"/>
    <mergeCell ref="C61:E61"/>
    <mergeCell ref="F61:H61"/>
    <mergeCell ref="I61:J61"/>
    <mergeCell ref="K61:L61"/>
    <mergeCell ref="M61:N61"/>
    <mergeCell ref="A64:B64"/>
    <mergeCell ref="C64:E64"/>
    <mergeCell ref="F64:H64"/>
    <mergeCell ref="I64:J64"/>
    <mergeCell ref="K64:L64"/>
    <mergeCell ref="M64:N64"/>
    <mergeCell ref="A63:B63"/>
    <mergeCell ref="C63:E63"/>
    <mergeCell ref="F63:H63"/>
    <mergeCell ref="I63:J63"/>
    <mergeCell ref="K63:L63"/>
    <mergeCell ref="M63:N63"/>
    <mergeCell ref="A66:B66"/>
    <mergeCell ref="C66:E66"/>
    <mergeCell ref="F66:H66"/>
    <mergeCell ref="I66:J66"/>
    <mergeCell ref="K66:L66"/>
    <mergeCell ref="M66:N66"/>
    <mergeCell ref="A65:B65"/>
    <mergeCell ref="C65:E65"/>
    <mergeCell ref="F65:H65"/>
    <mergeCell ref="I65:J65"/>
    <mergeCell ref="K65:L65"/>
    <mergeCell ref="M65:N65"/>
  </mergeCells>
  <phoneticPr fontId="6"/>
  <conditionalFormatting sqref="C14">
    <cfRule type="expression" dxfId="65" priority="8">
      <formula>$A$14=""</formula>
    </cfRule>
  </conditionalFormatting>
  <conditionalFormatting sqref="C20:E20">
    <cfRule type="expression" dxfId="64" priority="16">
      <formula>$C$20=""</formula>
    </cfRule>
    <cfRule type="expression" dxfId="63" priority="24">
      <formula>$E$6</formula>
    </cfRule>
  </conditionalFormatting>
  <conditionalFormatting sqref="C37:E37">
    <cfRule type="expression" dxfId="62" priority="3">
      <formula>$C$20=""</formula>
    </cfRule>
    <cfRule type="expression" dxfId="61" priority="4">
      <formula>$E$6</formula>
    </cfRule>
  </conditionalFormatting>
  <conditionalFormatting sqref="C14:F14">
    <cfRule type="expression" dxfId="60" priority="7">
      <formula>$C$14=""</formula>
    </cfRule>
  </conditionalFormatting>
  <conditionalFormatting sqref="C15:F15">
    <cfRule type="expression" dxfId="59" priority="6">
      <formula>$C$15=""</formula>
    </cfRule>
  </conditionalFormatting>
  <conditionalFormatting sqref="C16:F16">
    <cfRule type="expression" dxfId="58" priority="5">
      <formula>$C$16=""</formula>
    </cfRule>
  </conditionalFormatting>
  <conditionalFormatting sqref="I20:J20">
    <cfRule type="expression" dxfId="57" priority="15">
      <formula>$I$20=""</formula>
    </cfRule>
  </conditionalFormatting>
  <conditionalFormatting sqref="I37:J37">
    <cfRule type="expression" dxfId="56" priority="2">
      <formula>$I$20=""</formula>
    </cfRule>
  </conditionalFormatting>
  <conditionalFormatting sqref="K20:L20">
    <cfRule type="containsText" dxfId="55" priority="9" operator="containsText" text="　">
      <formula>NOT(ISERROR(SEARCH("　",K20)))</formula>
    </cfRule>
  </conditionalFormatting>
  <conditionalFormatting sqref="K37:L37">
    <cfRule type="containsText" dxfId="54" priority="1" operator="containsText" text="　">
      <formula>NOT(ISERROR(SEARCH("　",K37)))</formula>
    </cfRule>
  </conditionalFormatting>
  <conditionalFormatting sqref="K11:N12">
    <cfRule type="expression" dxfId="53" priority="19">
      <formula>$K$11=""</formula>
    </cfRule>
  </conditionalFormatting>
  <conditionalFormatting sqref="K14:N14">
    <cfRule type="expression" dxfId="52" priority="18">
      <formula>$K$14=""</formula>
    </cfRule>
  </conditionalFormatting>
  <conditionalFormatting sqref="K17:N17">
    <cfRule type="expression" dxfId="51" priority="17">
      <formula>$K$17=""</formula>
    </cfRule>
  </conditionalFormatting>
  <conditionalFormatting sqref="L7">
    <cfRule type="expression" dxfId="50" priority="21">
      <formula>$L$7=""</formula>
    </cfRule>
  </conditionalFormatting>
  <conditionalFormatting sqref="M7:N7">
    <cfRule type="expression" dxfId="49" priority="20">
      <formula>$M$7=""</formula>
    </cfRule>
  </conditionalFormatting>
  <conditionalFormatting sqref="M9:N9">
    <cfRule type="containsText" dxfId="48" priority="10" operator="containsText" text="　">
      <formula>NOT(ISERROR(SEARCH("　",M9)))</formula>
    </cfRule>
    <cfRule type="containsText" dxfId="47" priority="11" operator="containsText" text=" ">
      <formula>NOT(ISERROR(SEARCH(" ",M9)))</formula>
    </cfRule>
    <cfRule type="containsText" dxfId="46" priority="12" operator="containsText" text="&quot;&quot;">
      <formula>NOT(ISERROR(SEARCH("""""",M9)))</formula>
    </cfRule>
    <cfRule type="expression" dxfId="45" priority="13">
      <formula>$M$9=""</formula>
    </cfRule>
  </conditionalFormatting>
  <dataValidations count="5">
    <dataValidation type="list" allowBlank="1" showInputMessage="1" showErrorMessage="1" sqref="K13" xr:uid="{00000000-0002-0000-1000-000000000000}">
      <formula1>"　□　設置場所に同じ,　☑　設置場所に同じ,　　"</formula1>
    </dataValidation>
    <dataValidation type="list" allowBlank="1" showInputMessage="1" showErrorMessage="1" sqref="M9:N9" xr:uid="{00000000-0002-0000-1000-000001000000}">
      <formula1>"工事店,水道局,　,　工事店・水道局　"</formula1>
    </dataValidation>
    <dataValidation type="list" allowBlank="1" showInputMessage="1" showErrorMessage="1" sqref="K20:L34 K37:L66" xr:uid="{00000000-0002-0000-1000-000002000000}">
      <formula1>"取付＋開始,取付のみ(止水),　,取付のみ(止水)　・　取付＋開始"</formula1>
    </dataValidation>
    <dataValidation imeMode="fullKatakana" allowBlank="1" showInputMessage="1" showErrorMessage="1" sqref="K11:N11" xr:uid="{00000000-0002-0000-1000-000003000000}"/>
    <dataValidation imeMode="on" allowBlank="1" showInputMessage="1" showErrorMessage="1" sqref="E6:K7 D9:L9 K12:N12 K15:L16 C14:F15 M20:N34 C17:F17 K14:N14 F20:H34 M37:N66 F37:H66" xr:uid="{00000000-0002-0000-1000-000004000000}"/>
  </dataValidations>
  <hyperlinks>
    <hyperlink ref="Q3" location="水道申請" display="工事店情報に戻る" xr:uid="{00000000-0004-0000-1000-000000000000}"/>
  </hyperlinks>
  <printOptions horizontalCentered="1"/>
  <pageMargins left="0.39370078740157483" right="0.15748031496062992" top="0.35433070866141736" bottom="0.15748031496062992" header="0.15748031496062992" footer="0.11811023622047245"/>
  <pageSetup paperSize="9" scale="70" orientation="portrait" blackAndWhite="1" r:id="rId1"/>
  <headerFooter alignWithMargins="0"/>
  <rowBreaks count="1" manualBreakCount="1">
    <brk id="35" max="13" man="1"/>
  </rowBreaks>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T12"/>
  <sheetViews>
    <sheetView view="pageBreakPreview" zoomScale="80" zoomScaleNormal="100" zoomScaleSheetLayoutView="80" workbookViewId="0">
      <selection activeCell="H3" sqref="H3:L3"/>
    </sheetView>
  </sheetViews>
  <sheetFormatPr defaultColWidth="9" defaultRowHeight="13.2"/>
  <cols>
    <col min="1" max="1" width="1.6640625" style="251" customWidth="1"/>
    <col min="2" max="2" width="7.44140625" style="251" customWidth="1"/>
    <col min="3" max="3" width="7.21875" style="251" customWidth="1"/>
    <col min="4" max="4" width="11.33203125" style="251" customWidth="1"/>
    <col min="5" max="5" width="4.109375" style="251" customWidth="1"/>
    <col min="6" max="6" width="11.109375" style="251" customWidth="1"/>
    <col min="7" max="7" width="11.6640625" style="251" customWidth="1"/>
    <col min="8" max="8" width="2.77734375" style="251" customWidth="1"/>
    <col min="9" max="9" width="1.77734375" style="251" customWidth="1"/>
    <col min="10" max="10" width="3.21875" style="251" customWidth="1"/>
    <col min="11" max="11" width="5.44140625" style="251" customWidth="1"/>
    <col min="12" max="12" width="8.21875" style="251" customWidth="1"/>
    <col min="13" max="13" width="2.33203125" style="251" customWidth="1"/>
    <col min="14" max="14" width="2.6640625" style="251" customWidth="1"/>
    <col min="15" max="15" width="5" style="251" customWidth="1"/>
    <col min="16" max="16" width="4.21875" style="251" customWidth="1"/>
    <col min="17" max="17" width="4.33203125" style="251" customWidth="1"/>
    <col min="18" max="18" width="1.6640625" style="251" customWidth="1"/>
    <col min="19" max="19" width="9" style="251"/>
    <col min="20" max="20" width="22.44140625" style="251" bestFit="1" customWidth="1"/>
    <col min="21" max="16384" width="9" style="251"/>
  </cols>
  <sheetData>
    <row r="1" spans="2:20" ht="16.5" customHeight="1">
      <c r="B1" s="250" t="s">
        <v>693</v>
      </c>
    </row>
    <row r="2" spans="2:20" ht="40.5" customHeight="1">
      <c r="B2" s="1817" t="s">
        <v>694</v>
      </c>
      <c r="C2" s="1817"/>
      <c r="D2" s="1817"/>
      <c r="E2" s="1818" t="s">
        <v>695</v>
      </c>
      <c r="F2" s="1818"/>
      <c r="G2" s="1818"/>
      <c r="H2" s="1818"/>
      <c r="I2" s="1818"/>
      <c r="J2" s="1818"/>
      <c r="K2" s="1818"/>
      <c r="L2" s="1818"/>
      <c r="P2" s="252" t="s">
        <v>696</v>
      </c>
      <c r="T2" s="202" t="s">
        <v>564</v>
      </c>
    </row>
    <row r="3" spans="2:20" s="259" customFormat="1" ht="22.5" customHeight="1">
      <c r="B3" s="253" t="s">
        <v>578</v>
      </c>
      <c r="C3" s="805" t="s">
        <v>551</v>
      </c>
      <c r="D3" s="1819" t="str">
        <f>申請書!I28</f>
        <v/>
      </c>
      <c r="E3" s="1820"/>
      <c r="F3" s="1820"/>
      <c r="G3" s="255" t="s">
        <v>697</v>
      </c>
      <c r="H3" s="1821"/>
      <c r="I3" s="1822"/>
      <c r="J3" s="1822"/>
      <c r="K3" s="1822"/>
      <c r="L3" s="1822"/>
      <c r="M3" s="256" t="s">
        <v>698</v>
      </c>
      <c r="N3" s="257"/>
      <c r="O3" s="256" t="s">
        <v>699</v>
      </c>
      <c r="P3" s="257"/>
      <c r="Q3" s="258" t="s">
        <v>700</v>
      </c>
    </row>
    <row r="4" spans="2:20" s="259" customFormat="1" ht="22.5" customHeight="1">
      <c r="B4" s="1803" t="s">
        <v>701</v>
      </c>
      <c r="C4" s="260" t="s">
        <v>295</v>
      </c>
      <c r="D4" s="1823">
        <f>申請書!J14</f>
        <v>0</v>
      </c>
      <c r="E4" s="1824"/>
      <c r="F4" s="1824"/>
      <c r="G4" s="261" t="s">
        <v>702</v>
      </c>
      <c r="H4" s="262"/>
      <c r="I4" s="257"/>
      <c r="J4" s="257"/>
      <c r="K4" s="257" t="s">
        <v>703</v>
      </c>
      <c r="L4" s="1825" t="s">
        <v>704</v>
      </c>
      <c r="M4" s="1825"/>
      <c r="N4" s="1825"/>
      <c r="O4" s="1825"/>
      <c r="P4" s="257"/>
      <c r="Q4" s="258" t="s">
        <v>705</v>
      </c>
    </row>
    <row r="5" spans="2:20" s="259" customFormat="1" ht="22.5" customHeight="1">
      <c r="B5" s="1804"/>
      <c r="C5" s="263" t="s">
        <v>706</v>
      </c>
      <c r="D5" s="807">
        <f>申請書!J16</f>
        <v>0</v>
      </c>
      <c r="E5" s="265" t="s">
        <v>707</v>
      </c>
      <c r="F5" s="806">
        <f>申請書!Y16</f>
        <v>0</v>
      </c>
      <c r="G5" s="255" t="s">
        <v>708</v>
      </c>
      <c r="H5" s="262" t="s">
        <v>709</v>
      </c>
      <c r="I5" s="266" t="s">
        <v>710</v>
      </c>
      <c r="J5" s="257" t="s">
        <v>357</v>
      </c>
      <c r="K5" s="257" t="s">
        <v>711</v>
      </c>
      <c r="L5" s="257"/>
      <c r="M5" s="257" t="s">
        <v>367</v>
      </c>
      <c r="N5" s="1822" t="s">
        <v>712</v>
      </c>
      <c r="O5" s="1822"/>
      <c r="P5" s="257"/>
      <c r="Q5" s="258" t="s">
        <v>713</v>
      </c>
    </row>
    <row r="6" spans="2:20" s="259" customFormat="1" ht="22.5" customHeight="1">
      <c r="B6" s="1803" t="s">
        <v>714</v>
      </c>
      <c r="C6" s="260" t="s">
        <v>295</v>
      </c>
      <c r="D6" s="1805"/>
      <c r="E6" s="1806"/>
      <c r="F6" s="1806"/>
      <c r="G6" s="267" t="s">
        <v>715</v>
      </c>
      <c r="H6" s="1807">
        <f>申請書!G21</f>
        <v>0</v>
      </c>
      <c r="I6" s="1807"/>
      <c r="J6" s="1807"/>
      <c r="K6" s="1807"/>
      <c r="L6" s="1807"/>
      <c r="M6" s="1808" t="s">
        <v>716</v>
      </c>
      <c r="N6" s="1809"/>
      <c r="O6" s="1809"/>
      <c r="P6" s="1809"/>
      <c r="Q6" s="1810"/>
    </row>
    <row r="7" spans="2:20" s="259" customFormat="1" ht="22.5" customHeight="1">
      <c r="B7" s="1804"/>
      <c r="C7" s="263" t="s">
        <v>570</v>
      </c>
      <c r="D7" s="264"/>
      <c r="E7" s="268" t="s">
        <v>707</v>
      </c>
      <c r="F7" s="269"/>
      <c r="G7" s="254" t="s">
        <v>717</v>
      </c>
      <c r="H7" s="1811"/>
      <c r="I7" s="1812"/>
      <c r="J7" s="1812"/>
      <c r="K7" s="1813"/>
      <c r="L7" s="1814" t="s">
        <v>718</v>
      </c>
      <c r="M7" s="1815"/>
      <c r="N7" s="1816"/>
      <c r="O7" s="1814">
        <f>入力!E2</f>
        <v>0</v>
      </c>
      <c r="P7" s="1815"/>
      <c r="Q7" s="1816"/>
    </row>
    <row r="8" spans="2:20" s="259" customFormat="1" ht="99.75" customHeight="1">
      <c r="B8" s="1788" t="s">
        <v>719</v>
      </c>
      <c r="C8" s="1789"/>
      <c r="D8" s="1789"/>
      <c r="E8" s="1789"/>
      <c r="F8" s="1790"/>
      <c r="G8" s="1794" t="s">
        <v>720</v>
      </c>
      <c r="H8" s="1795"/>
      <c r="I8" s="1795"/>
      <c r="J8" s="1795"/>
      <c r="K8" s="1795"/>
      <c r="L8" s="1795"/>
      <c r="M8" s="1795"/>
      <c r="N8" s="1795"/>
      <c r="O8" s="1795"/>
      <c r="P8" s="1795"/>
      <c r="Q8" s="1796"/>
    </row>
    <row r="9" spans="2:20" ht="107.25" customHeight="1">
      <c r="B9" s="1791"/>
      <c r="C9" s="1792"/>
      <c r="D9" s="1792"/>
      <c r="E9" s="1792"/>
      <c r="F9" s="1793"/>
      <c r="G9" s="1797"/>
      <c r="H9" s="1798"/>
      <c r="I9" s="1798"/>
      <c r="J9" s="1798"/>
      <c r="K9" s="1798"/>
      <c r="L9" s="1798"/>
      <c r="M9" s="1798"/>
      <c r="N9" s="1798"/>
      <c r="O9" s="1798"/>
      <c r="P9" s="1798"/>
      <c r="Q9" s="1799"/>
    </row>
    <row r="10" spans="2:20" ht="409.6" customHeight="1">
      <c r="B10" s="1800"/>
      <c r="C10" s="1801"/>
      <c r="D10" s="1801"/>
      <c r="E10" s="1801"/>
      <c r="F10" s="1801"/>
      <c r="G10" s="1801"/>
      <c r="H10" s="1801"/>
      <c r="I10" s="1801"/>
      <c r="J10" s="1801"/>
      <c r="K10" s="1801"/>
      <c r="L10" s="1801"/>
      <c r="M10" s="1801"/>
      <c r="N10" s="1801"/>
      <c r="O10" s="1801"/>
      <c r="P10" s="1801"/>
      <c r="Q10" s="1802"/>
    </row>
    <row r="11" spans="2:20" ht="13.5" hidden="1" customHeight="1">
      <c r="B11" s="270"/>
      <c r="C11" s="270"/>
      <c r="D11" s="270"/>
      <c r="E11" s="270"/>
      <c r="F11" s="270"/>
      <c r="G11" s="270"/>
      <c r="H11" s="270"/>
      <c r="I11" s="270"/>
      <c r="J11" s="270"/>
      <c r="K11" s="270"/>
      <c r="L11" s="270"/>
      <c r="M11" s="270"/>
      <c r="N11" s="270"/>
      <c r="O11" s="270"/>
      <c r="P11" s="270"/>
      <c r="Q11" s="270"/>
    </row>
    <row r="12" spans="2:20">
      <c r="B12" s="271"/>
    </row>
  </sheetData>
  <mergeCells count="18">
    <mergeCell ref="B2:D2"/>
    <mergeCell ref="E2:L2"/>
    <mergeCell ref="D3:F3"/>
    <mergeCell ref="H3:L3"/>
    <mergeCell ref="B4:B5"/>
    <mergeCell ref="D4:F4"/>
    <mergeCell ref="L4:O4"/>
    <mergeCell ref="N5:O5"/>
    <mergeCell ref="B8:F9"/>
    <mergeCell ref="G8:Q9"/>
    <mergeCell ref="B10:Q10"/>
    <mergeCell ref="B6:B7"/>
    <mergeCell ref="D6:F6"/>
    <mergeCell ref="H6:L6"/>
    <mergeCell ref="M6:Q6"/>
    <mergeCell ref="H7:K7"/>
    <mergeCell ref="L7:N7"/>
    <mergeCell ref="O7:Q7"/>
  </mergeCells>
  <phoneticPr fontId="6"/>
  <conditionalFormatting sqref="D7 F7">
    <cfRule type="containsBlanks" dxfId="44" priority="2">
      <formula>LEN(TRIM(D7))=0</formula>
    </cfRule>
  </conditionalFormatting>
  <conditionalFormatting sqref="D6:F6">
    <cfRule type="containsBlanks" dxfId="43" priority="3">
      <formula>LEN(TRIM(D6))=0</formula>
    </cfRule>
  </conditionalFormatting>
  <conditionalFormatting sqref="H3:L3 P3:P4 J4">
    <cfRule type="containsBlanks" dxfId="42" priority="1">
      <formula>LEN(TRIM(H3))=0</formula>
    </cfRule>
  </conditionalFormatting>
  <hyperlinks>
    <hyperlink ref="T2" location="水道申請" display="工事店情報に戻る" xr:uid="{00000000-0004-0000-1100-000000000000}"/>
  </hyperlinks>
  <printOptions horizontalCentered="1"/>
  <pageMargins left="0.74803149606299213" right="0.74803149606299213" top="0.98425196850393704" bottom="0.98425196850393704" header="0.51181102362204722" footer="0.51181102362204722"/>
  <pageSetup paperSize="9" scale="91" orientation="portrait"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J28"/>
  <sheetViews>
    <sheetView view="pageBreakPreview" zoomScale="80" zoomScaleNormal="100" zoomScaleSheetLayoutView="80" workbookViewId="0">
      <selection activeCell="C6" sqref="C6:G7"/>
    </sheetView>
  </sheetViews>
  <sheetFormatPr defaultColWidth="9" defaultRowHeight="13.2"/>
  <cols>
    <col min="1" max="1" width="1.6640625" style="272" customWidth="1"/>
    <col min="2" max="3" width="12.6640625" style="272" customWidth="1"/>
    <col min="4" max="4" width="14.88671875" style="272" customWidth="1"/>
    <col min="5" max="5" width="20" style="272" customWidth="1"/>
    <col min="6" max="7" width="12" style="272" customWidth="1"/>
    <col min="8" max="8" width="1.6640625" style="272" customWidth="1"/>
    <col min="9" max="9" width="9" style="272"/>
    <col min="10" max="10" width="22.44140625" style="272" bestFit="1" customWidth="1"/>
    <col min="11" max="16384" width="9" style="272"/>
  </cols>
  <sheetData>
    <row r="1" spans="2:10" ht="13.5" customHeight="1">
      <c r="B1" s="1847" t="s">
        <v>721</v>
      </c>
      <c r="C1" s="1847"/>
      <c r="D1" s="1847"/>
    </row>
    <row r="2" spans="2:10" ht="26.25" customHeight="1">
      <c r="B2" s="1848" t="s">
        <v>722</v>
      </c>
      <c r="C2" s="1848"/>
      <c r="D2" s="1848"/>
      <c r="E2" s="1849" t="s">
        <v>723</v>
      </c>
      <c r="F2" s="1849"/>
      <c r="G2" s="1849"/>
      <c r="J2" s="202" t="s">
        <v>564</v>
      </c>
    </row>
    <row r="3" spans="2:10" ht="15" customHeight="1">
      <c r="B3" s="1850" t="s">
        <v>576</v>
      </c>
      <c r="C3" s="1852" t="str">
        <f>LEFT(入力!E1,4)&amp;"-"&amp;RIGHT(入力!E1,4)</f>
        <v>-</v>
      </c>
      <c r="D3" s="1853"/>
      <c r="E3" s="273" t="s">
        <v>724</v>
      </c>
      <c r="F3" s="274"/>
      <c r="G3" s="275"/>
      <c r="H3" s="276"/>
    </row>
    <row r="4" spans="2:10" ht="22.5" customHeight="1">
      <c r="B4" s="1851"/>
      <c r="C4" s="1854"/>
      <c r="D4" s="1855"/>
      <c r="E4" s="1856">
        <f>'1_給水装置工事しゅん工検査申請書'!C21:G21</f>
        <v>0</v>
      </c>
      <c r="F4" s="1857"/>
      <c r="G4" s="1858"/>
      <c r="H4" s="276"/>
    </row>
    <row r="5" spans="2:10" ht="37.5" customHeight="1">
      <c r="B5" s="277" t="s">
        <v>577</v>
      </c>
      <c r="C5" s="1862">
        <f>入力!E2</f>
        <v>0</v>
      </c>
      <c r="D5" s="1863"/>
      <c r="E5" s="1859"/>
      <c r="F5" s="1860"/>
      <c r="G5" s="1861"/>
      <c r="H5" s="276"/>
    </row>
    <row r="6" spans="2:10" ht="18.75" customHeight="1">
      <c r="B6" s="278" t="s">
        <v>371</v>
      </c>
      <c r="C6" s="1841" t="str">
        <f>'3_給水装置工事検査報告書'!C13:J13</f>
        <v/>
      </c>
      <c r="D6" s="1842"/>
      <c r="E6" s="1842"/>
      <c r="F6" s="1842"/>
      <c r="G6" s="1843"/>
      <c r="H6" s="276"/>
    </row>
    <row r="7" spans="2:10" ht="18.75" customHeight="1">
      <c r="B7" s="279" t="s">
        <v>725</v>
      </c>
      <c r="C7" s="1844"/>
      <c r="D7" s="1845"/>
      <c r="E7" s="1845"/>
      <c r="F7" s="1845"/>
      <c r="G7" s="1846"/>
      <c r="H7" s="276"/>
    </row>
    <row r="8" spans="2:10" ht="22.5" customHeight="1">
      <c r="B8" s="277" t="s">
        <v>726</v>
      </c>
      <c r="C8" s="1827"/>
      <c r="D8" s="1828"/>
      <c r="E8" s="277" t="s">
        <v>727</v>
      </c>
      <c r="F8" s="277" t="s">
        <v>728</v>
      </c>
      <c r="G8" s="277" t="s">
        <v>309</v>
      </c>
      <c r="H8" s="280"/>
    </row>
    <row r="9" spans="2:10" ht="22.5" customHeight="1">
      <c r="B9" s="277" t="s">
        <v>729</v>
      </c>
      <c r="C9" s="1827"/>
      <c r="D9" s="1828"/>
      <c r="E9" s="281"/>
      <c r="F9" s="281"/>
      <c r="G9" s="281"/>
      <c r="H9" s="282"/>
    </row>
    <row r="10" spans="2:10" ht="22.5" customHeight="1">
      <c r="B10" s="277" t="s">
        <v>730</v>
      </c>
      <c r="C10" s="1827"/>
      <c r="D10" s="1828"/>
      <c r="E10" s="281"/>
      <c r="F10" s="281"/>
      <c r="G10" s="281"/>
      <c r="H10" s="282"/>
    </row>
    <row r="11" spans="2:10" ht="22.5" customHeight="1">
      <c r="B11" s="1826" t="s">
        <v>731</v>
      </c>
      <c r="C11" s="1827"/>
      <c r="D11" s="1828"/>
      <c r="E11" s="281"/>
      <c r="F11" s="281"/>
      <c r="G11" s="281"/>
      <c r="H11" s="282"/>
    </row>
    <row r="12" spans="2:10" ht="22.5" customHeight="1">
      <c r="B12" s="1826"/>
      <c r="C12" s="1827"/>
      <c r="D12" s="1828"/>
      <c r="E12" s="281"/>
      <c r="F12" s="281"/>
      <c r="G12" s="281"/>
      <c r="H12" s="282"/>
    </row>
    <row r="13" spans="2:10" ht="22.5" customHeight="1">
      <c r="B13" s="1826" t="s">
        <v>732</v>
      </c>
      <c r="C13" s="1827"/>
      <c r="D13" s="1828"/>
      <c r="E13" s="281"/>
      <c r="F13" s="281"/>
      <c r="G13" s="281"/>
      <c r="H13" s="282"/>
    </row>
    <row r="14" spans="2:10" ht="22.5" customHeight="1">
      <c r="B14" s="1826"/>
      <c r="C14" s="1827"/>
      <c r="D14" s="1828"/>
      <c r="E14" s="281"/>
      <c r="F14" s="281"/>
      <c r="G14" s="281"/>
      <c r="H14" s="282"/>
    </row>
    <row r="15" spans="2:10" ht="22.5" customHeight="1">
      <c r="B15" s="1829" t="s">
        <v>733</v>
      </c>
      <c r="C15" s="1830"/>
      <c r="D15" s="1831"/>
      <c r="E15" s="281"/>
      <c r="F15" s="281"/>
      <c r="G15" s="281"/>
      <c r="H15" s="282"/>
    </row>
    <row r="16" spans="2:10" ht="22.5" customHeight="1">
      <c r="B16" s="1832"/>
      <c r="C16" s="1833"/>
      <c r="D16" s="1834"/>
      <c r="E16" s="281"/>
      <c r="F16" s="281"/>
      <c r="G16" s="281"/>
      <c r="H16" s="282"/>
    </row>
    <row r="17" spans="2:8" ht="22.5" customHeight="1">
      <c r="B17" s="1832"/>
      <c r="C17" s="1833"/>
      <c r="D17" s="1834"/>
      <c r="E17" s="281"/>
      <c r="F17" s="281"/>
      <c r="G17" s="281"/>
      <c r="H17" s="282"/>
    </row>
    <row r="18" spans="2:8" ht="22.5" customHeight="1">
      <c r="B18" s="1832"/>
      <c r="C18" s="1833"/>
      <c r="D18" s="1834"/>
      <c r="E18" s="281"/>
      <c r="F18" s="281"/>
      <c r="G18" s="281"/>
      <c r="H18" s="282"/>
    </row>
    <row r="19" spans="2:8" ht="22.5" customHeight="1">
      <c r="B19" s="1832"/>
      <c r="C19" s="1833"/>
      <c r="D19" s="1834"/>
      <c r="E19" s="281"/>
      <c r="F19" s="281"/>
      <c r="G19" s="281"/>
      <c r="H19" s="282"/>
    </row>
    <row r="20" spans="2:8" ht="22.5" customHeight="1">
      <c r="B20" s="1832"/>
      <c r="C20" s="1833"/>
      <c r="D20" s="1834"/>
      <c r="E20" s="281"/>
      <c r="F20" s="281"/>
      <c r="G20" s="281"/>
      <c r="H20" s="282"/>
    </row>
    <row r="21" spans="2:8" ht="22.5" customHeight="1">
      <c r="B21" s="1832"/>
      <c r="C21" s="1833"/>
      <c r="D21" s="1834"/>
      <c r="E21" s="281"/>
      <c r="F21" s="281"/>
      <c r="G21" s="281"/>
      <c r="H21" s="282"/>
    </row>
    <row r="22" spans="2:8" ht="22.5" customHeight="1">
      <c r="B22" s="1832"/>
      <c r="C22" s="1833"/>
      <c r="D22" s="1834"/>
      <c r="E22" s="281"/>
      <c r="F22" s="281"/>
      <c r="G22" s="281"/>
      <c r="H22" s="282"/>
    </row>
    <row r="23" spans="2:8" ht="22.5" customHeight="1">
      <c r="B23" s="1832"/>
      <c r="C23" s="1833"/>
      <c r="D23" s="1834"/>
      <c r="E23" s="281"/>
      <c r="F23" s="281"/>
      <c r="G23" s="281"/>
      <c r="H23" s="282"/>
    </row>
    <row r="24" spans="2:8" ht="22.5" customHeight="1">
      <c r="B24" s="1832"/>
      <c r="C24" s="1833"/>
      <c r="D24" s="1834"/>
      <c r="E24" s="281"/>
      <c r="F24" s="281"/>
      <c r="G24" s="281"/>
      <c r="H24" s="282"/>
    </row>
    <row r="25" spans="2:8" ht="22.5" customHeight="1">
      <c r="B25" s="1832"/>
      <c r="C25" s="1833"/>
      <c r="D25" s="1834"/>
      <c r="E25" s="281"/>
      <c r="F25" s="281"/>
      <c r="G25" s="281"/>
      <c r="H25" s="282"/>
    </row>
    <row r="26" spans="2:8" ht="22.5" customHeight="1">
      <c r="B26" s="1835"/>
      <c r="C26" s="1836"/>
      <c r="D26" s="1837"/>
      <c r="E26" s="281"/>
      <c r="F26" s="281"/>
      <c r="G26" s="281"/>
      <c r="H26" s="282"/>
    </row>
    <row r="27" spans="2:8" ht="240" customHeight="1">
      <c r="B27" s="1838" t="s">
        <v>734</v>
      </c>
      <c r="C27" s="1839"/>
      <c r="D27" s="1839"/>
      <c r="E27" s="1839"/>
      <c r="F27" s="1839"/>
      <c r="G27" s="1840"/>
      <c r="H27" s="276"/>
    </row>
    <row r="28" spans="2:8" ht="14.4">
      <c r="B28" s="283"/>
      <c r="C28" s="283"/>
    </row>
  </sheetData>
  <mergeCells count="18">
    <mergeCell ref="B1:D1"/>
    <mergeCell ref="B2:D2"/>
    <mergeCell ref="E2:G2"/>
    <mergeCell ref="B3:B4"/>
    <mergeCell ref="C3:D4"/>
    <mergeCell ref="E4:G5"/>
    <mergeCell ref="C5:D5"/>
    <mergeCell ref="C6:G7"/>
    <mergeCell ref="C8:D8"/>
    <mergeCell ref="C9:D9"/>
    <mergeCell ref="C10:D10"/>
    <mergeCell ref="B11:B12"/>
    <mergeCell ref="C11:D12"/>
    <mergeCell ref="B13:B14"/>
    <mergeCell ref="C13:D14"/>
    <mergeCell ref="B15:D15"/>
    <mergeCell ref="B16:D26"/>
    <mergeCell ref="B27:G27"/>
  </mergeCells>
  <phoneticPr fontId="6"/>
  <hyperlinks>
    <hyperlink ref="J2" location="水道申請" display="工事店情報に戻る" xr:uid="{00000000-0004-0000-1200-000000000000}"/>
  </hyperlinks>
  <pageMargins left="0.55208333333333337" right="0.75" top="1" bottom="1" header="0.5" footer="0.5"/>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J103"/>
  <sheetViews>
    <sheetView tabSelected="1" workbookViewId="0">
      <selection activeCell="D13" sqref="D13"/>
    </sheetView>
  </sheetViews>
  <sheetFormatPr defaultColWidth="9" defaultRowHeight="19.2"/>
  <cols>
    <col min="1" max="1" width="2.44140625" style="1" customWidth="1"/>
    <col min="2" max="2" width="4" style="1" customWidth="1"/>
    <col min="3" max="3" width="20.77734375" style="2" bestFit="1" customWidth="1"/>
    <col min="4" max="4" width="31.88671875" style="1" bestFit="1" customWidth="1"/>
    <col min="5" max="5" width="31.33203125" style="2" customWidth="1"/>
    <col min="6" max="6" width="27.6640625" style="1" customWidth="1"/>
    <col min="7" max="7" width="28" style="1" customWidth="1"/>
    <col min="8" max="8" width="32.109375" style="1" customWidth="1"/>
    <col min="9" max="9" width="26.6640625" style="1" customWidth="1"/>
    <col min="10" max="10" width="26.21875" style="1" customWidth="1"/>
    <col min="11" max="16384" width="9" style="1"/>
  </cols>
  <sheetData>
    <row r="1" spans="2:10">
      <c r="B1" s="9" t="s">
        <v>229</v>
      </c>
      <c r="G1" s="284" t="s">
        <v>563</v>
      </c>
      <c r="H1" s="285"/>
      <c r="I1" s="284" t="s">
        <v>1164</v>
      </c>
      <c r="J1" s="285"/>
    </row>
    <row r="2" spans="2:10">
      <c r="B2" s="9"/>
      <c r="D2" s="11" t="s">
        <v>1249</v>
      </c>
      <c r="G2" s="205" t="s">
        <v>740</v>
      </c>
      <c r="H2" s="205" t="s">
        <v>739</v>
      </c>
      <c r="I2" s="205" t="s">
        <v>740</v>
      </c>
      <c r="J2" s="205" t="s">
        <v>739</v>
      </c>
    </row>
    <row r="3" spans="2:10" ht="19.5" customHeight="1">
      <c r="B3" s="865" t="s">
        <v>75</v>
      </c>
      <c r="C3" s="757" t="s">
        <v>90</v>
      </c>
      <c r="D3" s="52"/>
      <c r="E3" s="58" t="str">
        <f>IF(LEN(D3)=4,"","指定工事店番号は４桁で入力してください。")</f>
        <v>指定工事店番号は４桁で入力してください。</v>
      </c>
      <c r="G3" s="204" t="s">
        <v>561</v>
      </c>
      <c r="H3" s="204" t="s">
        <v>735</v>
      </c>
      <c r="I3" s="642" t="s">
        <v>1171</v>
      </c>
      <c r="J3" s="642" t="s">
        <v>958</v>
      </c>
    </row>
    <row r="4" spans="2:10">
      <c r="B4" s="866"/>
      <c r="C4" s="757" t="s">
        <v>76</v>
      </c>
      <c r="D4" s="52"/>
      <c r="E4" s="1"/>
      <c r="G4" s="204" t="s">
        <v>562</v>
      </c>
      <c r="H4" s="204" t="s">
        <v>583</v>
      </c>
      <c r="I4" s="642" t="s">
        <v>1172</v>
      </c>
      <c r="J4" s="642" t="s">
        <v>1165</v>
      </c>
    </row>
    <row r="5" spans="2:10">
      <c r="B5" s="866"/>
      <c r="C5" s="757" t="s">
        <v>743</v>
      </c>
      <c r="D5" s="790"/>
      <c r="G5" s="204" t="s">
        <v>553</v>
      </c>
      <c r="H5" s="204" t="s">
        <v>736</v>
      </c>
      <c r="I5" s="642" t="s">
        <v>1173</v>
      </c>
      <c r="J5" s="642" t="s">
        <v>1166</v>
      </c>
    </row>
    <row r="6" spans="2:10">
      <c r="B6" s="866"/>
      <c r="C6" s="757" t="s">
        <v>742</v>
      </c>
      <c r="D6" s="52"/>
      <c r="G6" s="204" t="s">
        <v>554</v>
      </c>
      <c r="H6" s="204" t="s">
        <v>737</v>
      </c>
      <c r="I6" s="642" t="s">
        <v>1174</v>
      </c>
      <c r="J6" s="642" t="s">
        <v>1167</v>
      </c>
    </row>
    <row r="7" spans="2:10">
      <c r="B7" s="866"/>
      <c r="C7" s="757" t="s">
        <v>1255</v>
      </c>
      <c r="D7" s="52"/>
      <c r="E7" s="1"/>
      <c r="G7" s="204" t="s">
        <v>555</v>
      </c>
      <c r="H7" s="204" t="s">
        <v>738</v>
      </c>
      <c r="I7" s="642" t="s">
        <v>869</v>
      </c>
      <c r="J7" s="642" t="s">
        <v>1168</v>
      </c>
    </row>
    <row r="8" spans="2:10">
      <c r="B8" s="866"/>
      <c r="C8" s="758" t="s">
        <v>77</v>
      </c>
      <c r="D8" s="755"/>
      <c r="E8" s="1"/>
      <c r="G8" s="204" t="s">
        <v>556</v>
      </c>
      <c r="H8" s="54"/>
      <c r="I8" s="642" t="s">
        <v>1175</v>
      </c>
      <c r="J8" s="642" t="s">
        <v>1169</v>
      </c>
    </row>
    <row r="9" spans="2:10">
      <c r="B9" s="867"/>
      <c r="C9" s="759" t="s">
        <v>1250</v>
      </c>
      <c r="D9" s="791"/>
      <c r="E9" s="1"/>
      <c r="G9" s="204" t="s">
        <v>557</v>
      </c>
      <c r="H9" s="54"/>
      <c r="I9" s="642" t="s">
        <v>1176</v>
      </c>
      <c r="J9" s="642" t="s">
        <v>1170</v>
      </c>
    </row>
    <row r="10" spans="2:10" s="2" customFormat="1">
      <c r="B10" s="866"/>
      <c r="C10" s="760" t="s">
        <v>79</v>
      </c>
      <c r="D10" s="756"/>
      <c r="E10" s="58" t="str">
        <f>IF(LEN(D10)=7,"","免許番号は7桁で入力してください。（頭ゼロ埋め）")</f>
        <v>免許番号は7桁で入力してください。（頭ゼロ埋め）</v>
      </c>
      <c r="G10" s="204" t="s">
        <v>558</v>
      </c>
      <c r="H10" s="53"/>
      <c r="I10" s="642" t="s">
        <v>1177</v>
      </c>
      <c r="J10" s="641"/>
    </row>
    <row r="11" spans="2:10" s="2" customFormat="1">
      <c r="B11" s="868"/>
      <c r="C11" s="792" t="s">
        <v>74</v>
      </c>
      <c r="D11" s="52"/>
      <c r="E11" s="1"/>
      <c r="G11" s="204" t="s">
        <v>559</v>
      </c>
      <c r="H11" s="53"/>
      <c r="I11" s="642" t="s">
        <v>952</v>
      </c>
      <c r="J11" s="641"/>
    </row>
    <row r="12" spans="2:10" s="2" customFormat="1" ht="19.5" customHeight="1">
      <c r="B12" s="862" t="s">
        <v>80</v>
      </c>
      <c r="C12" s="50" t="s">
        <v>91</v>
      </c>
      <c r="D12" s="52"/>
      <c r="E12" s="58" t="str">
        <f>IF(LEN(D12)=4,"","指定工事店番号は４桁で入力してください。")</f>
        <v>指定工事店番号は４桁で入力してください。</v>
      </c>
      <c r="G12" s="204" t="s">
        <v>560</v>
      </c>
      <c r="H12" s="53"/>
      <c r="I12" s="641"/>
      <c r="J12" s="641"/>
    </row>
    <row r="13" spans="2:10">
      <c r="B13" s="863"/>
      <c r="C13" s="50" t="s">
        <v>92</v>
      </c>
      <c r="D13" s="52"/>
    </row>
    <row r="14" spans="2:10" s="2" customFormat="1">
      <c r="B14" s="863"/>
      <c r="C14" s="50" t="s">
        <v>1256</v>
      </c>
      <c r="D14" s="52"/>
    </row>
    <row r="15" spans="2:10" s="2" customFormat="1">
      <c r="B15" s="863"/>
      <c r="C15" s="50" t="s">
        <v>9</v>
      </c>
      <c r="D15" s="52"/>
      <c r="E15" s="1"/>
    </row>
    <row r="16" spans="2:10">
      <c r="B16" s="863"/>
      <c r="C16" s="50" t="s">
        <v>93</v>
      </c>
      <c r="D16" s="52"/>
    </row>
    <row r="17" spans="2:9">
      <c r="B17" s="864"/>
      <c r="C17" s="50" t="s">
        <v>94</v>
      </c>
      <c r="D17" s="52"/>
    </row>
    <row r="18" spans="2:9">
      <c r="B18" s="56" t="s">
        <v>1262</v>
      </c>
      <c r="C18" s="56"/>
      <c r="D18" s="790"/>
    </row>
    <row r="19" spans="2:9">
      <c r="B19" s="56" t="s">
        <v>265</v>
      </c>
      <c r="C19" s="56"/>
      <c r="D19" s="790"/>
    </row>
    <row r="20" spans="2:9">
      <c r="B20" s="57"/>
      <c r="C20" s="57"/>
      <c r="D20" s="10"/>
    </row>
    <row r="21" spans="2:9">
      <c r="C21" s="2" t="s">
        <v>263</v>
      </c>
    </row>
    <row r="22" spans="2:9">
      <c r="C22" s="51" t="s">
        <v>1379</v>
      </c>
      <c r="D22" s="51" t="s">
        <v>86</v>
      </c>
      <c r="E22" s="51" t="s">
        <v>5</v>
      </c>
      <c r="F22" s="51" t="s">
        <v>87</v>
      </c>
      <c r="G22" s="51" t="s">
        <v>88</v>
      </c>
      <c r="H22" s="51" t="s">
        <v>6</v>
      </c>
      <c r="I22" s="51" t="s">
        <v>89</v>
      </c>
    </row>
    <row r="23" spans="2:9">
      <c r="C23" s="52" t="s">
        <v>1265</v>
      </c>
      <c r="D23" s="53"/>
      <c r="E23" s="53"/>
      <c r="F23" s="53"/>
      <c r="G23" s="53"/>
      <c r="H23" s="53"/>
      <c r="I23" s="53"/>
    </row>
    <row r="24" spans="2:9">
      <c r="C24" s="52" t="s">
        <v>1300</v>
      </c>
      <c r="D24" s="53"/>
      <c r="E24" s="53"/>
      <c r="F24" s="53"/>
      <c r="G24" s="53"/>
      <c r="H24" s="53"/>
      <c r="I24" s="53"/>
    </row>
    <row r="25" spans="2:9">
      <c r="C25" s="52" t="s">
        <v>1301</v>
      </c>
      <c r="D25" s="53"/>
      <c r="E25" s="53"/>
      <c r="F25" s="53"/>
      <c r="G25" s="53"/>
      <c r="H25" s="53"/>
      <c r="I25" s="53"/>
    </row>
    <row r="26" spans="2:9">
      <c r="C26" s="52" t="s">
        <v>1302</v>
      </c>
      <c r="D26" s="53"/>
      <c r="E26" s="53"/>
      <c r="F26" s="53"/>
      <c r="G26" s="53"/>
      <c r="H26" s="53"/>
      <c r="I26" s="53"/>
    </row>
    <row r="27" spans="2:9">
      <c r="C27" s="52" t="s">
        <v>1303</v>
      </c>
      <c r="D27" s="53"/>
      <c r="E27" s="53"/>
      <c r="F27" s="53"/>
      <c r="G27" s="53"/>
      <c r="H27" s="53"/>
      <c r="I27" s="53"/>
    </row>
    <row r="28" spans="2:9">
      <c r="C28" s="52" t="s">
        <v>1304</v>
      </c>
      <c r="D28" s="53"/>
      <c r="E28" s="53"/>
      <c r="F28" s="53"/>
      <c r="G28" s="53"/>
      <c r="H28" s="53"/>
      <c r="I28" s="53"/>
    </row>
    <row r="29" spans="2:9">
      <c r="C29" s="52" t="s">
        <v>1305</v>
      </c>
      <c r="D29" s="53"/>
      <c r="E29" s="53"/>
      <c r="F29" s="53"/>
      <c r="G29" s="53"/>
      <c r="H29" s="53"/>
      <c r="I29" s="53"/>
    </row>
    <row r="30" spans="2:9">
      <c r="C30" s="52" t="s">
        <v>1306</v>
      </c>
      <c r="D30" s="53"/>
      <c r="E30" s="53"/>
      <c r="F30" s="53"/>
      <c r="G30" s="53"/>
      <c r="H30" s="53"/>
      <c r="I30" s="53"/>
    </row>
    <row r="31" spans="2:9">
      <c r="C31" s="52" t="s">
        <v>1307</v>
      </c>
      <c r="D31" s="53"/>
      <c r="E31" s="53"/>
      <c r="F31" s="53"/>
      <c r="G31" s="53"/>
      <c r="H31" s="53"/>
      <c r="I31" s="53"/>
    </row>
    <row r="32" spans="2:9">
      <c r="C32" s="52" t="s">
        <v>172</v>
      </c>
      <c r="D32" s="53"/>
      <c r="E32" s="53"/>
      <c r="F32" s="53"/>
      <c r="G32" s="53"/>
      <c r="H32" s="53"/>
      <c r="I32" s="53"/>
    </row>
    <row r="33" spans="3:9">
      <c r="C33" s="52" t="s">
        <v>1308</v>
      </c>
      <c r="D33" s="53"/>
      <c r="E33" s="53"/>
      <c r="F33" s="53"/>
      <c r="G33" s="53"/>
      <c r="H33" s="53"/>
      <c r="I33" s="53"/>
    </row>
    <row r="34" spans="3:9">
      <c r="C34" s="52" t="s">
        <v>1309</v>
      </c>
      <c r="D34" s="53"/>
      <c r="E34" s="53"/>
      <c r="F34" s="53"/>
      <c r="G34" s="53"/>
      <c r="H34" s="53"/>
      <c r="I34" s="53"/>
    </row>
    <row r="35" spans="3:9">
      <c r="C35" s="52" t="s">
        <v>1310</v>
      </c>
      <c r="D35" s="53"/>
      <c r="E35" s="53"/>
      <c r="F35" s="53"/>
      <c r="G35" s="53"/>
      <c r="H35" s="53"/>
      <c r="I35" s="53"/>
    </row>
    <row r="36" spans="3:9">
      <c r="C36" s="52" t="s">
        <v>1311</v>
      </c>
      <c r="D36" s="53"/>
      <c r="E36" s="53"/>
      <c r="F36" s="53"/>
      <c r="G36" s="53"/>
      <c r="H36" s="53"/>
      <c r="I36" s="53"/>
    </row>
    <row r="37" spans="3:9">
      <c r="C37" s="52" t="s">
        <v>1312</v>
      </c>
      <c r="D37" s="53"/>
      <c r="E37" s="53"/>
      <c r="F37" s="53"/>
      <c r="G37" s="53"/>
      <c r="H37" s="53"/>
      <c r="I37" s="53"/>
    </row>
    <row r="38" spans="3:9">
      <c r="C38" s="52" t="s">
        <v>1313</v>
      </c>
      <c r="D38" s="53"/>
      <c r="E38" s="53"/>
      <c r="F38" s="53"/>
      <c r="G38" s="53"/>
      <c r="H38" s="53"/>
      <c r="I38" s="53"/>
    </row>
    <row r="39" spans="3:9">
      <c r="C39" s="52" t="s">
        <v>1314</v>
      </c>
      <c r="D39" s="53"/>
      <c r="E39" s="53"/>
      <c r="F39" s="53"/>
      <c r="G39" s="53"/>
      <c r="H39" s="53"/>
      <c r="I39" s="53"/>
    </row>
    <row r="40" spans="3:9">
      <c r="C40" s="52" t="s">
        <v>1315</v>
      </c>
      <c r="D40" s="53"/>
      <c r="E40" s="53"/>
      <c r="F40" s="53"/>
      <c r="G40" s="53"/>
      <c r="H40" s="53"/>
      <c r="I40" s="53"/>
    </row>
    <row r="41" spans="3:9">
      <c r="C41" s="52" t="s">
        <v>1316</v>
      </c>
      <c r="D41" s="53"/>
      <c r="E41" s="53"/>
      <c r="F41" s="53"/>
      <c r="G41" s="53"/>
      <c r="H41" s="53"/>
      <c r="I41" s="53"/>
    </row>
    <row r="42" spans="3:9">
      <c r="C42" s="52" t="s">
        <v>1317</v>
      </c>
      <c r="D42" s="53"/>
      <c r="E42" s="53"/>
      <c r="F42" s="53"/>
      <c r="G42" s="53"/>
      <c r="H42" s="53"/>
      <c r="I42" s="53"/>
    </row>
    <row r="43" spans="3:9">
      <c r="C43" s="52" t="s">
        <v>1318</v>
      </c>
      <c r="D43" s="53"/>
      <c r="E43" s="53"/>
      <c r="F43" s="53"/>
      <c r="G43" s="53"/>
      <c r="H43" s="53"/>
      <c r="I43" s="53"/>
    </row>
    <row r="44" spans="3:9">
      <c r="C44" s="52" t="s">
        <v>1319</v>
      </c>
      <c r="D44" s="53"/>
      <c r="E44" s="53"/>
      <c r="F44" s="53"/>
      <c r="G44" s="53"/>
      <c r="H44" s="53"/>
      <c r="I44" s="53"/>
    </row>
    <row r="45" spans="3:9">
      <c r="C45" s="52" t="s">
        <v>1320</v>
      </c>
      <c r="D45" s="53"/>
      <c r="E45" s="53"/>
      <c r="F45" s="53"/>
      <c r="G45" s="53"/>
      <c r="H45" s="53"/>
      <c r="I45" s="53"/>
    </row>
    <row r="46" spans="3:9">
      <c r="C46" s="52" t="s">
        <v>1321</v>
      </c>
      <c r="D46" s="53"/>
      <c r="E46" s="53"/>
      <c r="F46" s="53"/>
      <c r="G46" s="53"/>
      <c r="H46" s="53"/>
      <c r="I46" s="53"/>
    </row>
    <row r="47" spans="3:9">
      <c r="C47" s="52" t="s">
        <v>1322</v>
      </c>
      <c r="D47" s="53"/>
      <c r="E47" s="53"/>
      <c r="F47" s="53"/>
      <c r="G47" s="53"/>
      <c r="H47" s="53"/>
      <c r="I47" s="53"/>
    </row>
    <row r="48" spans="3:9">
      <c r="C48" s="52" t="s">
        <v>1323</v>
      </c>
      <c r="D48" s="53"/>
      <c r="E48" s="53"/>
      <c r="F48" s="53"/>
      <c r="G48" s="53"/>
      <c r="H48" s="53"/>
      <c r="I48" s="53"/>
    </row>
    <row r="49" spans="3:9">
      <c r="C49" s="52" t="s">
        <v>1324</v>
      </c>
      <c r="D49" s="53"/>
      <c r="E49" s="53"/>
      <c r="F49" s="53"/>
      <c r="G49" s="53"/>
      <c r="H49" s="53"/>
      <c r="I49" s="53"/>
    </row>
    <row r="50" spans="3:9">
      <c r="C50" s="52" t="s">
        <v>1325</v>
      </c>
      <c r="D50" s="53"/>
      <c r="E50" s="53"/>
      <c r="F50" s="53"/>
      <c r="G50" s="53"/>
      <c r="H50" s="53"/>
      <c r="I50" s="53"/>
    </row>
    <row r="51" spans="3:9">
      <c r="C51" s="52" t="s">
        <v>1326</v>
      </c>
      <c r="D51" s="53"/>
      <c r="E51" s="53"/>
      <c r="F51" s="53"/>
      <c r="G51" s="53"/>
      <c r="H51" s="53"/>
      <c r="I51" s="53"/>
    </row>
    <row r="52" spans="3:9">
      <c r="C52" s="52" t="s">
        <v>1327</v>
      </c>
      <c r="D52" s="53"/>
      <c r="E52" s="53"/>
      <c r="F52" s="53"/>
      <c r="G52" s="53"/>
      <c r="H52" s="53"/>
      <c r="I52" s="53"/>
    </row>
    <row r="53" spans="3:9">
      <c r="C53" s="52" t="s">
        <v>1328</v>
      </c>
      <c r="D53" s="53"/>
      <c r="E53" s="53"/>
      <c r="F53" s="53"/>
      <c r="G53" s="53"/>
      <c r="H53" s="53"/>
      <c r="I53" s="53"/>
    </row>
    <row r="54" spans="3:9">
      <c r="C54" s="52" t="s">
        <v>1329</v>
      </c>
      <c r="D54" s="53"/>
      <c r="E54" s="53"/>
      <c r="F54" s="53"/>
      <c r="G54" s="53"/>
      <c r="H54" s="53"/>
      <c r="I54" s="53"/>
    </row>
    <row r="55" spans="3:9">
      <c r="C55" s="52" t="s">
        <v>1330</v>
      </c>
      <c r="D55" s="53"/>
      <c r="E55" s="53"/>
      <c r="F55" s="53"/>
      <c r="G55" s="53"/>
      <c r="H55" s="53"/>
      <c r="I55" s="53"/>
    </row>
    <row r="56" spans="3:9">
      <c r="C56" s="52" t="s">
        <v>1331</v>
      </c>
      <c r="D56" s="53"/>
      <c r="E56" s="53"/>
      <c r="F56" s="53"/>
      <c r="G56" s="53"/>
      <c r="H56" s="53"/>
      <c r="I56" s="53"/>
    </row>
    <row r="57" spans="3:9">
      <c r="C57" s="52" t="s">
        <v>1332</v>
      </c>
      <c r="D57" s="53"/>
      <c r="E57" s="53"/>
      <c r="F57" s="53"/>
      <c r="G57" s="53"/>
      <c r="H57" s="53"/>
      <c r="I57" s="53"/>
    </row>
    <row r="58" spans="3:9">
      <c r="C58" s="52" t="s">
        <v>1333</v>
      </c>
      <c r="D58" s="53"/>
      <c r="E58" s="53"/>
      <c r="F58" s="53"/>
      <c r="G58" s="53"/>
      <c r="H58" s="53"/>
      <c r="I58" s="53"/>
    </row>
    <row r="59" spans="3:9">
      <c r="C59" s="52" t="s">
        <v>1334</v>
      </c>
      <c r="D59" s="53"/>
      <c r="E59" s="53"/>
      <c r="F59" s="53"/>
      <c r="G59" s="53"/>
      <c r="H59" s="53"/>
      <c r="I59" s="53"/>
    </row>
    <row r="60" spans="3:9">
      <c r="C60" s="52" t="s">
        <v>1335</v>
      </c>
      <c r="D60" s="53"/>
      <c r="E60" s="53"/>
      <c r="F60" s="53"/>
      <c r="G60" s="53"/>
      <c r="H60" s="53"/>
      <c r="I60" s="53"/>
    </row>
    <row r="61" spans="3:9">
      <c r="C61" s="52" t="s">
        <v>1336</v>
      </c>
      <c r="D61" s="53"/>
      <c r="E61" s="53"/>
      <c r="F61" s="53"/>
      <c r="G61" s="53"/>
      <c r="H61" s="53"/>
      <c r="I61" s="53"/>
    </row>
    <row r="62" spans="3:9">
      <c r="C62" s="52" t="s">
        <v>1337</v>
      </c>
      <c r="D62" s="53"/>
      <c r="E62" s="53"/>
      <c r="F62" s="53"/>
      <c r="G62" s="53"/>
      <c r="H62" s="53"/>
      <c r="I62" s="53"/>
    </row>
    <row r="63" spans="3:9">
      <c r="C63" s="52" t="s">
        <v>1338</v>
      </c>
      <c r="D63" s="53"/>
      <c r="E63" s="53"/>
      <c r="F63" s="53"/>
      <c r="G63" s="53"/>
      <c r="H63" s="53"/>
      <c r="I63" s="53"/>
    </row>
    <row r="64" spans="3:9">
      <c r="C64" s="52" t="s">
        <v>1339</v>
      </c>
      <c r="D64" s="53"/>
      <c r="E64" s="53"/>
      <c r="F64" s="53"/>
      <c r="G64" s="53"/>
      <c r="H64" s="53"/>
      <c r="I64" s="53"/>
    </row>
    <row r="65" spans="3:9">
      <c r="C65" s="52" t="s">
        <v>1340</v>
      </c>
      <c r="D65" s="53"/>
      <c r="E65" s="53"/>
      <c r="F65" s="53"/>
      <c r="G65" s="53"/>
      <c r="H65" s="53"/>
      <c r="I65" s="53"/>
    </row>
    <row r="66" spans="3:9">
      <c r="C66" s="52" t="s">
        <v>1341</v>
      </c>
      <c r="D66" s="53"/>
      <c r="E66" s="53"/>
      <c r="F66" s="53"/>
      <c r="G66" s="53"/>
      <c r="H66" s="53"/>
      <c r="I66" s="53"/>
    </row>
    <row r="67" spans="3:9">
      <c r="C67" s="52" t="s">
        <v>1342</v>
      </c>
      <c r="D67" s="53"/>
      <c r="E67" s="53"/>
      <c r="F67" s="53"/>
      <c r="G67" s="53"/>
      <c r="H67" s="53"/>
      <c r="I67" s="53"/>
    </row>
    <row r="68" spans="3:9">
      <c r="C68" s="52" t="s">
        <v>1343</v>
      </c>
      <c r="D68" s="53"/>
      <c r="E68" s="53"/>
      <c r="F68" s="53"/>
      <c r="G68" s="53"/>
      <c r="H68" s="53"/>
      <c r="I68" s="53"/>
    </row>
    <row r="69" spans="3:9">
      <c r="C69" s="52" t="s">
        <v>1344</v>
      </c>
      <c r="D69" s="53"/>
      <c r="E69" s="53"/>
      <c r="F69" s="53"/>
      <c r="G69" s="53"/>
      <c r="H69" s="53"/>
      <c r="I69" s="53"/>
    </row>
    <row r="70" spans="3:9">
      <c r="C70" s="52" t="s">
        <v>1345</v>
      </c>
      <c r="D70" s="53"/>
      <c r="E70" s="53"/>
      <c r="F70" s="53"/>
      <c r="G70" s="53"/>
      <c r="H70" s="53"/>
      <c r="I70" s="53"/>
    </row>
    <row r="71" spans="3:9">
      <c r="C71" s="52" t="s">
        <v>1346</v>
      </c>
      <c r="D71" s="53"/>
      <c r="E71" s="53"/>
      <c r="F71" s="53"/>
      <c r="G71" s="53"/>
      <c r="H71" s="53"/>
      <c r="I71" s="53"/>
    </row>
    <row r="72" spans="3:9">
      <c r="C72" s="52" t="s">
        <v>1347</v>
      </c>
      <c r="D72" s="53"/>
      <c r="E72" s="53"/>
      <c r="F72" s="53"/>
      <c r="G72" s="53"/>
      <c r="H72" s="53"/>
      <c r="I72" s="53"/>
    </row>
    <row r="73" spans="3:9">
      <c r="C73" s="52" t="s">
        <v>1348</v>
      </c>
      <c r="D73" s="53"/>
      <c r="E73" s="53"/>
      <c r="F73" s="53"/>
      <c r="G73" s="53"/>
      <c r="H73" s="53"/>
      <c r="I73" s="53"/>
    </row>
    <row r="74" spans="3:9">
      <c r="C74" s="52" t="s">
        <v>1349</v>
      </c>
      <c r="D74" s="53"/>
      <c r="E74" s="53"/>
      <c r="F74" s="53"/>
      <c r="G74" s="53"/>
      <c r="H74" s="53"/>
      <c r="I74" s="53"/>
    </row>
    <row r="75" spans="3:9">
      <c r="C75" s="52" t="s">
        <v>1350</v>
      </c>
      <c r="D75" s="53"/>
      <c r="E75" s="53"/>
      <c r="F75" s="53"/>
      <c r="G75" s="53"/>
      <c r="H75" s="53"/>
      <c r="I75" s="53"/>
    </row>
    <row r="76" spans="3:9">
      <c r="C76" s="52" t="s">
        <v>1351</v>
      </c>
      <c r="D76" s="53"/>
      <c r="E76" s="53"/>
      <c r="F76" s="53"/>
      <c r="G76" s="53"/>
      <c r="H76" s="53"/>
      <c r="I76" s="53"/>
    </row>
    <row r="77" spans="3:9">
      <c r="C77" s="52" t="s">
        <v>1352</v>
      </c>
      <c r="D77" s="53"/>
      <c r="E77" s="53"/>
      <c r="F77" s="53"/>
      <c r="G77" s="53"/>
      <c r="H77" s="53"/>
      <c r="I77" s="53"/>
    </row>
    <row r="78" spans="3:9">
      <c r="C78" s="52" t="s">
        <v>1353</v>
      </c>
      <c r="D78" s="53"/>
      <c r="E78" s="53"/>
      <c r="F78" s="53"/>
      <c r="G78" s="53"/>
      <c r="H78" s="53"/>
      <c r="I78" s="53"/>
    </row>
    <row r="79" spans="3:9">
      <c r="C79" s="52" t="s">
        <v>1354</v>
      </c>
      <c r="D79" s="53"/>
      <c r="E79" s="53"/>
      <c r="F79" s="53"/>
      <c r="G79" s="53"/>
      <c r="H79" s="53"/>
      <c r="I79" s="53"/>
    </row>
    <row r="80" spans="3:9">
      <c r="C80" s="52" t="s">
        <v>1355</v>
      </c>
      <c r="D80" s="53"/>
      <c r="E80" s="53"/>
      <c r="F80" s="53"/>
      <c r="G80" s="53"/>
      <c r="H80" s="53"/>
      <c r="I80" s="53"/>
    </row>
    <row r="81" spans="3:9">
      <c r="C81" s="52" t="s">
        <v>1356</v>
      </c>
      <c r="D81" s="53"/>
      <c r="E81" s="53"/>
      <c r="F81" s="53"/>
      <c r="G81" s="53"/>
      <c r="H81" s="53"/>
      <c r="I81" s="53"/>
    </row>
    <row r="82" spans="3:9">
      <c r="C82" s="52" t="s">
        <v>1357</v>
      </c>
      <c r="D82" s="53"/>
      <c r="E82" s="53"/>
      <c r="F82" s="53"/>
      <c r="G82" s="53"/>
      <c r="H82" s="53"/>
      <c r="I82" s="53"/>
    </row>
    <row r="83" spans="3:9">
      <c r="C83" s="52" t="s">
        <v>1358</v>
      </c>
      <c r="D83" s="53"/>
      <c r="E83" s="53"/>
      <c r="F83" s="53"/>
      <c r="G83" s="53"/>
      <c r="H83" s="53"/>
      <c r="I83" s="53"/>
    </row>
    <row r="84" spans="3:9">
      <c r="C84" s="52" t="s">
        <v>1359</v>
      </c>
      <c r="D84" s="53"/>
      <c r="E84" s="53"/>
      <c r="F84" s="53"/>
      <c r="G84" s="53"/>
      <c r="H84" s="53"/>
      <c r="I84" s="53"/>
    </row>
    <row r="85" spans="3:9">
      <c r="C85" s="52" t="s">
        <v>1360</v>
      </c>
      <c r="D85" s="53"/>
      <c r="E85" s="53"/>
      <c r="F85" s="53"/>
      <c r="G85" s="53"/>
      <c r="H85" s="53"/>
      <c r="I85" s="53"/>
    </row>
    <row r="86" spans="3:9">
      <c r="C86" s="52" t="s">
        <v>1361</v>
      </c>
      <c r="D86" s="53"/>
      <c r="E86" s="53"/>
      <c r="F86" s="53"/>
      <c r="G86" s="53"/>
      <c r="H86" s="53"/>
      <c r="I86" s="53"/>
    </row>
    <row r="87" spans="3:9">
      <c r="C87" s="52" t="s">
        <v>1362</v>
      </c>
      <c r="D87" s="53"/>
      <c r="E87" s="53"/>
      <c r="F87" s="53"/>
      <c r="G87" s="53"/>
      <c r="H87" s="53"/>
      <c r="I87" s="53"/>
    </row>
    <row r="88" spans="3:9">
      <c r="C88" s="52" t="s">
        <v>1363</v>
      </c>
      <c r="D88" s="53"/>
      <c r="E88" s="53"/>
      <c r="F88" s="53"/>
      <c r="G88" s="53"/>
      <c r="H88" s="53"/>
      <c r="I88" s="53"/>
    </row>
    <row r="89" spans="3:9">
      <c r="C89" s="52" t="s">
        <v>1364</v>
      </c>
      <c r="D89" s="53"/>
      <c r="E89" s="53"/>
      <c r="F89" s="53"/>
      <c r="G89" s="53"/>
      <c r="H89" s="53"/>
      <c r="I89" s="53"/>
    </row>
    <row r="90" spans="3:9">
      <c r="C90" s="52" t="s">
        <v>1365</v>
      </c>
      <c r="D90" s="53"/>
      <c r="E90" s="53"/>
      <c r="F90" s="53"/>
      <c r="G90" s="53"/>
      <c r="H90" s="53"/>
      <c r="I90" s="53"/>
    </row>
    <row r="91" spans="3:9">
      <c r="C91" s="52" t="s">
        <v>1366</v>
      </c>
      <c r="D91" s="53"/>
      <c r="E91" s="53"/>
      <c r="F91" s="53"/>
      <c r="G91" s="53"/>
      <c r="H91" s="53"/>
      <c r="I91" s="53"/>
    </row>
    <row r="92" spans="3:9">
      <c r="C92" s="52" t="s">
        <v>1367</v>
      </c>
      <c r="D92" s="53"/>
      <c r="E92" s="53"/>
      <c r="F92" s="53"/>
      <c r="G92" s="53"/>
      <c r="H92" s="53"/>
      <c r="I92" s="53"/>
    </row>
    <row r="93" spans="3:9">
      <c r="C93" s="52" t="s">
        <v>1368</v>
      </c>
      <c r="D93" s="53"/>
      <c r="E93" s="53"/>
      <c r="F93" s="53"/>
      <c r="G93" s="53"/>
      <c r="H93" s="53"/>
      <c r="I93" s="53"/>
    </row>
    <row r="94" spans="3:9">
      <c r="C94" s="52" t="s">
        <v>1369</v>
      </c>
      <c r="D94" s="53"/>
      <c r="E94" s="53"/>
      <c r="F94" s="53"/>
      <c r="G94" s="53"/>
      <c r="H94" s="53"/>
      <c r="I94" s="53"/>
    </row>
    <row r="95" spans="3:9">
      <c r="C95" s="52" t="s">
        <v>1370</v>
      </c>
      <c r="D95" s="53"/>
      <c r="E95" s="53"/>
      <c r="F95" s="53"/>
      <c r="G95" s="53"/>
      <c r="H95" s="53"/>
      <c r="I95" s="53"/>
    </row>
    <row r="96" spans="3:9">
      <c r="C96" s="52" t="s">
        <v>1371</v>
      </c>
      <c r="D96" s="53"/>
      <c r="E96" s="53"/>
      <c r="F96" s="53"/>
      <c r="G96" s="53"/>
      <c r="H96" s="53"/>
      <c r="I96" s="53"/>
    </row>
    <row r="97" spans="3:9">
      <c r="C97" s="52" t="s">
        <v>1372</v>
      </c>
      <c r="D97" s="53"/>
      <c r="E97" s="53"/>
      <c r="F97" s="53"/>
      <c r="G97" s="53"/>
      <c r="H97" s="53"/>
      <c r="I97" s="53"/>
    </row>
    <row r="98" spans="3:9">
      <c r="C98" s="52" t="s">
        <v>1373</v>
      </c>
      <c r="D98" s="53"/>
      <c r="E98" s="53"/>
      <c r="F98" s="53"/>
      <c r="G98" s="53"/>
      <c r="H98" s="53"/>
      <c r="I98" s="53"/>
    </row>
    <row r="99" spans="3:9">
      <c r="C99" s="52" t="s">
        <v>1374</v>
      </c>
      <c r="D99" s="53"/>
      <c r="E99" s="53"/>
      <c r="F99" s="53"/>
      <c r="G99" s="53"/>
      <c r="H99" s="53"/>
      <c r="I99" s="53"/>
    </row>
    <row r="100" spans="3:9">
      <c r="C100" s="52" t="s">
        <v>1375</v>
      </c>
      <c r="D100" s="53"/>
      <c r="E100" s="53"/>
      <c r="F100" s="53"/>
      <c r="G100" s="53"/>
      <c r="H100" s="53"/>
      <c r="I100" s="53"/>
    </row>
    <row r="101" spans="3:9">
      <c r="C101" s="52" t="s">
        <v>1376</v>
      </c>
      <c r="D101" s="53"/>
      <c r="E101" s="53"/>
      <c r="F101" s="53"/>
      <c r="G101" s="53"/>
      <c r="H101" s="53"/>
      <c r="I101" s="53"/>
    </row>
    <row r="102" spans="3:9">
      <c r="C102" s="52" t="s">
        <v>1378</v>
      </c>
      <c r="D102" s="53"/>
      <c r="E102" s="53"/>
      <c r="F102" s="53"/>
      <c r="G102" s="53"/>
      <c r="H102" s="53"/>
      <c r="I102" s="53"/>
    </row>
    <row r="103" spans="3:9">
      <c r="C103" s="52" t="s">
        <v>1377</v>
      </c>
      <c r="D103" s="53"/>
      <c r="E103" s="53"/>
      <c r="F103" s="53"/>
      <c r="G103" s="53"/>
      <c r="H103" s="53"/>
      <c r="I103" s="53"/>
    </row>
  </sheetData>
  <mergeCells count="2">
    <mergeCell ref="B12:B17"/>
    <mergeCell ref="B3:B11"/>
  </mergeCells>
  <phoneticPr fontId="51"/>
  <conditionalFormatting sqref="D3:D8 D10:D19">
    <cfRule type="containsBlanks" dxfId="107" priority="3">
      <formula>LEN(TRIM(D3))=0</formula>
    </cfRule>
  </conditionalFormatting>
  <dataValidations count="2">
    <dataValidation imeMode="hiragana" allowBlank="1" showInputMessage="1" showErrorMessage="1" sqref="D13:D14 D9 D17 H23:H103 D11 E23:F103 D7 D4" xr:uid="{00000000-0002-0000-0100-000000000000}"/>
    <dataValidation imeMode="halfAlpha" allowBlank="1" showInputMessage="1" showErrorMessage="1" sqref="D15:D16 D12 D8 D10 D3 G23:G103 I23:I103 C23:D103" xr:uid="{00000000-0002-0000-0100-000001000000}"/>
  </dataValidations>
  <hyperlinks>
    <hyperlink ref="G3" location="申請書!A1" display="申請書" xr:uid="{00000000-0004-0000-0100-000000000000}"/>
    <hyperlink ref="G4" location="check表!A1" display="check表" xr:uid="{00000000-0004-0000-0100-000001000000}"/>
    <hyperlink ref="G5" location="'5_水圧・水量不足承諾書'!A1" display="水圧・水量不足承諾書" xr:uid="{00000000-0004-0000-0100-000002000000}"/>
    <hyperlink ref="G6" location="'6_新規給水負担金減免申請'!A1" display="新規修水負担金減免申請" xr:uid="{00000000-0004-0000-0100-000003000000}"/>
    <hyperlink ref="G7" location="'7_舗装先行'!A1" display="舗装先行" xr:uid="{00000000-0004-0000-0100-000004000000}"/>
    <hyperlink ref="G8" location="'8_減径承諾書'!A1" display="減径承諾書" xr:uid="{00000000-0004-0000-0100-000005000000}"/>
    <hyperlink ref="G9" location="'9_給水装置権利放棄承諾'!A1" display="給水装置権利放棄承諾" xr:uid="{00000000-0004-0000-0100-000006000000}"/>
    <hyperlink ref="G10" location="'10_公道工事着手希望届'!A1" display="公道工事着手希望届" xr:uid="{00000000-0004-0000-0100-000007000000}"/>
    <hyperlink ref="G11" location="'10-1_埋設物チェックリスト'!A1" display="埋設物チェックリスト" xr:uid="{00000000-0004-0000-0100-000008000000}"/>
    <hyperlink ref="G12" location="'14_配水管布設工事申込'!A1" display="配水管布設工事申込" xr:uid="{00000000-0004-0000-0100-000009000000}"/>
    <hyperlink ref="H3" location="'1_給水装置工事しゅん工検査申請書'!A1" display="給水装置工事しゅん工検査申請書" xr:uid="{00000000-0004-0000-0100-00000A000000}"/>
    <hyperlink ref="H4" location="'3_給水装置工事検査報告書'!A1" display="給水装置工事検査報告書" xr:uid="{00000000-0004-0000-0100-00000B000000}"/>
    <hyperlink ref="H5" location="メーター取付依頼書!A1" display="メーター取付依頼書" xr:uid="{00000000-0004-0000-0100-00000C000000}"/>
    <hyperlink ref="H6" location="'6_集合住宅台帳'!A1" display="集合住宅台帳" xr:uid="{00000000-0004-0000-0100-00000D000000}"/>
    <hyperlink ref="H7" location="'9_給水装置工事（公道）完了届'!A1" display="給水装置工事（公道）完了届" xr:uid="{00000000-0004-0000-0100-00000E000000}"/>
    <hyperlink ref="I3" location="案９★!A1" display="公共ます設置申請書" xr:uid="{00000000-0004-0000-0100-00000F000000}"/>
    <hyperlink ref="I4" location="'4_公共ます撤去申請書'!A1" display="公共ます撤去申請書" xr:uid="{00000000-0004-0000-0100-000010000000}"/>
    <hyperlink ref="I5" location="'5_着手届'!A1" display="着手届" xr:uid="{00000000-0004-0000-0100-000011000000}"/>
    <hyperlink ref="I6" location="'6_除害施設設置届'!A1" display="除害施設設置届" xr:uid="{00000000-0004-0000-0100-000012000000}"/>
    <hyperlink ref="I7" location="'7_除害施設等管理責任者選任届'!A1" display="除害施設等管理責任者選任届" xr:uid="{00000000-0004-0000-0100-000013000000}"/>
    <hyperlink ref="I8" location="'11_基準外その1'!A1" display="基準外その1" xr:uid="{00000000-0004-0000-0100-000014000000}"/>
    <hyperlink ref="I9" location="'12_共同排水設備管理人届'!A1" display="共同排水設備管理人届" xr:uid="{00000000-0004-0000-0100-000015000000}"/>
    <hyperlink ref="I10" location="'13_取付管設置位置確認書'!A1" display="取付管設置位置確認書" xr:uid="{00000000-0004-0000-0100-000016000000}"/>
    <hyperlink ref="I11" location="'15_下請けさせる業者の名簿'!A1" display="下請けさせる業者の名簿" xr:uid="{00000000-0004-0000-0100-000017000000}"/>
    <hyperlink ref="J3" location="'1_排水設備工事完了届'!A1" display="排水設備工事完了届" xr:uid="{00000000-0004-0000-0100-000018000000}"/>
    <hyperlink ref="J4" location="'2_公共ます設置工事完了届'!A1" display="公共ます設置工事完了届" xr:uid="{00000000-0004-0000-0100-000019000000}"/>
    <hyperlink ref="J5" location="'3_工事内容一覧表'!A1" display="工事内容一覧表" xr:uid="{00000000-0004-0000-0100-00001A000000}"/>
    <hyperlink ref="J6" location="'4_取付管設置工事完成届'!A1" display="取付管設置工事完成届" xr:uid="{00000000-0004-0000-0100-00001B000000}"/>
    <hyperlink ref="J7" location="'5_下水道使用開始届'!A1" display="下水道使用開始届" xr:uid="{00000000-0004-0000-0100-00001C000000}"/>
    <hyperlink ref="J8" location="'6_除害施設設置工事完了届'!A1" display="除害施設設置工事完了届" xr:uid="{00000000-0004-0000-0100-00001D000000}"/>
    <hyperlink ref="J9" location="'7_基準外その２'!A1" display="基準外その２" xr:uid="{00000000-0004-0000-0100-00001E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D9EA-8049-40DD-9590-17580452F3B3}">
  <sheetPr>
    <pageSetUpPr fitToPage="1"/>
  </sheetPr>
  <dimension ref="C1:S79"/>
  <sheetViews>
    <sheetView view="pageBreakPreview" zoomScale="70" zoomScaleNormal="100" zoomScaleSheetLayoutView="70" workbookViewId="0">
      <selection activeCell="R4" sqref="R4"/>
    </sheetView>
  </sheetViews>
  <sheetFormatPr defaultColWidth="9" defaultRowHeight="13.2"/>
  <cols>
    <col min="1" max="2" width="1.6640625" style="86" customWidth="1"/>
    <col min="3" max="3" width="17.109375" style="86" bestFit="1" customWidth="1"/>
    <col min="4" max="4" width="3.88671875" style="86" customWidth="1"/>
    <col min="5" max="5" width="14.33203125" style="86" customWidth="1"/>
    <col min="6" max="6" width="13.21875" style="86" customWidth="1"/>
    <col min="7" max="7" width="6.109375" style="86" customWidth="1"/>
    <col min="8" max="8" width="8.88671875" style="86" customWidth="1"/>
    <col min="9" max="9" width="8.44140625" style="86" customWidth="1"/>
    <col min="10" max="10" width="9.33203125" style="86" customWidth="1"/>
    <col min="11" max="11" width="6.33203125" style="86" customWidth="1"/>
    <col min="12" max="12" width="9.77734375" style="86" customWidth="1"/>
    <col min="13" max="13" width="4.33203125" style="86" customWidth="1"/>
    <col min="14" max="14" width="3.21875" style="86" customWidth="1"/>
    <col min="15" max="15" width="5.109375" style="86" customWidth="1"/>
    <col min="16" max="16" width="1.77734375" style="86" customWidth="1"/>
    <col min="17" max="16384" width="9" style="86"/>
  </cols>
  <sheetData>
    <row r="1" spans="3:18" ht="19.2">
      <c r="C1" s="1864" t="s">
        <v>749</v>
      </c>
      <c r="D1" s="1864"/>
      <c r="E1" s="1865"/>
      <c r="F1" s="1865"/>
      <c r="G1" s="1865"/>
      <c r="H1" s="1865"/>
      <c r="I1" s="1865"/>
      <c r="J1" s="1865"/>
      <c r="K1" s="1865"/>
      <c r="L1" s="1865"/>
      <c r="M1" s="1865"/>
      <c r="N1" s="1865"/>
      <c r="O1" s="1865"/>
      <c r="P1" s="1865"/>
    </row>
    <row r="2" spans="3:18" ht="13.5" customHeight="1">
      <c r="C2" s="300"/>
      <c r="D2" s="300"/>
      <c r="E2" s="106"/>
      <c r="F2" s="106"/>
      <c r="G2" s="106"/>
      <c r="H2" s="106"/>
      <c r="I2" s="106"/>
      <c r="J2" s="106"/>
      <c r="K2" s="106"/>
      <c r="L2" s="1866"/>
      <c r="M2" s="1866"/>
      <c r="N2" s="1866"/>
      <c r="O2" s="1866"/>
      <c r="P2" s="106"/>
    </row>
    <row r="3" spans="3:18" ht="14.4">
      <c r="C3" s="74"/>
      <c r="D3" s="74"/>
      <c r="E3" s="106"/>
      <c r="F3" s="106"/>
      <c r="G3" s="106"/>
      <c r="H3" s="106"/>
      <c r="I3" s="106"/>
      <c r="J3" s="106"/>
      <c r="K3" s="106"/>
      <c r="L3" s="1867"/>
      <c r="M3" s="1867"/>
      <c r="N3" s="1867"/>
      <c r="O3" s="1867"/>
      <c r="P3" s="106"/>
    </row>
    <row r="4" spans="3:18" ht="23.4">
      <c r="C4" s="1868" t="s">
        <v>1266</v>
      </c>
      <c r="D4" s="1868"/>
      <c r="E4" s="1869"/>
      <c r="F4" s="1869"/>
      <c r="G4" s="1869"/>
      <c r="H4" s="1869"/>
      <c r="I4" s="1869"/>
      <c r="J4" s="1869"/>
      <c r="K4" s="1869"/>
      <c r="L4" s="1869"/>
      <c r="M4" s="1869"/>
      <c r="N4" s="1869"/>
      <c r="O4" s="1869"/>
      <c r="P4" s="1869"/>
      <c r="R4" s="202" t="s">
        <v>564</v>
      </c>
    </row>
    <row r="5" spans="3:18" ht="18.75" customHeight="1">
      <c r="C5" s="836"/>
      <c r="D5" s="836"/>
      <c r="E5" s="106"/>
      <c r="F5" s="106"/>
      <c r="G5" s="106"/>
      <c r="H5" s="106"/>
      <c r="I5" s="106"/>
      <c r="J5" s="106"/>
      <c r="K5" s="106"/>
      <c r="L5" s="1867"/>
      <c r="M5" s="1867"/>
      <c r="N5" s="1867"/>
      <c r="O5" s="1867"/>
      <c r="P5" s="106"/>
    </row>
    <row r="6" spans="3:18" ht="19.2">
      <c r="C6" s="1864" t="s">
        <v>290</v>
      </c>
      <c r="D6" s="1864"/>
      <c r="E6" s="1865"/>
      <c r="F6" s="1865"/>
      <c r="G6" s="1865"/>
      <c r="H6" s="1865"/>
      <c r="I6" s="1865"/>
      <c r="J6" s="1865"/>
      <c r="K6" s="1865"/>
      <c r="L6" s="1865"/>
      <c r="M6" s="1865"/>
      <c r="N6" s="1865"/>
      <c r="O6" s="1865"/>
      <c r="P6" s="1865"/>
    </row>
    <row r="7" spans="3:18" ht="14.25" customHeight="1">
      <c r="C7" s="827"/>
      <c r="D7" s="827"/>
      <c r="E7" s="106"/>
      <c r="F7" s="106"/>
      <c r="G7" s="106"/>
      <c r="H7" s="106"/>
      <c r="I7" s="106"/>
      <c r="J7" s="106"/>
      <c r="K7" s="106"/>
      <c r="L7" s="106"/>
      <c r="M7" s="106"/>
      <c r="N7" s="106"/>
      <c r="O7" s="106"/>
      <c r="P7" s="106"/>
    </row>
    <row r="8" spans="3:18" ht="24.75" customHeight="1">
      <c r="C8" s="1883" t="s">
        <v>1267</v>
      </c>
      <c r="D8" s="1883"/>
      <c r="E8" s="1883"/>
      <c r="F8" s="1883"/>
      <c r="G8" s="1883"/>
      <c r="H8" s="1883"/>
      <c r="I8" s="1883"/>
      <c r="J8" s="1884" t="s">
        <v>1268</v>
      </c>
      <c r="K8" s="1884"/>
      <c r="L8" s="1885" t="s">
        <v>1269</v>
      </c>
      <c r="M8" s="1885"/>
      <c r="N8" s="1885"/>
      <c r="O8" s="1885"/>
      <c r="P8" s="106"/>
    </row>
    <row r="9" spans="3:18" ht="24.75" customHeight="1">
      <c r="C9" s="1883"/>
      <c r="D9" s="1883"/>
      <c r="E9" s="1883"/>
      <c r="F9" s="1883"/>
      <c r="G9" s="1883"/>
      <c r="H9" s="1883"/>
      <c r="I9" s="1883"/>
      <c r="J9" s="1886" t="s">
        <v>50</v>
      </c>
      <c r="K9" s="1886"/>
      <c r="L9" s="1885"/>
      <c r="M9" s="1885"/>
      <c r="N9" s="1885"/>
      <c r="O9" s="1885"/>
      <c r="P9" s="300"/>
    </row>
    <row r="10" spans="3:18" ht="48" customHeight="1">
      <c r="C10" s="1887" t="s">
        <v>1270</v>
      </c>
      <c r="D10" s="1887"/>
      <c r="E10" s="1887"/>
      <c r="F10" s="1887"/>
      <c r="G10" s="1887"/>
      <c r="H10" s="1887"/>
      <c r="I10" s="1887"/>
      <c r="J10" s="1887"/>
      <c r="K10" s="1887"/>
      <c r="L10" s="1887"/>
      <c r="M10" s="1887"/>
      <c r="N10" s="1887"/>
      <c r="O10" s="1887"/>
      <c r="P10" s="300"/>
    </row>
    <row r="11" spans="3:18" ht="14.25" customHeight="1" thickBot="1">
      <c r="C11" s="75"/>
      <c r="D11" s="75"/>
      <c r="E11" s="75"/>
      <c r="F11" s="75"/>
      <c r="G11" s="75"/>
      <c r="H11" s="75"/>
      <c r="I11" s="75"/>
      <c r="J11" s="75"/>
      <c r="K11" s="75"/>
      <c r="L11" s="75"/>
      <c r="M11" s="75"/>
      <c r="N11" s="75"/>
      <c r="O11" s="75"/>
      <c r="P11" s="75"/>
    </row>
    <row r="12" spans="3:18" ht="29.25" customHeight="1" thickTop="1" thickBot="1">
      <c r="C12" s="1888" t="s">
        <v>1271</v>
      </c>
      <c r="D12" s="1888"/>
      <c r="E12" s="1888"/>
      <c r="F12" s="1888"/>
      <c r="G12" s="1888"/>
      <c r="H12" s="835"/>
      <c r="I12" s="1889" t="s">
        <v>73</v>
      </c>
      <c r="J12" s="1890"/>
      <c r="K12" s="1891" t="s">
        <v>1272</v>
      </c>
      <c r="L12" s="1891"/>
      <c r="M12" s="1891"/>
      <c r="N12" s="1891"/>
      <c r="O12" s="1892"/>
      <c r="P12" s="106"/>
    </row>
    <row r="13" spans="3:18" ht="37.5" customHeight="1" thickTop="1">
      <c r="C13" s="1870" t="s">
        <v>4</v>
      </c>
      <c r="D13" s="1872" t="s">
        <v>1273</v>
      </c>
      <c r="E13" s="1872"/>
      <c r="F13" s="1873">
        <f>入力!E26</f>
        <v>0</v>
      </c>
      <c r="G13" s="1873"/>
      <c r="H13" s="1873"/>
      <c r="I13" s="1874"/>
      <c r="J13" s="1874"/>
      <c r="K13" s="1874"/>
      <c r="L13" s="1874"/>
      <c r="M13" s="1874"/>
      <c r="N13" s="1874"/>
      <c r="O13" s="1875"/>
      <c r="P13" s="300"/>
      <c r="R13" s="828"/>
    </row>
    <row r="14" spans="3:18" ht="38.25" customHeight="1" thickBot="1">
      <c r="C14" s="1871"/>
      <c r="D14" s="1876" t="s">
        <v>1274</v>
      </c>
      <c r="E14" s="1876"/>
      <c r="F14" s="1877">
        <f>入力!E29</f>
        <v>0</v>
      </c>
      <c r="G14" s="1877"/>
      <c r="H14" s="1877"/>
      <c r="I14" s="1877"/>
      <c r="J14" s="1877"/>
      <c r="K14" s="1877"/>
      <c r="L14" s="1877"/>
      <c r="M14" s="1877"/>
      <c r="N14" s="1877"/>
      <c r="O14" s="1878"/>
      <c r="P14" s="300"/>
      <c r="R14" s="828"/>
    </row>
    <row r="15" spans="3:18" ht="75.75" customHeight="1" thickBot="1">
      <c r="C15" s="838" t="s">
        <v>135</v>
      </c>
      <c r="D15" s="1879" t="s">
        <v>1275</v>
      </c>
      <c r="E15" s="1879"/>
      <c r="F15" s="1880"/>
      <c r="G15" s="1881"/>
      <c r="H15" s="1881"/>
      <c r="I15" s="1881"/>
      <c r="J15" s="1881"/>
      <c r="K15" s="1881"/>
      <c r="L15" s="1881"/>
      <c r="M15" s="1881"/>
      <c r="N15" s="1881"/>
      <c r="O15" s="1882"/>
      <c r="P15" s="300"/>
      <c r="R15" s="828"/>
    </row>
    <row r="16" spans="3:18" ht="30" customHeight="1">
      <c r="C16" s="1893" t="s">
        <v>1268</v>
      </c>
      <c r="D16" s="1895" t="s">
        <v>1276</v>
      </c>
      <c r="E16" s="1896"/>
      <c r="F16" s="839" t="s">
        <v>1277</v>
      </c>
      <c r="G16" s="857"/>
      <c r="H16" s="840" t="s">
        <v>762</v>
      </c>
      <c r="I16" s="1899" t="s">
        <v>1278</v>
      </c>
      <c r="J16" s="1900"/>
      <c r="K16" s="1903"/>
      <c r="L16" s="1903"/>
      <c r="M16" s="1903"/>
      <c r="N16" s="1903"/>
      <c r="O16" s="1904"/>
      <c r="P16" s="1907"/>
    </row>
    <row r="17" spans="3:19" ht="30" customHeight="1" thickBot="1">
      <c r="C17" s="1894"/>
      <c r="D17" s="1897"/>
      <c r="E17" s="1898"/>
      <c r="F17" s="841" t="s">
        <v>757</v>
      </c>
      <c r="G17" s="858"/>
      <c r="H17" s="842" t="s">
        <v>762</v>
      </c>
      <c r="I17" s="1901"/>
      <c r="J17" s="1902"/>
      <c r="K17" s="1905"/>
      <c r="L17" s="1905"/>
      <c r="M17" s="1905"/>
      <c r="N17" s="1905"/>
      <c r="O17" s="1906"/>
      <c r="P17" s="1907"/>
    </row>
    <row r="18" spans="3:19" ht="30" customHeight="1">
      <c r="C18" s="1908" t="s">
        <v>50</v>
      </c>
      <c r="D18" s="1910" t="s">
        <v>1279</v>
      </c>
      <c r="E18" s="1911"/>
      <c r="F18" s="1916" t="s">
        <v>1280</v>
      </c>
      <c r="G18" s="1917"/>
      <c r="H18" s="1918"/>
      <c r="I18" s="1925" t="s">
        <v>1281</v>
      </c>
      <c r="J18" s="1926"/>
      <c r="K18" s="1929" t="s">
        <v>1282</v>
      </c>
      <c r="L18" s="1888"/>
      <c r="M18" s="1884"/>
      <c r="N18" s="1884"/>
      <c r="O18" s="843" t="s">
        <v>1283</v>
      </c>
      <c r="P18" s="1907"/>
      <c r="R18" s="1930"/>
      <c r="S18" s="1930"/>
    </row>
    <row r="19" spans="3:19" ht="30" customHeight="1">
      <c r="C19" s="1908"/>
      <c r="D19" s="1912"/>
      <c r="E19" s="1913"/>
      <c r="F19" s="1919"/>
      <c r="G19" s="1920"/>
      <c r="H19" s="1921"/>
      <c r="I19" s="1927"/>
      <c r="J19" s="1928"/>
      <c r="K19" s="1931" t="s">
        <v>1284</v>
      </c>
      <c r="L19" s="1932"/>
      <c r="M19" s="1933"/>
      <c r="N19" s="1933"/>
      <c r="O19" s="843" t="s">
        <v>1283</v>
      </c>
      <c r="P19" s="1907"/>
      <c r="R19" s="1930"/>
      <c r="S19" s="1930"/>
    </row>
    <row r="20" spans="3:19" ht="30" customHeight="1">
      <c r="C20" s="1908"/>
      <c r="D20" s="1912"/>
      <c r="E20" s="1913"/>
      <c r="F20" s="1919"/>
      <c r="G20" s="1920"/>
      <c r="H20" s="1921"/>
      <c r="I20" s="1925" t="s">
        <v>1285</v>
      </c>
      <c r="J20" s="1926"/>
      <c r="K20" s="1929" t="s">
        <v>1277</v>
      </c>
      <c r="L20" s="1888"/>
      <c r="M20" s="1934"/>
      <c r="N20" s="1934"/>
      <c r="O20" s="844" t="s">
        <v>1283</v>
      </c>
      <c r="P20" s="1907"/>
    </row>
    <row r="21" spans="3:19" ht="30" customHeight="1">
      <c r="C21" s="1908"/>
      <c r="D21" s="1914"/>
      <c r="E21" s="1915"/>
      <c r="F21" s="1922"/>
      <c r="G21" s="1923"/>
      <c r="H21" s="1924"/>
      <c r="I21" s="1927"/>
      <c r="J21" s="1928"/>
      <c r="K21" s="1931" t="s">
        <v>757</v>
      </c>
      <c r="L21" s="1932"/>
      <c r="M21" s="1933"/>
      <c r="N21" s="1933"/>
      <c r="O21" s="845" t="s">
        <v>1283</v>
      </c>
      <c r="P21" s="1907"/>
    </row>
    <row r="22" spans="3:19" ht="30" customHeight="1">
      <c r="C22" s="1908"/>
      <c r="D22" s="1944" t="s">
        <v>1286</v>
      </c>
      <c r="E22" s="1945"/>
      <c r="F22" s="1948"/>
      <c r="G22" s="1949"/>
      <c r="H22" s="1952" t="s">
        <v>1287</v>
      </c>
      <c r="I22" s="1954" t="s">
        <v>1288</v>
      </c>
      <c r="J22" s="1955"/>
      <c r="K22" s="1944" t="s">
        <v>1289</v>
      </c>
      <c r="L22" s="1958"/>
      <c r="M22" s="1958"/>
      <c r="N22" s="1958"/>
      <c r="O22" s="1959"/>
      <c r="P22" s="1907"/>
    </row>
    <row r="23" spans="3:19" ht="30" customHeight="1" thickBot="1">
      <c r="C23" s="1909"/>
      <c r="D23" s="1946"/>
      <c r="E23" s="1947"/>
      <c r="F23" s="1950"/>
      <c r="G23" s="1951"/>
      <c r="H23" s="1953"/>
      <c r="I23" s="1956"/>
      <c r="J23" s="1957"/>
      <c r="K23" s="1946"/>
      <c r="L23" s="1960"/>
      <c r="M23" s="1960"/>
      <c r="N23" s="1960"/>
      <c r="O23" s="1961"/>
      <c r="P23" s="300"/>
    </row>
    <row r="24" spans="3:19" ht="10.5" customHeight="1" thickTop="1">
      <c r="C24" s="846"/>
      <c r="D24" s="847"/>
      <c r="E24" s="847"/>
      <c r="F24" s="848"/>
      <c r="G24" s="848"/>
      <c r="H24" s="849"/>
      <c r="I24" s="846"/>
      <c r="J24" s="846"/>
      <c r="K24" s="847"/>
      <c r="L24" s="847"/>
      <c r="M24" s="847"/>
      <c r="N24" s="847"/>
      <c r="O24" s="847"/>
      <c r="P24" s="300"/>
    </row>
    <row r="25" spans="3:19" ht="22.5" customHeight="1" thickBot="1">
      <c r="C25" s="1935" t="s">
        <v>1290</v>
      </c>
      <c r="D25" s="1935"/>
      <c r="E25" s="1935"/>
      <c r="F25" s="1935"/>
      <c r="G25" s="1935"/>
      <c r="H25" s="1935"/>
      <c r="I25" s="1935"/>
      <c r="J25" s="1935"/>
      <c r="K25" s="1935"/>
      <c r="L25" s="1935"/>
      <c r="M25" s="1935"/>
      <c r="N25" s="1935"/>
      <c r="O25" s="1935"/>
      <c r="P25" s="300"/>
    </row>
    <row r="26" spans="3:19" ht="30" customHeight="1" thickTop="1">
      <c r="C26" s="1936" t="s">
        <v>1291</v>
      </c>
      <c r="D26" s="1937"/>
      <c r="E26" s="1937"/>
      <c r="F26" s="1937"/>
      <c r="G26" s="1937"/>
      <c r="H26" s="1937"/>
      <c r="I26" s="1937"/>
      <c r="J26" s="1937"/>
      <c r="K26" s="1937"/>
      <c r="L26" s="1937"/>
      <c r="M26" s="1937"/>
      <c r="N26" s="1937"/>
      <c r="O26" s="1938"/>
      <c r="P26" s="300"/>
    </row>
    <row r="27" spans="3:19" ht="24.75" customHeight="1">
      <c r="C27" s="1939" t="s">
        <v>1292</v>
      </c>
      <c r="D27" s="1885"/>
      <c r="E27" s="1885"/>
      <c r="F27" s="1885"/>
      <c r="G27" s="1885"/>
      <c r="H27" s="1885"/>
      <c r="I27" s="1885"/>
      <c r="J27" s="1885"/>
      <c r="K27" s="1885"/>
      <c r="L27" s="1885"/>
      <c r="M27" s="1885"/>
      <c r="N27" s="1885"/>
      <c r="O27" s="1940"/>
      <c r="P27" s="300"/>
    </row>
    <row r="28" spans="3:19" ht="37.5" customHeight="1">
      <c r="C28" s="1939" t="s">
        <v>1293</v>
      </c>
      <c r="D28" s="1885"/>
      <c r="E28" s="837" t="s">
        <v>5</v>
      </c>
      <c r="F28" s="1941"/>
      <c r="G28" s="1941"/>
      <c r="H28" s="1941"/>
      <c r="I28" s="1941"/>
      <c r="J28" s="1941"/>
      <c r="K28" s="1941"/>
      <c r="L28" s="1941"/>
      <c r="M28" s="1941"/>
      <c r="N28" s="1941"/>
      <c r="O28" s="1942"/>
      <c r="P28" s="300"/>
    </row>
    <row r="29" spans="3:19" ht="37.5" customHeight="1" thickBot="1">
      <c r="C29" s="850"/>
      <c r="D29" s="851"/>
      <c r="E29" s="852" t="s">
        <v>6</v>
      </c>
      <c r="F29" s="1943"/>
      <c r="G29" s="1943"/>
      <c r="H29" s="1943"/>
      <c r="I29" s="1943"/>
      <c r="J29" s="1943"/>
      <c r="K29" s="1943"/>
      <c r="L29" s="1943"/>
      <c r="M29" s="853" t="s">
        <v>277</v>
      </c>
      <c r="N29" s="852"/>
      <c r="O29" s="854"/>
      <c r="P29" s="300"/>
    </row>
    <row r="30" spans="3:19" ht="22.5" customHeight="1" thickTop="1">
      <c r="C30" s="1965" t="s">
        <v>1294</v>
      </c>
      <c r="D30" s="1965"/>
      <c r="E30" s="1965"/>
      <c r="F30" s="1965"/>
      <c r="G30" s="1965"/>
      <c r="H30" s="1965"/>
      <c r="I30" s="1965"/>
      <c r="J30" s="1965"/>
      <c r="K30" s="1965"/>
      <c r="L30" s="1965"/>
      <c r="M30" s="1965"/>
      <c r="N30" s="1965"/>
      <c r="O30" s="1965"/>
      <c r="P30" s="1966"/>
    </row>
    <row r="31" spans="3:19" ht="21.75" customHeight="1">
      <c r="C31" s="1887" t="s">
        <v>1295</v>
      </c>
      <c r="D31" s="1887"/>
      <c r="E31" s="1887"/>
      <c r="F31" s="1887"/>
      <c r="G31" s="1887"/>
      <c r="H31" s="1887"/>
      <c r="I31" s="1887"/>
      <c r="J31" s="1887"/>
      <c r="K31" s="1887"/>
      <c r="L31" s="1887"/>
      <c r="M31" s="1887"/>
      <c r="N31" s="1887"/>
      <c r="O31" s="1887"/>
      <c r="P31" s="1966"/>
    </row>
    <row r="32" spans="3:19" ht="22.5" customHeight="1">
      <c r="C32" s="1888" t="s">
        <v>1296</v>
      </c>
      <c r="D32" s="1888"/>
      <c r="E32" s="1888"/>
      <c r="F32" s="1888"/>
      <c r="G32" s="1888"/>
      <c r="H32" s="1888"/>
      <c r="I32" s="1888"/>
      <c r="J32" s="1888"/>
      <c r="K32" s="1888"/>
      <c r="L32" s="1888"/>
      <c r="M32" s="1888"/>
      <c r="N32" s="1888"/>
      <c r="O32" s="1888"/>
      <c r="P32" s="1966"/>
    </row>
    <row r="33" spans="3:16" ht="22.5" customHeight="1">
      <c r="C33" s="1888" t="s">
        <v>1297</v>
      </c>
      <c r="D33" s="1888"/>
      <c r="E33" s="1888"/>
      <c r="F33" s="1888"/>
      <c r="G33" s="1888"/>
      <c r="H33" s="1888"/>
      <c r="I33" s="1888"/>
      <c r="J33" s="1888"/>
      <c r="K33" s="1888"/>
      <c r="L33" s="1888"/>
      <c r="M33" s="1888"/>
      <c r="N33" s="1888"/>
      <c r="O33" s="1888"/>
      <c r="P33" s="1966"/>
    </row>
    <row r="34" spans="3:16" ht="35.25" customHeight="1">
      <c r="C34" s="1967" t="s">
        <v>1298</v>
      </c>
      <c r="D34" s="1967"/>
      <c r="E34" s="1967"/>
      <c r="F34" s="1967"/>
      <c r="G34" s="1967"/>
      <c r="H34" s="1967"/>
      <c r="I34" s="1967"/>
      <c r="J34" s="1967"/>
      <c r="K34" s="1967"/>
      <c r="L34" s="1967"/>
      <c r="M34" s="1967"/>
      <c r="N34" s="1967"/>
      <c r="O34" s="1967"/>
      <c r="P34" s="1966"/>
    </row>
    <row r="35" spans="3:16" ht="19.2" hidden="1">
      <c r="C35" s="855"/>
      <c r="D35" s="855"/>
      <c r="E35" s="855"/>
      <c r="F35" s="855"/>
      <c r="G35" s="855"/>
      <c r="H35" s="855"/>
      <c r="I35" s="855"/>
      <c r="J35" s="855"/>
      <c r="K35" s="855"/>
      <c r="L35" s="855"/>
      <c r="M35" s="855"/>
      <c r="N35" s="855"/>
      <c r="O35" s="855"/>
      <c r="P35" s="834"/>
    </row>
    <row r="36" spans="3:16" ht="19.2">
      <c r="C36" s="856"/>
      <c r="D36" s="856"/>
      <c r="E36" s="856"/>
      <c r="F36" s="856"/>
      <c r="G36" s="856"/>
      <c r="H36" s="856"/>
      <c r="I36" s="856"/>
      <c r="J36" s="856"/>
      <c r="K36" s="856"/>
      <c r="L36" s="856"/>
      <c r="M36" s="856"/>
      <c r="N36" s="856"/>
      <c r="O36" s="856"/>
      <c r="P36" s="834"/>
    </row>
    <row r="37" spans="3:16" ht="29.25" customHeight="1">
      <c r="C37" s="1887" t="s">
        <v>1299</v>
      </c>
      <c r="D37" s="1887"/>
      <c r="E37" s="1887"/>
      <c r="F37" s="855"/>
      <c r="G37" s="855"/>
      <c r="H37" s="855"/>
      <c r="I37" s="855"/>
      <c r="J37" s="855"/>
      <c r="K37" s="855"/>
      <c r="L37" s="855"/>
      <c r="M37" s="855"/>
      <c r="N37" s="855"/>
      <c r="O37" s="855"/>
      <c r="P37" s="834"/>
    </row>
    <row r="38" spans="3:16" ht="105.75" customHeight="1">
      <c r="C38" s="1962"/>
      <c r="D38" s="1963"/>
      <c r="E38" s="1963"/>
      <c r="F38" s="1963"/>
      <c r="G38" s="1963"/>
      <c r="H38" s="1963"/>
      <c r="I38" s="1963"/>
      <c r="J38" s="1963"/>
      <c r="K38" s="1963"/>
      <c r="L38" s="1963"/>
      <c r="M38" s="1963"/>
      <c r="N38" s="1963"/>
      <c r="O38" s="1964"/>
      <c r="P38" s="834"/>
    </row>
    <row r="39" spans="3:16" ht="13.8" thickBot="1"/>
    <row r="40" spans="3:16" ht="30" customHeight="1" thickTop="1">
      <c r="C40" s="1936" t="s">
        <v>1291</v>
      </c>
      <c r="D40" s="1937"/>
      <c r="E40" s="1937"/>
      <c r="F40" s="1937"/>
      <c r="G40" s="1937"/>
      <c r="H40" s="1937"/>
      <c r="I40" s="1937"/>
      <c r="J40" s="1937"/>
      <c r="K40" s="1937"/>
      <c r="L40" s="1937"/>
      <c r="M40" s="1937"/>
      <c r="N40" s="1937"/>
      <c r="O40" s="1938"/>
    </row>
    <row r="41" spans="3:16" ht="24" customHeight="1">
      <c r="C41" s="1939" t="s">
        <v>1292</v>
      </c>
      <c r="D41" s="1885"/>
      <c r="E41" s="1885"/>
      <c r="F41" s="1885"/>
      <c r="G41" s="1885"/>
      <c r="H41" s="1885"/>
      <c r="I41" s="1885"/>
      <c r="J41" s="1885"/>
      <c r="K41" s="1885"/>
      <c r="L41" s="1885"/>
      <c r="M41" s="1885"/>
      <c r="N41" s="1885"/>
      <c r="O41" s="1940"/>
    </row>
    <row r="42" spans="3:16" ht="36.75" customHeight="1">
      <c r="C42" s="1939" t="s">
        <v>1293</v>
      </c>
      <c r="D42" s="1885"/>
      <c r="E42" s="837" t="s">
        <v>5</v>
      </c>
      <c r="F42" s="1941"/>
      <c r="G42" s="1941"/>
      <c r="H42" s="1941"/>
      <c r="I42" s="1941"/>
      <c r="J42" s="1941"/>
      <c r="K42" s="1941"/>
      <c r="L42" s="1941"/>
      <c r="M42" s="1941"/>
      <c r="N42" s="1941"/>
      <c r="O42" s="1942"/>
    </row>
    <row r="43" spans="3:16" ht="37.5" customHeight="1" thickBot="1">
      <c r="C43" s="850"/>
      <c r="D43" s="851"/>
      <c r="E43" s="852" t="s">
        <v>6</v>
      </c>
      <c r="F43" s="1943"/>
      <c r="G43" s="1970"/>
      <c r="H43" s="1970"/>
      <c r="I43" s="1970"/>
      <c r="J43" s="1970"/>
      <c r="K43" s="1970"/>
      <c r="L43" s="1970"/>
      <c r="M43" s="853" t="s">
        <v>277</v>
      </c>
      <c r="N43" s="852"/>
      <c r="O43" s="854"/>
    </row>
    <row r="44" spans="3:16" ht="14.4" thickTop="1" thickBot="1"/>
    <row r="45" spans="3:16" ht="30" customHeight="1" thickTop="1">
      <c r="C45" s="1936" t="s">
        <v>1291</v>
      </c>
      <c r="D45" s="1937"/>
      <c r="E45" s="1937"/>
      <c r="F45" s="1937"/>
      <c r="G45" s="1937"/>
      <c r="H45" s="1937"/>
      <c r="I45" s="1937"/>
      <c r="J45" s="1937"/>
      <c r="K45" s="1937"/>
      <c r="L45" s="1937"/>
      <c r="M45" s="1937"/>
      <c r="N45" s="1937"/>
      <c r="O45" s="1938"/>
    </row>
    <row r="46" spans="3:16" ht="24" customHeight="1">
      <c r="C46" s="1939" t="s">
        <v>1292</v>
      </c>
      <c r="D46" s="1885"/>
      <c r="E46" s="1885"/>
      <c r="F46" s="1885"/>
      <c r="G46" s="1885"/>
      <c r="H46" s="1885"/>
      <c r="I46" s="1885"/>
      <c r="J46" s="1885"/>
      <c r="K46" s="1885"/>
      <c r="L46" s="1885"/>
      <c r="M46" s="1885"/>
      <c r="N46" s="1885"/>
      <c r="O46" s="1940"/>
    </row>
    <row r="47" spans="3:16" ht="36.75" customHeight="1">
      <c r="C47" s="1939" t="s">
        <v>1293</v>
      </c>
      <c r="D47" s="1885"/>
      <c r="E47" s="837" t="s">
        <v>5</v>
      </c>
      <c r="F47" s="1941"/>
      <c r="G47" s="1968"/>
      <c r="H47" s="1968"/>
      <c r="I47" s="1968"/>
      <c r="J47" s="1968"/>
      <c r="K47" s="1968"/>
      <c r="L47" s="1968"/>
      <c r="M47" s="1968"/>
      <c r="N47" s="1968"/>
      <c r="O47" s="1969"/>
    </row>
    <row r="48" spans="3:16" ht="37.5" customHeight="1" thickBot="1">
      <c r="C48" s="850"/>
      <c r="D48" s="851"/>
      <c r="E48" s="852" t="s">
        <v>6</v>
      </c>
      <c r="F48" s="1943"/>
      <c r="G48" s="1970"/>
      <c r="H48" s="1970"/>
      <c r="I48" s="1970"/>
      <c r="J48" s="1970"/>
      <c r="K48" s="1970"/>
      <c r="L48" s="1970"/>
      <c r="M48" s="853" t="s">
        <v>277</v>
      </c>
      <c r="N48" s="852"/>
      <c r="O48" s="854"/>
    </row>
    <row r="49" spans="3:15" ht="14.4" thickTop="1" thickBot="1"/>
    <row r="50" spans="3:15" ht="30" customHeight="1" thickTop="1">
      <c r="C50" s="1936" t="s">
        <v>1291</v>
      </c>
      <c r="D50" s="1937"/>
      <c r="E50" s="1937"/>
      <c r="F50" s="1937"/>
      <c r="G50" s="1937"/>
      <c r="H50" s="1937"/>
      <c r="I50" s="1937"/>
      <c r="J50" s="1937"/>
      <c r="K50" s="1937"/>
      <c r="L50" s="1937"/>
      <c r="M50" s="1937"/>
      <c r="N50" s="1937"/>
      <c r="O50" s="1938"/>
    </row>
    <row r="51" spans="3:15" ht="24" customHeight="1">
      <c r="C51" s="1939" t="s">
        <v>1292</v>
      </c>
      <c r="D51" s="1885"/>
      <c r="E51" s="1885"/>
      <c r="F51" s="1885"/>
      <c r="G51" s="1885"/>
      <c r="H51" s="1885"/>
      <c r="I51" s="1885"/>
      <c r="J51" s="1885"/>
      <c r="K51" s="1885"/>
      <c r="L51" s="1885"/>
      <c r="M51" s="1885"/>
      <c r="N51" s="1885"/>
      <c r="O51" s="1940"/>
    </row>
    <row r="52" spans="3:15" ht="36.75" customHeight="1">
      <c r="C52" s="1939" t="s">
        <v>1293</v>
      </c>
      <c r="D52" s="1885"/>
      <c r="E52" s="837" t="s">
        <v>5</v>
      </c>
      <c r="F52" s="1941"/>
      <c r="G52" s="1968"/>
      <c r="H52" s="1968"/>
      <c r="I52" s="1968"/>
      <c r="J52" s="1968"/>
      <c r="K52" s="1968"/>
      <c r="L52" s="1968"/>
      <c r="M52" s="1968"/>
      <c r="N52" s="1968"/>
      <c r="O52" s="1969"/>
    </row>
    <row r="53" spans="3:15" ht="37.5" customHeight="1" thickBot="1">
      <c r="C53" s="850"/>
      <c r="D53" s="851"/>
      <c r="E53" s="852" t="s">
        <v>6</v>
      </c>
      <c r="F53" s="1943"/>
      <c r="G53" s="1970"/>
      <c r="H53" s="1970"/>
      <c r="I53" s="1970"/>
      <c r="J53" s="1970"/>
      <c r="K53" s="1970"/>
      <c r="L53" s="1970"/>
      <c r="M53" s="853" t="s">
        <v>277</v>
      </c>
      <c r="N53" s="852"/>
      <c r="O53" s="854"/>
    </row>
    <row r="54" spans="3:15" ht="14.4" thickTop="1" thickBot="1"/>
    <row r="55" spans="3:15" ht="30" customHeight="1" thickTop="1">
      <c r="C55" s="1936" t="s">
        <v>1291</v>
      </c>
      <c r="D55" s="1937"/>
      <c r="E55" s="1937"/>
      <c r="F55" s="1937"/>
      <c r="G55" s="1937"/>
      <c r="H55" s="1937"/>
      <c r="I55" s="1937"/>
      <c r="J55" s="1937"/>
      <c r="K55" s="1937"/>
      <c r="L55" s="1937"/>
      <c r="M55" s="1937"/>
      <c r="N55" s="1937"/>
      <c r="O55" s="1938"/>
    </row>
    <row r="56" spans="3:15" ht="24" customHeight="1">
      <c r="C56" s="1939" t="s">
        <v>1292</v>
      </c>
      <c r="D56" s="1885"/>
      <c r="E56" s="1885"/>
      <c r="F56" s="1885"/>
      <c r="G56" s="1885"/>
      <c r="H56" s="1885"/>
      <c r="I56" s="1885"/>
      <c r="J56" s="1885"/>
      <c r="K56" s="1885"/>
      <c r="L56" s="1885"/>
      <c r="M56" s="1885"/>
      <c r="N56" s="1885"/>
      <c r="O56" s="1940"/>
    </row>
    <row r="57" spans="3:15" ht="36.75" customHeight="1">
      <c r="C57" s="1939" t="s">
        <v>1293</v>
      </c>
      <c r="D57" s="1885"/>
      <c r="E57" s="837" t="s">
        <v>5</v>
      </c>
      <c r="F57" s="1941"/>
      <c r="G57" s="1968"/>
      <c r="H57" s="1968"/>
      <c r="I57" s="1968"/>
      <c r="J57" s="1968"/>
      <c r="K57" s="1968"/>
      <c r="L57" s="1968"/>
      <c r="M57" s="1968"/>
      <c r="N57" s="1968"/>
      <c r="O57" s="1969"/>
    </row>
    <row r="58" spans="3:15" ht="37.5" customHeight="1" thickBot="1">
      <c r="C58" s="850"/>
      <c r="D58" s="851"/>
      <c r="E58" s="852" t="s">
        <v>6</v>
      </c>
      <c r="F58" s="1943"/>
      <c r="G58" s="1970"/>
      <c r="H58" s="1970"/>
      <c r="I58" s="1970"/>
      <c r="J58" s="1970"/>
      <c r="K58" s="1970"/>
      <c r="L58" s="1970"/>
      <c r="M58" s="853" t="s">
        <v>277</v>
      </c>
      <c r="N58" s="852"/>
      <c r="O58" s="854"/>
    </row>
    <row r="59" spans="3:15" ht="14.4" thickTop="1" thickBot="1"/>
    <row r="60" spans="3:15" ht="30" customHeight="1" thickTop="1">
      <c r="C60" s="1936" t="s">
        <v>1291</v>
      </c>
      <c r="D60" s="1937"/>
      <c r="E60" s="1937"/>
      <c r="F60" s="1937"/>
      <c r="G60" s="1937"/>
      <c r="H60" s="1937"/>
      <c r="I60" s="1937"/>
      <c r="J60" s="1937"/>
      <c r="K60" s="1937"/>
      <c r="L60" s="1937"/>
      <c r="M60" s="1937"/>
      <c r="N60" s="1937"/>
      <c r="O60" s="1938"/>
    </row>
    <row r="61" spans="3:15" ht="24" customHeight="1">
      <c r="C61" s="1939" t="s">
        <v>1292</v>
      </c>
      <c r="D61" s="1885"/>
      <c r="E61" s="1885"/>
      <c r="F61" s="1885"/>
      <c r="G61" s="1885"/>
      <c r="H61" s="1885"/>
      <c r="I61" s="1885"/>
      <c r="J61" s="1885"/>
      <c r="K61" s="1885"/>
      <c r="L61" s="1885"/>
      <c r="M61" s="1885"/>
      <c r="N61" s="1885"/>
      <c r="O61" s="1940"/>
    </row>
    <row r="62" spans="3:15" ht="36.75" customHeight="1">
      <c r="C62" s="1939" t="s">
        <v>1293</v>
      </c>
      <c r="D62" s="1885"/>
      <c r="E62" s="837" t="s">
        <v>5</v>
      </c>
      <c r="F62" s="1941"/>
      <c r="G62" s="1968"/>
      <c r="H62" s="1968"/>
      <c r="I62" s="1968"/>
      <c r="J62" s="1968"/>
      <c r="K62" s="1968"/>
      <c r="L62" s="1968"/>
      <c r="M62" s="1968"/>
      <c r="N62" s="1968"/>
      <c r="O62" s="1969"/>
    </row>
    <row r="63" spans="3:15" ht="37.5" customHeight="1" thickBot="1">
      <c r="C63" s="850"/>
      <c r="D63" s="851"/>
      <c r="E63" s="852" t="s">
        <v>6</v>
      </c>
      <c r="F63" s="1943"/>
      <c r="G63" s="1970"/>
      <c r="H63" s="1970"/>
      <c r="I63" s="1970"/>
      <c r="J63" s="1970"/>
      <c r="K63" s="1970"/>
      <c r="L63" s="1970"/>
      <c r="M63" s="853" t="s">
        <v>277</v>
      </c>
      <c r="N63" s="852"/>
      <c r="O63" s="854"/>
    </row>
    <row r="64" spans="3:15" ht="14.4" thickTop="1" thickBot="1"/>
    <row r="65" spans="3:15" ht="30" customHeight="1" thickTop="1">
      <c r="C65" s="1936" t="s">
        <v>1291</v>
      </c>
      <c r="D65" s="1937"/>
      <c r="E65" s="1937"/>
      <c r="F65" s="1937"/>
      <c r="G65" s="1937"/>
      <c r="H65" s="1937"/>
      <c r="I65" s="1937"/>
      <c r="J65" s="1937"/>
      <c r="K65" s="1937"/>
      <c r="L65" s="1937"/>
      <c r="M65" s="1937"/>
      <c r="N65" s="1937"/>
      <c r="O65" s="1938"/>
    </row>
    <row r="66" spans="3:15" ht="24" customHeight="1">
      <c r="C66" s="1939" t="s">
        <v>1292</v>
      </c>
      <c r="D66" s="1885"/>
      <c r="E66" s="1885"/>
      <c r="F66" s="1885"/>
      <c r="G66" s="1885"/>
      <c r="H66" s="1885"/>
      <c r="I66" s="1885"/>
      <c r="J66" s="1885"/>
      <c r="K66" s="1885"/>
      <c r="L66" s="1885"/>
      <c r="M66" s="1885"/>
      <c r="N66" s="1885"/>
      <c r="O66" s="1940"/>
    </row>
    <row r="67" spans="3:15" ht="36.75" customHeight="1">
      <c r="C67" s="1939" t="s">
        <v>1293</v>
      </c>
      <c r="D67" s="1885"/>
      <c r="E67" s="837" t="s">
        <v>5</v>
      </c>
      <c r="F67" s="1941"/>
      <c r="G67" s="1968"/>
      <c r="H67" s="1968"/>
      <c r="I67" s="1968"/>
      <c r="J67" s="1968"/>
      <c r="K67" s="1968"/>
      <c r="L67" s="1968"/>
      <c r="M67" s="1968"/>
      <c r="N67" s="1968"/>
      <c r="O67" s="1969"/>
    </row>
    <row r="68" spans="3:15" ht="37.5" customHeight="1" thickBot="1">
      <c r="C68" s="850"/>
      <c r="D68" s="851"/>
      <c r="E68" s="852" t="s">
        <v>6</v>
      </c>
      <c r="F68" s="1943"/>
      <c r="G68" s="1970"/>
      <c r="H68" s="1970"/>
      <c r="I68" s="1970"/>
      <c r="J68" s="1970"/>
      <c r="K68" s="1970"/>
      <c r="L68" s="1970"/>
      <c r="M68" s="853" t="s">
        <v>277</v>
      </c>
      <c r="N68" s="852"/>
      <c r="O68" s="854"/>
    </row>
    <row r="69" spans="3:15" ht="14.4" thickTop="1" thickBot="1"/>
    <row r="70" spans="3:15" ht="30" customHeight="1" thickTop="1">
      <c r="C70" s="1936" t="s">
        <v>1291</v>
      </c>
      <c r="D70" s="1937"/>
      <c r="E70" s="1937"/>
      <c r="F70" s="1937"/>
      <c r="G70" s="1937"/>
      <c r="H70" s="1937"/>
      <c r="I70" s="1937"/>
      <c r="J70" s="1937"/>
      <c r="K70" s="1937"/>
      <c r="L70" s="1937"/>
      <c r="M70" s="1937"/>
      <c r="N70" s="1937"/>
      <c r="O70" s="1938"/>
    </row>
    <row r="71" spans="3:15" ht="24" customHeight="1">
      <c r="C71" s="1939" t="s">
        <v>1292</v>
      </c>
      <c r="D71" s="1885"/>
      <c r="E71" s="1885"/>
      <c r="F71" s="1885"/>
      <c r="G71" s="1885"/>
      <c r="H71" s="1885"/>
      <c r="I71" s="1885"/>
      <c r="J71" s="1885"/>
      <c r="K71" s="1885"/>
      <c r="L71" s="1885"/>
      <c r="M71" s="1885"/>
      <c r="N71" s="1885"/>
      <c r="O71" s="1940"/>
    </row>
    <row r="72" spans="3:15" ht="36.75" customHeight="1">
      <c r="C72" s="1939" t="s">
        <v>1293</v>
      </c>
      <c r="D72" s="1885"/>
      <c r="E72" s="837" t="s">
        <v>5</v>
      </c>
      <c r="F72" s="1941"/>
      <c r="G72" s="1968"/>
      <c r="H72" s="1968"/>
      <c r="I72" s="1968"/>
      <c r="J72" s="1968"/>
      <c r="K72" s="1968"/>
      <c r="L72" s="1968"/>
      <c r="M72" s="1968"/>
      <c r="N72" s="1968"/>
      <c r="O72" s="1969"/>
    </row>
    <row r="73" spans="3:15" ht="37.5" customHeight="1" thickBot="1">
      <c r="C73" s="850"/>
      <c r="D73" s="851"/>
      <c r="E73" s="852" t="s">
        <v>6</v>
      </c>
      <c r="F73" s="1943"/>
      <c r="G73" s="1970"/>
      <c r="H73" s="1970"/>
      <c r="I73" s="1970"/>
      <c r="J73" s="1970"/>
      <c r="K73" s="1970"/>
      <c r="L73" s="1970"/>
      <c r="M73" s="853" t="s">
        <v>277</v>
      </c>
      <c r="N73" s="852"/>
      <c r="O73" s="854"/>
    </row>
    <row r="74" spans="3:15" ht="14.4" thickTop="1" thickBot="1"/>
    <row r="75" spans="3:15" ht="30" customHeight="1" thickTop="1">
      <c r="C75" s="1936" t="s">
        <v>1291</v>
      </c>
      <c r="D75" s="1937"/>
      <c r="E75" s="1937"/>
      <c r="F75" s="1937"/>
      <c r="G75" s="1937"/>
      <c r="H75" s="1937"/>
      <c r="I75" s="1937"/>
      <c r="J75" s="1937"/>
      <c r="K75" s="1937"/>
      <c r="L75" s="1937"/>
      <c r="M75" s="1937"/>
      <c r="N75" s="1937"/>
      <c r="O75" s="1938"/>
    </row>
    <row r="76" spans="3:15" ht="24" customHeight="1">
      <c r="C76" s="1939" t="s">
        <v>1292</v>
      </c>
      <c r="D76" s="1885"/>
      <c r="E76" s="1885"/>
      <c r="F76" s="1885"/>
      <c r="G76" s="1885"/>
      <c r="H76" s="1885"/>
      <c r="I76" s="1885"/>
      <c r="J76" s="1885"/>
      <c r="K76" s="1885"/>
      <c r="L76" s="1885"/>
      <c r="M76" s="1885"/>
      <c r="N76" s="1885"/>
      <c r="O76" s="1940"/>
    </row>
    <row r="77" spans="3:15" ht="36.75" customHeight="1">
      <c r="C77" s="1939" t="s">
        <v>1293</v>
      </c>
      <c r="D77" s="1885"/>
      <c r="E77" s="837" t="s">
        <v>5</v>
      </c>
      <c r="F77" s="1941"/>
      <c r="G77" s="1968"/>
      <c r="H77" s="1968"/>
      <c r="I77" s="1968"/>
      <c r="J77" s="1968"/>
      <c r="K77" s="1968"/>
      <c r="L77" s="1968"/>
      <c r="M77" s="1968"/>
      <c r="N77" s="1968"/>
      <c r="O77" s="1969"/>
    </row>
    <row r="78" spans="3:15" ht="37.5" customHeight="1" thickBot="1">
      <c r="C78" s="850"/>
      <c r="D78" s="851"/>
      <c r="E78" s="852" t="s">
        <v>6</v>
      </c>
      <c r="F78" s="1943"/>
      <c r="G78" s="1970"/>
      <c r="H78" s="1970"/>
      <c r="I78" s="1970"/>
      <c r="J78" s="1970"/>
      <c r="K78" s="1970"/>
      <c r="L78" s="1970"/>
      <c r="M78" s="853" t="s">
        <v>277</v>
      </c>
      <c r="N78" s="852"/>
      <c r="O78" s="854"/>
    </row>
    <row r="79" spans="3:15" ht="13.8" thickTop="1"/>
  </sheetData>
  <mergeCells count="101">
    <mergeCell ref="C75:O75"/>
    <mergeCell ref="C76:O76"/>
    <mergeCell ref="C77:D77"/>
    <mergeCell ref="F77:O77"/>
    <mergeCell ref="F78:L78"/>
    <mergeCell ref="F68:L68"/>
    <mergeCell ref="C70:O70"/>
    <mergeCell ref="C71:O71"/>
    <mergeCell ref="C72:D72"/>
    <mergeCell ref="F72:O72"/>
    <mergeCell ref="F73:L73"/>
    <mergeCell ref="C62:D62"/>
    <mergeCell ref="F62:O62"/>
    <mergeCell ref="F63:L63"/>
    <mergeCell ref="C65:O65"/>
    <mergeCell ref="C66:O66"/>
    <mergeCell ref="C67:D67"/>
    <mergeCell ref="F67:O67"/>
    <mergeCell ref="C56:O56"/>
    <mergeCell ref="C57:D57"/>
    <mergeCell ref="F57:O57"/>
    <mergeCell ref="F58:L58"/>
    <mergeCell ref="C60:O60"/>
    <mergeCell ref="C61:O61"/>
    <mergeCell ref="C50:O50"/>
    <mergeCell ref="C51:O51"/>
    <mergeCell ref="C52:D52"/>
    <mergeCell ref="F52:O52"/>
    <mergeCell ref="F53:L53"/>
    <mergeCell ref="C55:O55"/>
    <mergeCell ref="F43:L43"/>
    <mergeCell ref="C45:O45"/>
    <mergeCell ref="C46:O46"/>
    <mergeCell ref="C47:D47"/>
    <mergeCell ref="F47:O47"/>
    <mergeCell ref="F48:L48"/>
    <mergeCell ref="C37:E37"/>
    <mergeCell ref="C38:O38"/>
    <mergeCell ref="C40:O40"/>
    <mergeCell ref="C41:O41"/>
    <mergeCell ref="C42:D42"/>
    <mergeCell ref="F42:O42"/>
    <mergeCell ref="C30:O30"/>
    <mergeCell ref="P30:P34"/>
    <mergeCell ref="C31:O31"/>
    <mergeCell ref="C32:O32"/>
    <mergeCell ref="C33:O33"/>
    <mergeCell ref="C34:O34"/>
    <mergeCell ref="C26:O26"/>
    <mergeCell ref="C27:O27"/>
    <mergeCell ref="C28:D28"/>
    <mergeCell ref="F28:O28"/>
    <mergeCell ref="F29:L29"/>
    <mergeCell ref="M21:N21"/>
    <mergeCell ref="D22:E23"/>
    <mergeCell ref="F22:G23"/>
    <mergeCell ref="H22:H23"/>
    <mergeCell ref="I22:J23"/>
    <mergeCell ref="K22:O23"/>
    <mergeCell ref="R18:S19"/>
    <mergeCell ref="K19:L19"/>
    <mergeCell ref="M19:N19"/>
    <mergeCell ref="I20:J21"/>
    <mergeCell ref="K20:L20"/>
    <mergeCell ref="M20:N20"/>
    <mergeCell ref="P20:P22"/>
    <mergeCell ref="K21:L21"/>
    <mergeCell ref="C25:O25"/>
    <mergeCell ref="C16:C17"/>
    <mergeCell ref="D16:E17"/>
    <mergeCell ref="I16:J17"/>
    <mergeCell ref="K16:O17"/>
    <mergeCell ref="P16:P17"/>
    <mergeCell ref="C18:C23"/>
    <mergeCell ref="D18:E21"/>
    <mergeCell ref="F18:H21"/>
    <mergeCell ref="I18:J19"/>
    <mergeCell ref="K18:L18"/>
    <mergeCell ref="M18:N18"/>
    <mergeCell ref="P18:P19"/>
    <mergeCell ref="D15:E15"/>
    <mergeCell ref="F15:O15"/>
    <mergeCell ref="C8:I9"/>
    <mergeCell ref="J8:K8"/>
    <mergeCell ref="L8:O9"/>
    <mergeCell ref="J9:K9"/>
    <mergeCell ref="C10:O10"/>
    <mergeCell ref="C12:G12"/>
    <mergeCell ref="I12:J12"/>
    <mergeCell ref="K12:O12"/>
    <mergeCell ref="C1:P1"/>
    <mergeCell ref="L2:O2"/>
    <mergeCell ref="L3:O3"/>
    <mergeCell ref="C4:P4"/>
    <mergeCell ref="L5:O5"/>
    <mergeCell ref="C6:P6"/>
    <mergeCell ref="C13:C14"/>
    <mergeCell ref="D13:E13"/>
    <mergeCell ref="F13:O13"/>
    <mergeCell ref="D14:E14"/>
    <mergeCell ref="F14:O14"/>
  </mergeCells>
  <phoneticPr fontId="6"/>
  <hyperlinks>
    <hyperlink ref="R4" location="水道申請" display="工事店情報に戻る" xr:uid="{1742A0D3-5FEF-4F94-9DF2-3D886B74127A}"/>
  </hyperlinks>
  <pageMargins left="0.70866141732283472" right="0.70866141732283472" top="0.31496062992125984" bottom="0.31496062992125984" header="0.31496062992125984" footer="0.31496062992125984"/>
  <pageSetup paperSize="9" scale="78" fitToHeight="0" orientation="portrait" blackAndWhite="1" r:id="rId1"/>
  <headerFooter differentOddEven="1">
    <oddHeader>&amp;C（表）</oddHeader>
    <evenHeader>&amp;C（裏）</evenHeader>
  </headerFooter>
  <rowBreaks count="1" manualBreakCount="1">
    <brk id="38" min="1" max="15" man="1"/>
  </rowBreaks>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C1:Q38"/>
  <sheetViews>
    <sheetView view="pageBreakPreview" zoomScale="80" zoomScaleNormal="100" zoomScaleSheetLayoutView="80" workbookViewId="0">
      <selection activeCell="E26" sqref="E26:N26"/>
    </sheetView>
  </sheetViews>
  <sheetFormatPr defaultColWidth="9" defaultRowHeight="13.2"/>
  <cols>
    <col min="1" max="2" width="1.6640625" style="86" customWidth="1"/>
    <col min="3" max="3" width="16.109375" style="86" customWidth="1"/>
    <col min="4" max="4" width="7.44140625" style="86" customWidth="1"/>
    <col min="5" max="5" width="2.6640625" style="86" customWidth="1"/>
    <col min="6" max="6" width="7.6640625" style="86" customWidth="1"/>
    <col min="7" max="7" width="1.77734375" style="86" customWidth="1"/>
    <col min="8" max="8" width="4.88671875" style="86" customWidth="1"/>
    <col min="9" max="9" width="10.33203125" style="86" customWidth="1"/>
    <col min="10" max="10" width="9" style="86" customWidth="1"/>
    <col min="11" max="11" width="8.44140625" style="86" customWidth="1"/>
    <col min="12" max="13" width="4.33203125" style="86" customWidth="1"/>
    <col min="14" max="14" width="7.88671875" style="86" customWidth="1"/>
    <col min="15" max="15" width="1.6640625" style="86" customWidth="1"/>
    <col min="16" max="16384" width="9" style="86"/>
  </cols>
  <sheetData>
    <row r="1" spans="3:17">
      <c r="C1" s="1974" t="s">
        <v>763</v>
      </c>
      <c r="D1" s="1975"/>
      <c r="E1" s="1975"/>
      <c r="F1" s="1975"/>
      <c r="G1" s="1975"/>
      <c r="H1" s="1975"/>
      <c r="I1" s="1975"/>
      <c r="J1" s="1975"/>
      <c r="K1" s="1975"/>
      <c r="L1" s="1975"/>
      <c r="M1" s="1975"/>
      <c r="N1" s="1975"/>
      <c r="O1" s="1975"/>
    </row>
    <row r="2" spans="3:17" ht="13.5" customHeight="1">
      <c r="C2" s="297"/>
      <c r="K2" s="1976"/>
      <c r="L2" s="1976"/>
      <c r="M2" s="1976"/>
      <c r="N2" s="1976"/>
    </row>
    <row r="3" spans="3:17">
      <c r="C3" s="298"/>
      <c r="K3" s="1977" t="s">
        <v>764</v>
      </c>
      <c r="L3" s="1977"/>
      <c r="M3" s="1977"/>
      <c r="N3" s="1977"/>
    </row>
    <row r="4" spans="3:17" ht="18.75" customHeight="1">
      <c r="C4" s="1978" t="s">
        <v>765</v>
      </c>
      <c r="D4" s="1975"/>
      <c r="E4" s="1975"/>
      <c r="F4" s="1975"/>
      <c r="G4" s="1975"/>
      <c r="H4" s="1975"/>
      <c r="I4" s="1975"/>
      <c r="J4" s="1975"/>
      <c r="K4" s="1975"/>
      <c r="L4" s="1975"/>
      <c r="M4" s="1975"/>
      <c r="N4" s="1975"/>
      <c r="O4" s="1975"/>
      <c r="Q4" s="202" t="s">
        <v>564</v>
      </c>
    </row>
    <row r="5" spans="3:17" ht="18.75" customHeight="1">
      <c r="C5" s="299"/>
    </row>
    <row r="6" spans="3:17" ht="14.25" customHeight="1">
      <c r="C6" s="1979" t="s">
        <v>290</v>
      </c>
      <c r="D6" s="1975"/>
      <c r="E6" s="1975"/>
      <c r="F6" s="1975"/>
      <c r="G6" s="1975"/>
      <c r="H6" s="1975"/>
      <c r="I6" s="1975"/>
      <c r="J6" s="1975"/>
      <c r="K6" s="1975"/>
      <c r="L6" s="1975"/>
      <c r="M6" s="1975"/>
      <c r="N6" s="1975"/>
      <c r="O6" s="1975"/>
    </row>
    <row r="7" spans="3:17" ht="14.4">
      <c r="C7" s="77"/>
    </row>
    <row r="8" spans="3:17" ht="14.25" customHeight="1" thickBot="1">
      <c r="C8" s="1971" t="s">
        <v>766</v>
      </c>
      <c r="D8" s="1971"/>
      <c r="E8" s="1971"/>
      <c r="F8" s="1971"/>
      <c r="G8" s="1971"/>
      <c r="H8" s="1971"/>
      <c r="I8" s="1971"/>
      <c r="J8" s="1971"/>
      <c r="K8" s="1971"/>
      <c r="L8" s="1971"/>
      <c r="M8" s="1971"/>
      <c r="N8" s="1971"/>
      <c r="O8" s="300"/>
    </row>
    <row r="9" spans="3:17" ht="45.15" customHeight="1" thickTop="1">
      <c r="C9" s="301" t="s">
        <v>750</v>
      </c>
      <c r="D9" s="645" t="s">
        <v>552</v>
      </c>
      <c r="E9" s="1972"/>
      <c r="F9" s="1972"/>
      <c r="G9" s="1972"/>
      <c r="H9" s="1972"/>
      <c r="I9" s="1972"/>
      <c r="J9" s="1972"/>
      <c r="K9" s="1972"/>
      <c r="L9" s="1972"/>
      <c r="M9" s="1972"/>
      <c r="N9" s="1973"/>
      <c r="O9" s="302"/>
    </row>
    <row r="10" spans="3:17" ht="22.5" customHeight="1">
      <c r="C10" s="303" t="s">
        <v>751</v>
      </c>
      <c r="D10" s="304" t="s">
        <v>752</v>
      </c>
      <c r="E10" s="1980"/>
      <c r="F10" s="1980"/>
      <c r="G10" s="1980"/>
      <c r="H10" s="1980"/>
      <c r="I10" s="1980"/>
      <c r="J10" s="1980"/>
      <c r="K10" s="1980"/>
      <c r="L10" s="1980"/>
      <c r="M10" s="1980"/>
      <c r="N10" s="1981"/>
      <c r="O10" s="1982"/>
    </row>
    <row r="11" spans="3:17" ht="22.5" customHeight="1">
      <c r="C11" s="305" t="s">
        <v>753</v>
      </c>
      <c r="D11" s="306" t="s">
        <v>590</v>
      </c>
      <c r="E11" s="1983"/>
      <c r="F11" s="1983"/>
      <c r="G11" s="1983"/>
      <c r="H11" s="1983"/>
      <c r="I11" s="1983"/>
      <c r="J11" s="1983"/>
      <c r="K11" s="1983"/>
      <c r="L11" s="1983"/>
      <c r="M11" s="1983"/>
      <c r="N11" s="307" t="s">
        <v>277</v>
      </c>
      <c r="O11" s="1982"/>
    </row>
    <row r="12" spans="3:17" ht="22.5" customHeight="1">
      <c r="C12" s="1984" t="s">
        <v>754</v>
      </c>
      <c r="D12" s="300" t="s">
        <v>315</v>
      </c>
      <c r="E12" s="1980"/>
      <c r="F12" s="1980"/>
      <c r="G12" s="1980"/>
      <c r="H12" s="1980"/>
      <c r="I12" s="1980"/>
      <c r="J12" s="1980"/>
      <c r="K12" s="1980"/>
      <c r="L12" s="1980"/>
      <c r="M12" s="1980"/>
      <c r="N12" s="1981"/>
      <c r="O12" s="1982"/>
    </row>
    <row r="13" spans="3:17" ht="22.5" customHeight="1">
      <c r="C13" s="1984"/>
      <c r="D13" s="300" t="s">
        <v>590</v>
      </c>
      <c r="E13" s="1983"/>
      <c r="F13" s="1983"/>
      <c r="G13" s="1983"/>
      <c r="H13" s="1983"/>
      <c r="I13" s="1983"/>
      <c r="J13" s="1983"/>
      <c r="K13" s="1983"/>
      <c r="L13" s="1983"/>
      <c r="M13" s="1983"/>
      <c r="N13" s="308" t="s">
        <v>277</v>
      </c>
      <c r="O13" s="1982"/>
    </row>
    <row r="14" spans="3:17" ht="30" customHeight="1">
      <c r="C14" s="1990" t="s">
        <v>767</v>
      </c>
      <c r="D14" s="1991"/>
      <c r="E14" s="1992" t="s">
        <v>756</v>
      </c>
      <c r="F14" s="1992"/>
      <c r="G14" s="1992"/>
      <c r="H14" s="321" t="s">
        <v>768</v>
      </c>
      <c r="I14" s="646"/>
      <c r="J14" s="311"/>
      <c r="K14" s="311"/>
      <c r="L14" s="311"/>
      <c r="M14" s="311"/>
      <c r="N14" s="643"/>
      <c r="O14" s="302"/>
    </row>
    <row r="15" spans="3:17" ht="22.5" customHeight="1">
      <c r="C15" s="1993" t="s">
        <v>769</v>
      </c>
      <c r="D15" s="1994"/>
      <c r="E15" s="1995"/>
      <c r="F15" s="1995"/>
      <c r="G15" s="1995"/>
      <c r="H15" s="322" t="s">
        <v>703</v>
      </c>
      <c r="I15" s="647"/>
      <c r="N15" s="644"/>
      <c r="O15" s="323"/>
    </row>
    <row r="16" spans="3:17" ht="7.5" customHeight="1">
      <c r="C16" s="324"/>
      <c r="D16" s="311"/>
      <c r="E16" s="311"/>
      <c r="F16" s="311"/>
      <c r="G16" s="311"/>
      <c r="H16" s="312"/>
      <c r="I16" s="647"/>
      <c r="N16" s="644"/>
      <c r="O16" s="1982"/>
    </row>
    <row r="17" spans="3:15" ht="22.5" customHeight="1">
      <c r="C17" s="310" t="s">
        <v>758</v>
      </c>
      <c r="D17" s="655" t="s">
        <v>770</v>
      </c>
      <c r="E17" s="309" t="s">
        <v>383</v>
      </c>
      <c r="F17" s="655" t="s">
        <v>771</v>
      </c>
      <c r="H17" s="314"/>
      <c r="I17" s="656"/>
      <c r="N17" s="657"/>
      <c r="O17" s="1982"/>
    </row>
    <row r="18" spans="3:15" ht="22.5" customHeight="1">
      <c r="C18" s="310"/>
      <c r="D18" s="655" t="s">
        <v>760</v>
      </c>
      <c r="E18" s="309" t="s">
        <v>383</v>
      </c>
      <c r="F18" s="655" t="s">
        <v>761</v>
      </c>
      <c r="H18" s="314"/>
      <c r="I18" s="647"/>
      <c r="N18" s="644"/>
      <c r="O18" s="1982"/>
    </row>
    <row r="19" spans="3:15" ht="22.5" customHeight="1">
      <c r="C19" s="310"/>
      <c r="D19" s="655" t="s">
        <v>772</v>
      </c>
      <c r="E19" s="309" t="s">
        <v>383</v>
      </c>
      <c r="F19" s="655" t="s">
        <v>773</v>
      </c>
      <c r="H19" s="314"/>
      <c r="I19" s="647"/>
      <c r="N19" s="657"/>
      <c r="O19" s="1982"/>
    </row>
    <row r="20" spans="3:15" ht="22.5" customHeight="1">
      <c r="C20" s="310"/>
      <c r="D20" s="655" t="s">
        <v>774</v>
      </c>
      <c r="E20" s="309" t="s">
        <v>383</v>
      </c>
      <c r="F20" s="655" t="s">
        <v>775</v>
      </c>
      <c r="H20" s="314"/>
      <c r="I20" s="647"/>
      <c r="N20" s="644"/>
      <c r="O20" s="1982"/>
    </row>
    <row r="21" spans="3:15" ht="22.5" customHeight="1">
      <c r="C21" s="310"/>
      <c r="D21" s="1986" t="s">
        <v>776</v>
      </c>
      <c r="E21" s="1986"/>
      <c r="F21" s="1986"/>
      <c r="G21" s="1986"/>
      <c r="H21" s="1987"/>
      <c r="I21" s="647"/>
      <c r="N21" s="644"/>
      <c r="O21" s="1985"/>
    </row>
    <row r="22" spans="3:15" ht="3.75" customHeight="1">
      <c r="C22" s="310"/>
      <c r="D22" s="313"/>
      <c r="E22" s="313"/>
      <c r="F22" s="313"/>
      <c r="G22" s="313"/>
      <c r="H22" s="313"/>
      <c r="I22" s="647"/>
      <c r="N22" s="644"/>
      <c r="O22" s="302"/>
    </row>
    <row r="23" spans="3:15" ht="19.95" customHeight="1">
      <c r="C23" s="324" t="s">
        <v>777</v>
      </c>
      <c r="D23" s="315" t="s">
        <v>778</v>
      </c>
      <c r="E23" s="311" t="s">
        <v>383</v>
      </c>
      <c r="F23" s="311" t="s">
        <v>779</v>
      </c>
      <c r="G23" s="316"/>
      <c r="H23" s="317"/>
      <c r="I23" s="647"/>
      <c r="N23" s="644"/>
      <c r="O23" s="1982"/>
    </row>
    <row r="24" spans="3:15" ht="9" customHeight="1">
      <c r="C24" s="1988"/>
      <c r="D24" s="1989"/>
      <c r="E24" s="1999"/>
      <c r="F24" s="1999"/>
      <c r="G24" s="318"/>
      <c r="H24" s="319"/>
      <c r="I24" s="648"/>
      <c r="J24" s="649"/>
      <c r="K24" s="649"/>
      <c r="L24" s="649"/>
      <c r="M24" s="649"/>
      <c r="N24" s="650"/>
      <c r="O24" s="1982"/>
    </row>
    <row r="25" spans="3:15" ht="27.75" customHeight="1">
      <c r="C25" s="2000" t="s">
        <v>780</v>
      </c>
      <c r="D25" s="2001"/>
      <c r="E25" s="2002"/>
      <c r="F25" s="2003"/>
      <c r="G25" s="2003"/>
      <c r="H25" s="2003"/>
      <c r="I25" s="2003"/>
      <c r="J25" s="2003"/>
      <c r="K25" s="2003"/>
      <c r="L25" s="2003"/>
      <c r="M25" s="2003"/>
      <c r="N25" s="2004"/>
      <c r="O25" s="1985"/>
    </row>
    <row r="26" spans="3:15" ht="27.75" customHeight="1">
      <c r="C26" s="2000" t="s">
        <v>781</v>
      </c>
      <c r="D26" s="2001"/>
      <c r="E26" s="2002"/>
      <c r="F26" s="2003"/>
      <c r="G26" s="2003"/>
      <c r="H26" s="2003"/>
      <c r="I26" s="2003"/>
      <c r="J26" s="2003"/>
      <c r="K26" s="2003"/>
      <c r="L26" s="2003"/>
      <c r="M26" s="2003"/>
      <c r="N26" s="2004"/>
      <c r="O26" s="1982"/>
    </row>
    <row r="27" spans="3:15" ht="22.5" customHeight="1">
      <c r="C27" s="2005" t="s">
        <v>782</v>
      </c>
      <c r="D27" s="1979"/>
      <c r="E27" s="1979"/>
      <c r="F27" s="1979"/>
      <c r="G27" s="1979"/>
      <c r="H27" s="1979"/>
      <c r="I27" s="1979"/>
      <c r="J27" s="1979"/>
      <c r="K27" s="1979"/>
      <c r="L27" s="1979"/>
      <c r="M27" s="1979"/>
      <c r="N27" s="2006"/>
      <c r="O27" s="1982"/>
    </row>
    <row r="28" spans="3:15" ht="22.5" customHeight="1">
      <c r="C28" s="2005"/>
      <c r="D28" s="1979"/>
      <c r="E28" s="1979"/>
      <c r="F28" s="1979"/>
      <c r="G28" s="1979"/>
      <c r="H28" s="1979"/>
      <c r="I28" s="1979"/>
      <c r="J28" s="1979"/>
      <c r="K28" s="1979"/>
      <c r="L28" s="1979"/>
      <c r="M28" s="1979"/>
      <c r="N28" s="2006"/>
      <c r="O28" s="1982"/>
    </row>
    <row r="29" spans="3:15" ht="22.5" customHeight="1">
      <c r="C29" s="2005"/>
      <c r="D29" s="1979"/>
      <c r="E29" s="1979"/>
      <c r="F29" s="1979"/>
      <c r="G29" s="1979"/>
      <c r="H29" s="1979"/>
      <c r="I29" s="1979"/>
      <c r="J29" s="1979"/>
      <c r="K29" s="1979"/>
      <c r="L29" s="1979"/>
      <c r="M29" s="1979"/>
      <c r="N29" s="2006"/>
      <c r="O29" s="1982"/>
    </row>
    <row r="30" spans="3:15" ht="22.5" customHeight="1">
      <c r="C30" s="2005"/>
      <c r="D30" s="1979"/>
      <c r="E30" s="1979"/>
      <c r="F30" s="1979"/>
      <c r="G30" s="1979"/>
      <c r="H30" s="1979"/>
      <c r="I30" s="1979"/>
      <c r="J30" s="1979"/>
      <c r="K30" s="1979"/>
      <c r="L30" s="1979"/>
      <c r="M30" s="1979"/>
      <c r="N30" s="2006"/>
      <c r="O30" s="1982"/>
    </row>
    <row r="31" spans="3:15" ht="22.5" customHeight="1">
      <c r="C31" s="2005"/>
      <c r="D31" s="1979"/>
      <c r="E31" s="1979"/>
      <c r="F31" s="1979"/>
      <c r="G31" s="1979"/>
      <c r="H31" s="1979"/>
      <c r="I31" s="1979"/>
      <c r="J31" s="1979"/>
      <c r="K31" s="1979"/>
      <c r="L31" s="1979"/>
      <c r="M31" s="1979"/>
      <c r="N31" s="2006"/>
      <c r="O31" s="1982"/>
    </row>
    <row r="32" spans="3:15" ht="22.5" customHeight="1">
      <c r="C32" s="2005"/>
      <c r="D32" s="1979"/>
      <c r="E32" s="1979"/>
      <c r="F32" s="1979"/>
      <c r="G32" s="1979"/>
      <c r="H32" s="1979"/>
      <c r="I32" s="1979"/>
      <c r="J32" s="1979"/>
      <c r="K32" s="1979"/>
      <c r="L32" s="1979"/>
      <c r="M32" s="1979"/>
      <c r="N32" s="2006"/>
      <c r="O32" s="1982"/>
    </row>
    <row r="33" spans="3:15" ht="22.5" customHeight="1">
      <c r="C33" s="2005"/>
      <c r="D33" s="1979"/>
      <c r="E33" s="1979"/>
      <c r="F33" s="1979"/>
      <c r="G33" s="1979"/>
      <c r="H33" s="1979"/>
      <c r="I33" s="1979"/>
      <c r="J33" s="1979"/>
      <c r="K33" s="1979"/>
      <c r="L33" s="1979"/>
      <c r="M33" s="1979"/>
      <c r="N33" s="2006"/>
      <c r="O33" s="1982"/>
    </row>
    <row r="34" spans="3:15" ht="22.5" customHeight="1">
      <c r="C34" s="2005"/>
      <c r="D34" s="1979"/>
      <c r="E34" s="1979"/>
      <c r="F34" s="1979"/>
      <c r="G34" s="1979"/>
      <c r="H34" s="1979"/>
      <c r="I34" s="1979"/>
      <c r="J34" s="1979"/>
      <c r="K34" s="1979"/>
      <c r="L34" s="1979"/>
      <c r="M34" s="1979"/>
      <c r="N34" s="2006"/>
      <c r="O34" s="1982"/>
    </row>
    <row r="35" spans="3:15" ht="22.5" customHeight="1">
      <c r="C35" s="2005"/>
      <c r="D35" s="1979"/>
      <c r="E35" s="1979"/>
      <c r="F35" s="1979"/>
      <c r="G35" s="1979"/>
      <c r="H35" s="1979"/>
      <c r="I35" s="1979"/>
      <c r="J35" s="1979"/>
      <c r="K35" s="1979"/>
      <c r="L35" s="1979"/>
      <c r="M35" s="1979"/>
      <c r="N35" s="2006"/>
      <c r="O35" s="1982"/>
    </row>
    <row r="36" spans="3:15" ht="22.5" customHeight="1" thickBot="1">
      <c r="C36" s="1996"/>
      <c r="D36" s="1997"/>
      <c r="E36" s="1997"/>
      <c r="F36" s="1997"/>
      <c r="G36" s="1997"/>
      <c r="H36" s="1997"/>
      <c r="I36" s="1997"/>
      <c r="J36" s="1997"/>
      <c r="K36" s="1997"/>
      <c r="L36" s="1997"/>
      <c r="M36" s="1997"/>
      <c r="N36" s="1998"/>
      <c r="O36" s="1982"/>
    </row>
    <row r="37" spans="3:15" ht="13.8" hidden="1" thickTop="1">
      <c r="C37" s="302"/>
      <c r="D37" s="302"/>
      <c r="E37" s="302"/>
      <c r="F37" s="302"/>
      <c r="G37" s="302"/>
      <c r="H37" s="302"/>
      <c r="I37" s="302"/>
      <c r="J37" s="302"/>
      <c r="K37" s="302"/>
      <c r="L37" s="302"/>
      <c r="M37" s="302"/>
      <c r="N37" s="302"/>
      <c r="O37" s="320"/>
    </row>
    <row r="38" spans="3:15" ht="13.8" thickTop="1">
      <c r="C38" s="107"/>
    </row>
  </sheetData>
  <mergeCells count="39">
    <mergeCell ref="O25:O36"/>
    <mergeCell ref="C26:D26"/>
    <mergeCell ref="E26:N26"/>
    <mergeCell ref="C27:N27"/>
    <mergeCell ref="C28:N28"/>
    <mergeCell ref="C29:N29"/>
    <mergeCell ref="C30:N30"/>
    <mergeCell ref="C31:N31"/>
    <mergeCell ref="C32:N32"/>
    <mergeCell ref="C33:N33"/>
    <mergeCell ref="C34:N34"/>
    <mergeCell ref="C35:N35"/>
    <mergeCell ref="C14:D14"/>
    <mergeCell ref="E14:G14"/>
    <mergeCell ref="C15:D15"/>
    <mergeCell ref="E15:G15"/>
    <mergeCell ref="C36:N36"/>
    <mergeCell ref="E24:F24"/>
    <mergeCell ref="C25:D25"/>
    <mergeCell ref="E25:N25"/>
    <mergeCell ref="O16:O19"/>
    <mergeCell ref="O20:O21"/>
    <mergeCell ref="D21:H21"/>
    <mergeCell ref="O23:O24"/>
    <mergeCell ref="C24:D24"/>
    <mergeCell ref="E10:N10"/>
    <mergeCell ref="O10:O11"/>
    <mergeCell ref="E11:M11"/>
    <mergeCell ref="C12:C13"/>
    <mergeCell ref="E12:N12"/>
    <mergeCell ref="O12:O13"/>
    <mergeCell ref="E13:M13"/>
    <mergeCell ref="C8:N8"/>
    <mergeCell ref="E9:N9"/>
    <mergeCell ref="C1:O1"/>
    <mergeCell ref="K2:N2"/>
    <mergeCell ref="K3:N3"/>
    <mergeCell ref="C4:O4"/>
    <mergeCell ref="C6:O6"/>
  </mergeCells>
  <phoneticPr fontId="6"/>
  <hyperlinks>
    <hyperlink ref="Q4" location="水道申請" display="工事店情報に戻る" xr:uid="{00000000-0004-0000-1400-000000000000}"/>
  </hyperlinks>
  <pageMargins left="0.74803149606299213" right="0.74803149606299213" top="0.98425196850393704" bottom="0.98425196850393704" header="0.51181102362204722" footer="0.51181102362204722"/>
  <pageSetup paperSize="9" scale="99" orientation="portrait" blackAndWhite="1"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4:W45"/>
  <sheetViews>
    <sheetView view="pageBreakPreview" topLeftCell="A18" zoomScale="80" zoomScaleNormal="100" zoomScaleSheetLayoutView="80" workbookViewId="0">
      <selection activeCell="X26" sqref="X26"/>
    </sheetView>
  </sheetViews>
  <sheetFormatPr defaultColWidth="9" defaultRowHeight="13.2"/>
  <cols>
    <col min="1" max="1" width="1.77734375" style="120" customWidth="1"/>
    <col min="2" max="2" width="9" style="120"/>
    <col min="3" max="3" width="9.6640625" style="120" customWidth="1"/>
    <col min="4" max="4" width="10.88671875" style="120" customWidth="1"/>
    <col min="5" max="5" width="2.88671875" style="120" customWidth="1"/>
    <col min="6" max="6" width="5.109375" style="120" customWidth="1"/>
    <col min="7" max="7" width="3" style="120" customWidth="1"/>
    <col min="8" max="8" width="5.109375" style="120" customWidth="1"/>
    <col min="9" max="9" width="3" style="120" customWidth="1"/>
    <col min="10" max="10" width="11" style="120" customWidth="1"/>
    <col min="11" max="11" width="2.88671875" style="120" customWidth="1"/>
    <col min="12" max="12" width="4.109375" style="120" customWidth="1"/>
    <col min="13" max="13" width="3.21875" style="120" customWidth="1"/>
    <col min="14" max="14" width="4.109375" style="120" customWidth="1"/>
    <col min="15" max="15" width="3.21875" style="120" customWidth="1"/>
    <col min="16" max="16" width="3.77734375" style="120" customWidth="1"/>
    <col min="17" max="17" width="4.109375" style="120" customWidth="1"/>
    <col min="18" max="18" width="3.33203125" style="120" customWidth="1"/>
    <col min="19" max="19" width="4.109375" style="120" customWidth="1"/>
    <col min="20" max="20" width="3.6640625" style="120" customWidth="1"/>
    <col min="21" max="21" width="2" style="120" customWidth="1"/>
    <col min="22" max="16384" width="9" style="120"/>
  </cols>
  <sheetData>
    <row r="4" spans="2:23" ht="14.4">
      <c r="B4" s="325"/>
    </row>
    <row r="5" spans="2:23" ht="14.4">
      <c r="B5" s="325"/>
    </row>
    <row r="6" spans="2:23" ht="19.2">
      <c r="B6" s="326"/>
    </row>
    <row r="7" spans="2:23" ht="35.25" customHeight="1">
      <c r="W7" s="202" t="s">
        <v>564</v>
      </c>
    </row>
    <row r="8" spans="2:23" ht="23.4">
      <c r="B8" s="2008" t="s">
        <v>783</v>
      </c>
      <c r="C8" s="2008"/>
      <c r="D8" s="2008"/>
      <c r="E8" s="2008"/>
      <c r="F8" s="2008"/>
      <c r="G8" s="2008"/>
      <c r="H8" s="2008"/>
      <c r="I8" s="2008"/>
      <c r="J8" s="2008"/>
      <c r="K8" s="2008"/>
      <c r="L8" s="2008"/>
      <c r="M8" s="2008"/>
      <c r="N8" s="2008"/>
      <c r="O8" s="2008"/>
      <c r="P8" s="2008"/>
      <c r="Q8" s="2008"/>
      <c r="R8" s="2008"/>
      <c r="S8" s="2008"/>
      <c r="T8" s="2008"/>
    </row>
    <row r="9" spans="2:23" ht="25.5" customHeight="1">
      <c r="B9" s="325"/>
    </row>
    <row r="10" spans="2:23" ht="22.5" customHeight="1">
      <c r="B10" s="143" t="s">
        <v>1187</v>
      </c>
      <c r="D10" s="120" t="s">
        <v>1186</v>
      </c>
    </row>
    <row r="11" spans="2:23" ht="21" customHeight="1">
      <c r="B11" s="325"/>
    </row>
    <row r="12" spans="2:23" ht="22.5" customHeight="1">
      <c r="B12" s="2007" t="s">
        <v>784</v>
      </c>
      <c r="C12" s="2007"/>
      <c r="D12" s="1473">
        <f>入力!E3</f>
        <v>0</v>
      </c>
      <c r="E12" s="1473"/>
      <c r="F12" s="1473"/>
      <c r="G12" s="120" t="s">
        <v>785</v>
      </c>
      <c r="H12" s="142"/>
    </row>
    <row r="13" spans="2:23" ht="21" customHeight="1">
      <c r="B13" s="325"/>
    </row>
    <row r="14" spans="2:23" ht="22.5" customHeight="1">
      <c r="B14" s="2007" t="s">
        <v>786</v>
      </c>
      <c r="C14" s="2007"/>
      <c r="D14" s="120" t="s">
        <v>787</v>
      </c>
      <c r="G14" s="120" t="s">
        <v>383</v>
      </c>
      <c r="H14" s="1475" t="s">
        <v>788</v>
      </c>
      <c r="I14" s="1475"/>
      <c r="J14" s="1475"/>
    </row>
    <row r="15" spans="2:23" ht="21" customHeight="1">
      <c r="B15" s="325"/>
    </row>
    <row r="16" spans="2:23" ht="22.5" customHeight="1">
      <c r="B16" s="2007" t="s">
        <v>789</v>
      </c>
      <c r="C16" s="2007"/>
      <c r="D16" s="120" t="s">
        <v>790</v>
      </c>
      <c r="E16" s="2009" t="s">
        <v>791</v>
      </c>
      <c r="F16" s="2009"/>
      <c r="G16" s="2009"/>
      <c r="H16" s="2009"/>
      <c r="I16" s="120" t="s">
        <v>792</v>
      </c>
      <c r="J16" s="120" t="s">
        <v>793</v>
      </c>
    </row>
    <row r="17" spans="2:21" ht="21" customHeight="1">
      <c r="B17" s="325"/>
    </row>
    <row r="18" spans="2:21" ht="22.5" customHeight="1">
      <c r="B18" s="2010" t="s">
        <v>794</v>
      </c>
      <c r="C18" s="2011"/>
      <c r="D18" s="2011"/>
      <c r="E18" s="2011"/>
      <c r="F18" s="2011"/>
      <c r="G18" s="2011"/>
      <c r="H18" s="2011"/>
      <c r="I18" s="2011"/>
      <c r="J18" s="2011"/>
      <c r="K18" s="2011"/>
      <c r="L18" s="2011"/>
      <c r="M18" s="2011"/>
      <c r="N18" s="2011"/>
      <c r="O18" s="2011"/>
      <c r="P18" s="2011"/>
      <c r="Q18" s="2011"/>
      <c r="R18" s="2011"/>
      <c r="S18" s="2011"/>
      <c r="T18" s="2011"/>
      <c r="U18" s="2011"/>
    </row>
    <row r="19" spans="2:21" ht="22.5" customHeight="1">
      <c r="B19" s="143" t="s">
        <v>795</v>
      </c>
      <c r="D19" s="142" t="s">
        <v>360</v>
      </c>
      <c r="E19" s="120" t="s">
        <v>383</v>
      </c>
      <c r="F19" s="120" t="s">
        <v>796</v>
      </c>
      <c r="G19" s="120" t="s">
        <v>383</v>
      </c>
      <c r="H19" s="120" t="s">
        <v>797</v>
      </c>
      <c r="I19" s="120" t="s">
        <v>759</v>
      </c>
      <c r="J19" s="120" t="s">
        <v>798</v>
      </c>
      <c r="K19" s="120" t="s">
        <v>383</v>
      </c>
      <c r="L19" s="120" t="s">
        <v>799</v>
      </c>
      <c r="M19" s="120" t="s">
        <v>383</v>
      </c>
      <c r="N19" s="120" t="s">
        <v>800</v>
      </c>
    </row>
    <row r="20" spans="2:21" ht="21" customHeight="1">
      <c r="B20" s="325"/>
    </row>
    <row r="21" spans="2:21" ht="22.5" customHeight="1">
      <c r="B21" s="2007" t="s">
        <v>801</v>
      </c>
      <c r="C21" s="2007"/>
      <c r="D21" s="120" t="s">
        <v>802</v>
      </c>
      <c r="E21" s="120" t="s">
        <v>803</v>
      </c>
      <c r="F21" s="1475" t="s">
        <v>412</v>
      </c>
      <c r="G21" s="1475"/>
      <c r="H21" s="1475"/>
      <c r="I21" s="120" t="s">
        <v>383</v>
      </c>
      <c r="J21" s="120" t="s">
        <v>804</v>
      </c>
    </row>
    <row r="22" spans="2:21" ht="21" customHeight="1">
      <c r="B22" s="325"/>
    </row>
    <row r="23" spans="2:21" ht="22.5" customHeight="1">
      <c r="B23" s="143" t="s">
        <v>805</v>
      </c>
      <c r="D23" s="142" t="s">
        <v>806</v>
      </c>
      <c r="E23" s="120" t="s">
        <v>759</v>
      </c>
      <c r="F23" s="120" t="s">
        <v>807</v>
      </c>
    </row>
    <row r="24" spans="2:21" ht="21" customHeight="1">
      <c r="B24" s="325"/>
    </row>
    <row r="25" spans="2:21" ht="22.5" customHeight="1">
      <c r="B25" s="2007" t="s">
        <v>808</v>
      </c>
      <c r="C25" s="2007"/>
      <c r="D25" s="120" t="s">
        <v>809</v>
      </c>
      <c r="E25" s="120" t="s">
        <v>810</v>
      </c>
      <c r="F25" s="1489" t="s">
        <v>811</v>
      </c>
      <c r="G25" s="1489"/>
      <c r="H25" s="1489"/>
      <c r="I25" s="120" t="s">
        <v>383</v>
      </c>
      <c r="J25" s="139" t="s">
        <v>812</v>
      </c>
      <c r="K25" s="120" t="s">
        <v>813</v>
      </c>
    </row>
    <row r="26" spans="2:21" ht="21" customHeight="1">
      <c r="B26" s="325"/>
    </row>
    <row r="27" spans="2:21" ht="22.5" customHeight="1">
      <c r="B27" s="2007" t="s">
        <v>814</v>
      </c>
      <c r="C27" s="2007"/>
      <c r="D27" s="651"/>
      <c r="E27" s="327" t="s">
        <v>815</v>
      </c>
      <c r="F27" s="651"/>
      <c r="G27" s="327" t="s">
        <v>816</v>
      </c>
      <c r="H27" s="651"/>
      <c r="I27" s="327" t="s">
        <v>817</v>
      </c>
      <c r="J27" s="652" t="s">
        <v>818</v>
      </c>
      <c r="K27" s="327"/>
      <c r="L27" s="651"/>
      <c r="M27" s="327" t="s">
        <v>819</v>
      </c>
      <c r="N27" s="651"/>
      <c r="O27" s="327" t="s">
        <v>820</v>
      </c>
      <c r="P27" s="328" t="s">
        <v>821</v>
      </c>
      <c r="Q27" s="653"/>
      <c r="R27" s="328" t="s">
        <v>819</v>
      </c>
      <c r="S27" s="651"/>
      <c r="T27" s="327" t="s">
        <v>820</v>
      </c>
      <c r="U27" s="327"/>
    </row>
    <row r="28" spans="2:21" ht="21" customHeight="1">
      <c r="B28" s="325"/>
    </row>
    <row r="29" spans="2:21" ht="22.5" customHeight="1">
      <c r="B29" s="2007" t="s">
        <v>822</v>
      </c>
      <c r="C29" s="2007"/>
    </row>
    <row r="30" spans="2:21" ht="22.5" customHeight="1">
      <c r="B30" s="2012" t="s">
        <v>823</v>
      </c>
      <c r="C30" s="2012"/>
      <c r="D30" s="2012"/>
      <c r="E30" s="2013"/>
      <c r="F30" s="2013"/>
      <c r="G30" s="2013"/>
      <c r="H30" s="2013"/>
      <c r="I30" s="2013"/>
      <c r="J30" s="2013"/>
      <c r="K30" s="2013"/>
      <c r="L30" s="2013"/>
      <c r="M30" s="2013"/>
    </row>
    <row r="31" spans="2:21" ht="21" customHeight="1">
      <c r="B31" s="325"/>
    </row>
    <row r="32" spans="2:21" ht="22.5" customHeight="1">
      <c r="B32" s="2012" t="s">
        <v>824</v>
      </c>
      <c r="C32" s="2012"/>
      <c r="D32" s="2012"/>
      <c r="E32" s="2014"/>
      <c r="F32" s="2014"/>
      <c r="G32" s="2014"/>
      <c r="H32" s="2014"/>
      <c r="I32" s="2014"/>
      <c r="J32" s="2014"/>
      <c r="K32" s="2014"/>
      <c r="L32" s="2014"/>
      <c r="M32" s="2014"/>
    </row>
    <row r="33" spans="2:21" ht="21" customHeight="1">
      <c r="B33" s="325"/>
    </row>
    <row r="34" spans="2:21" ht="22.5" customHeight="1">
      <c r="B34" s="2012" t="s">
        <v>825</v>
      </c>
      <c r="C34" s="2012"/>
      <c r="D34" s="2012"/>
      <c r="E34" s="2013"/>
      <c r="F34" s="2013"/>
      <c r="G34" s="2013"/>
      <c r="H34" s="2013"/>
      <c r="I34" s="2013"/>
      <c r="J34" s="2013"/>
      <c r="K34" s="2013"/>
      <c r="L34" s="2013"/>
      <c r="M34" s="2013"/>
    </row>
    <row r="35" spans="2:21" ht="25.5" customHeight="1">
      <c r="B35" s="325"/>
    </row>
    <row r="36" spans="2:21" ht="25.5" customHeight="1">
      <c r="B36" s="329"/>
    </row>
    <row r="37" spans="2:21" ht="14.4">
      <c r="B37" s="325"/>
    </row>
    <row r="38" spans="2:21" ht="14.4">
      <c r="B38" s="325"/>
    </row>
    <row r="39" spans="2:21" ht="14.4">
      <c r="B39" s="325"/>
    </row>
    <row r="40" spans="2:21" ht="14.4">
      <c r="B40" s="325"/>
    </row>
    <row r="41" spans="2:21" ht="14.4">
      <c r="B41" s="325"/>
    </row>
    <row r="42" spans="2:21" ht="14.4">
      <c r="B42" s="325"/>
    </row>
    <row r="43" spans="2:21" ht="14.4">
      <c r="B43" s="325"/>
    </row>
    <row r="45" spans="2:21" ht="14.25" customHeight="1">
      <c r="B45" s="2010" t="s">
        <v>826</v>
      </c>
      <c r="C45" s="2011"/>
      <c r="D45" s="2011"/>
      <c r="E45" s="2011"/>
      <c r="F45" s="2011"/>
      <c r="G45" s="2011"/>
      <c r="H45" s="2011"/>
      <c r="I45" s="2011"/>
      <c r="J45" s="2011"/>
      <c r="K45" s="2011"/>
      <c r="L45" s="2011"/>
      <c r="M45" s="2011"/>
      <c r="N45" s="2011"/>
      <c r="O45" s="2011"/>
      <c r="P45" s="2011"/>
      <c r="Q45" s="2011"/>
      <c r="R45" s="2011"/>
      <c r="S45" s="2011"/>
      <c r="T45" s="2011"/>
      <c r="U45" s="2011"/>
    </row>
  </sheetData>
  <mergeCells count="21">
    <mergeCell ref="B34:D34"/>
    <mergeCell ref="E34:M34"/>
    <mergeCell ref="B45:U45"/>
    <mergeCell ref="B27:C27"/>
    <mergeCell ref="B29:C29"/>
    <mergeCell ref="B30:D30"/>
    <mergeCell ref="E30:M30"/>
    <mergeCell ref="B32:D32"/>
    <mergeCell ref="E32:M32"/>
    <mergeCell ref="B25:C25"/>
    <mergeCell ref="F25:H25"/>
    <mergeCell ref="B8:T8"/>
    <mergeCell ref="B12:C12"/>
    <mergeCell ref="D12:F12"/>
    <mergeCell ref="B14:C14"/>
    <mergeCell ref="H14:J14"/>
    <mergeCell ref="B16:C16"/>
    <mergeCell ref="E16:H16"/>
    <mergeCell ref="B18:U18"/>
    <mergeCell ref="B21:C21"/>
    <mergeCell ref="F21:H21"/>
  </mergeCells>
  <phoneticPr fontId="6"/>
  <hyperlinks>
    <hyperlink ref="W7" location="水道申請" display="工事店情報に戻る" xr:uid="{00000000-0004-0000-1500-000000000000}"/>
  </hyperlinks>
  <pageMargins left="0.74803149606299213" right="0.74803149606299213" top="0.64166666666666672" bottom="0.98425196850393704" header="0.51181102362204722" footer="0.51181102362204722"/>
  <pageSetup paperSize="9" scale="87" orientation="portrait" blackAndWhite="1"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35"/>
  <sheetViews>
    <sheetView view="pageBreakPreview" zoomScaleNormal="100" zoomScaleSheetLayoutView="100" workbookViewId="0">
      <selection activeCell="C17" sqref="C17:H17"/>
    </sheetView>
  </sheetViews>
  <sheetFormatPr defaultColWidth="9" defaultRowHeight="13.2"/>
  <cols>
    <col min="1" max="1" width="2.6640625" style="120" customWidth="1"/>
    <col min="2" max="2" width="13.109375" style="120" customWidth="1"/>
    <col min="3" max="3" width="2.33203125" style="120" customWidth="1"/>
    <col min="4" max="4" width="10.44140625" style="120" customWidth="1"/>
    <col min="5" max="5" width="3.109375" style="120" customWidth="1"/>
    <col min="6" max="6" width="12" style="120" customWidth="1"/>
    <col min="7" max="7" width="3.21875" style="120" customWidth="1"/>
    <col min="8" max="8" width="7.88671875" style="120" customWidth="1"/>
    <col min="9" max="9" width="8.6640625" style="120" customWidth="1"/>
    <col min="10" max="10" width="6.21875" style="120" customWidth="1"/>
    <col min="11" max="12" width="7.21875" style="120" customWidth="1"/>
    <col min="13" max="13" width="1.44140625" style="120" customWidth="1"/>
    <col min="14" max="14" width="2.6640625" style="120" customWidth="1"/>
    <col min="15" max="16384" width="9" style="120"/>
  </cols>
  <sheetData>
    <row r="1" spans="2:16" ht="15.9" customHeight="1">
      <c r="B1" s="1475" t="s">
        <v>827</v>
      </c>
      <c r="C1" s="1475"/>
      <c r="D1" s="1475"/>
      <c r="E1" s="330"/>
      <c r="F1" s="330"/>
      <c r="G1" s="330"/>
      <c r="H1" s="330"/>
    </row>
    <row r="2" spans="2:16" ht="15.9" customHeight="1">
      <c r="B2" s="142"/>
      <c r="C2" s="142"/>
      <c r="D2" s="142"/>
      <c r="E2" s="330"/>
      <c r="F2" s="330"/>
      <c r="G2" s="330"/>
      <c r="H2" s="330"/>
    </row>
    <row r="3" spans="2:16" ht="15.9" customHeight="1">
      <c r="B3" s="142"/>
      <c r="C3" s="142"/>
      <c r="D3" s="142"/>
      <c r="E3" s="330"/>
      <c r="F3" s="330"/>
      <c r="G3" s="330"/>
      <c r="H3" s="330"/>
    </row>
    <row r="4" spans="2:16" ht="15.9" customHeight="1">
      <c r="B4" s="331"/>
      <c r="C4" s="330"/>
      <c r="D4" s="330"/>
      <c r="E4" s="330"/>
      <c r="F4" s="332"/>
      <c r="G4" s="330"/>
      <c r="H4" s="330"/>
    </row>
    <row r="5" spans="2:16" ht="15" thickBot="1">
      <c r="B5" s="325"/>
    </row>
    <row r="6" spans="2:16" ht="23.7" customHeight="1">
      <c r="B6" s="2018" t="s">
        <v>828</v>
      </c>
      <c r="C6" s="2019"/>
      <c r="D6" s="2019"/>
      <c r="E6" s="2019"/>
      <c r="F6" s="2019"/>
      <c r="G6" s="2019"/>
      <c r="H6" s="2019"/>
      <c r="I6" s="2019"/>
      <c r="J6" s="2019"/>
      <c r="K6" s="2019"/>
      <c r="L6" s="2019"/>
      <c r="M6" s="2020"/>
    </row>
    <row r="7" spans="2:16" ht="23.7" customHeight="1">
      <c r="B7" s="333"/>
      <c r="C7" s="330"/>
      <c r="D7" s="330"/>
      <c r="E7" s="330"/>
      <c r="F7" s="330"/>
      <c r="G7" s="330"/>
      <c r="H7" s="330"/>
      <c r="I7" s="330"/>
      <c r="J7" s="1489" t="s">
        <v>1190</v>
      </c>
      <c r="K7" s="1489"/>
      <c r="L7" s="1489"/>
      <c r="M7" s="2021"/>
      <c r="P7" s="202" t="s">
        <v>564</v>
      </c>
    </row>
    <row r="8" spans="2:16" ht="23.7" customHeight="1">
      <c r="B8" s="334"/>
      <c r="C8" s="143"/>
      <c r="D8" s="143"/>
      <c r="E8" s="143"/>
      <c r="F8" s="143"/>
      <c r="G8" s="143"/>
      <c r="H8" s="143"/>
      <c r="I8" s="143"/>
      <c r="J8" s="143"/>
      <c r="K8" s="143"/>
      <c r="L8" s="143"/>
      <c r="M8" s="335"/>
    </row>
    <row r="9" spans="2:16" ht="23.7" customHeight="1">
      <c r="B9" s="2022" t="s">
        <v>829</v>
      </c>
      <c r="C9" s="1528"/>
      <c r="D9" s="1528"/>
      <c r="E9" s="143"/>
      <c r="F9" s="143"/>
      <c r="G9" s="143"/>
      <c r="H9" s="143"/>
      <c r="I9" s="143"/>
      <c r="J9" s="143"/>
      <c r="K9" s="143"/>
      <c r="L9" s="143"/>
      <c r="M9" s="335"/>
    </row>
    <row r="10" spans="2:16" ht="14.25" customHeight="1">
      <c r="B10" s="334"/>
      <c r="C10" s="143"/>
      <c r="D10" s="143"/>
      <c r="E10" s="143"/>
      <c r="F10" s="143"/>
      <c r="G10" s="143"/>
      <c r="H10" s="143"/>
      <c r="I10" s="143"/>
      <c r="J10" s="143"/>
      <c r="K10" s="143"/>
      <c r="L10" s="143"/>
      <c r="M10" s="335"/>
    </row>
    <row r="11" spans="2:16" ht="23.1" customHeight="1">
      <c r="B11" s="336" t="s">
        <v>830</v>
      </c>
      <c r="E11" s="128"/>
      <c r="F11" s="2017" t="s">
        <v>831</v>
      </c>
      <c r="G11" s="2017"/>
      <c r="H11" s="128" t="s">
        <v>832</v>
      </c>
      <c r="I11" s="2015"/>
      <c r="J11" s="2016"/>
      <c r="K11" s="2016"/>
      <c r="L11" s="2016"/>
      <c r="M11" s="337"/>
    </row>
    <row r="12" spans="2:16" ht="23.1" customHeight="1">
      <c r="B12" s="336"/>
      <c r="F12" s="2017" t="s">
        <v>755</v>
      </c>
      <c r="G12" s="2017"/>
      <c r="H12" s="2017"/>
      <c r="I12" s="142" t="s">
        <v>833</v>
      </c>
      <c r="M12" s="337"/>
    </row>
    <row r="13" spans="2:16" ht="23.1" customHeight="1">
      <c r="B13" s="336" t="s">
        <v>834</v>
      </c>
      <c r="I13" s="2015"/>
      <c r="J13" s="2016"/>
      <c r="K13" s="2016"/>
      <c r="L13" s="2016"/>
      <c r="M13" s="337"/>
    </row>
    <row r="14" spans="2:16" ht="23.1" customHeight="1">
      <c r="B14" s="336"/>
      <c r="F14" s="2017" t="s">
        <v>835</v>
      </c>
      <c r="G14" s="2017"/>
      <c r="H14" s="2017"/>
      <c r="I14" s="2037"/>
      <c r="J14" s="2037"/>
      <c r="K14" s="2037"/>
      <c r="L14" s="2037"/>
      <c r="M14" s="337"/>
    </row>
    <row r="15" spans="2:16" ht="23.25" customHeight="1">
      <c r="B15" s="338"/>
      <c r="C15" s="339"/>
      <c r="D15" s="339"/>
      <c r="E15" s="339"/>
      <c r="F15" s="339"/>
      <c r="G15" s="339"/>
      <c r="H15" s="339"/>
      <c r="I15" s="339"/>
      <c r="J15" s="339"/>
      <c r="K15" s="339"/>
      <c r="L15" s="339"/>
      <c r="M15" s="340"/>
    </row>
    <row r="16" spans="2:16" ht="23.1" customHeight="1">
      <c r="B16" s="341" t="s">
        <v>578</v>
      </c>
      <c r="C16" s="346" t="s">
        <v>836</v>
      </c>
      <c r="D16" s="343"/>
      <c r="E16" s="2034" t="str">
        <f>申請書!I28</f>
        <v/>
      </c>
      <c r="F16" s="2035"/>
      <c r="G16" s="2035"/>
      <c r="H16" s="2035"/>
      <c r="I16" s="2035"/>
      <c r="J16" s="2035"/>
      <c r="K16" s="2035"/>
      <c r="L16" s="2035"/>
      <c r="M16" s="2036"/>
    </row>
    <row r="17" spans="1:13" ht="23.1" customHeight="1">
      <c r="B17" s="341" t="s">
        <v>837</v>
      </c>
      <c r="C17" s="2023"/>
      <c r="D17" s="2023"/>
      <c r="E17" s="2023"/>
      <c r="F17" s="2023"/>
      <c r="G17" s="2023"/>
      <c r="H17" s="2023"/>
      <c r="I17" s="342" t="s">
        <v>838</v>
      </c>
      <c r="J17" s="2023"/>
      <c r="K17" s="2023"/>
      <c r="L17" s="2024"/>
      <c r="M17" s="2025"/>
    </row>
    <row r="18" spans="1:13" ht="23.1" customHeight="1">
      <c r="B18" s="341" t="s">
        <v>839</v>
      </c>
      <c r="C18" s="343" t="s">
        <v>1191</v>
      </c>
      <c r="D18" s="344" t="s">
        <v>840</v>
      </c>
      <c r="E18" s="344" t="s">
        <v>301</v>
      </c>
      <c r="F18" s="344" t="s">
        <v>841</v>
      </c>
      <c r="G18" s="344" t="s">
        <v>842</v>
      </c>
      <c r="H18" s="344" t="s">
        <v>843</v>
      </c>
      <c r="I18" s="344"/>
      <c r="J18" s="344"/>
      <c r="K18" s="344"/>
      <c r="L18" s="344"/>
      <c r="M18" s="345"/>
    </row>
    <row r="19" spans="1:13" ht="23.1" customHeight="1">
      <c r="B19" s="2026" t="s">
        <v>844</v>
      </c>
      <c r="C19" s="2028" t="s">
        <v>845</v>
      </c>
      <c r="D19" s="2028"/>
      <c r="E19" s="2029"/>
      <c r="F19" s="2029"/>
      <c r="G19" s="2029"/>
      <c r="H19" s="2029"/>
      <c r="I19" s="2029"/>
      <c r="J19" s="2029"/>
      <c r="K19" s="2029"/>
      <c r="L19" s="2030"/>
      <c r="M19" s="2031"/>
    </row>
    <row r="20" spans="1:13" ht="23.1" customHeight="1">
      <c r="B20" s="2027"/>
      <c r="C20" s="2032" t="s">
        <v>846</v>
      </c>
      <c r="D20" s="2032"/>
      <c r="E20" s="2029"/>
      <c r="F20" s="2029"/>
      <c r="G20" s="2029"/>
      <c r="H20" s="2029"/>
      <c r="I20" s="2029"/>
      <c r="J20" s="2029"/>
      <c r="K20" s="2029"/>
      <c r="L20" s="2030"/>
      <c r="M20" s="2031"/>
    </row>
    <row r="21" spans="1:13" ht="23.1" customHeight="1">
      <c r="B21" s="2027"/>
      <c r="C21" s="2033" t="s">
        <v>847</v>
      </c>
      <c r="D21" s="2033"/>
      <c r="E21" s="2029"/>
      <c r="F21" s="2029"/>
      <c r="G21" s="2029"/>
      <c r="H21" s="2029"/>
      <c r="I21" s="2029"/>
      <c r="J21" s="2029"/>
      <c r="K21" s="2029"/>
      <c r="L21" s="2030"/>
      <c r="M21" s="2031"/>
    </row>
    <row r="22" spans="1:13" ht="23.1" customHeight="1">
      <c r="B22" s="2027" t="s">
        <v>848</v>
      </c>
      <c r="C22" s="2032" t="s">
        <v>845</v>
      </c>
      <c r="D22" s="2032"/>
      <c r="E22" s="2029"/>
      <c r="F22" s="2029"/>
      <c r="G22" s="2029"/>
      <c r="H22" s="2029"/>
      <c r="I22" s="2029"/>
      <c r="J22" s="2029"/>
      <c r="K22" s="2029"/>
      <c r="L22" s="2030"/>
      <c r="M22" s="2031"/>
    </row>
    <row r="23" spans="1:13" ht="23.1" customHeight="1">
      <c r="B23" s="2027"/>
      <c r="C23" s="2033" t="s">
        <v>849</v>
      </c>
      <c r="D23" s="2033"/>
      <c r="E23" s="2029" t="s">
        <v>321</v>
      </c>
      <c r="F23" s="2029"/>
      <c r="G23" s="2029"/>
      <c r="H23" s="2029"/>
      <c r="I23" s="2029"/>
      <c r="J23" s="2029"/>
      <c r="K23" s="2029"/>
      <c r="L23" s="2030"/>
      <c r="M23" s="2031"/>
    </row>
    <row r="24" spans="1:13" ht="23.1" customHeight="1">
      <c r="B24" s="2043" t="s">
        <v>850</v>
      </c>
      <c r="C24" s="2032"/>
      <c r="D24" s="2032"/>
      <c r="E24" s="2029"/>
      <c r="F24" s="2029"/>
      <c r="G24" s="2029"/>
      <c r="H24" s="2029"/>
      <c r="I24" s="2029"/>
      <c r="J24" s="2029"/>
      <c r="K24" s="2029"/>
      <c r="L24" s="2030"/>
      <c r="M24" s="2031"/>
    </row>
    <row r="25" spans="1:13" ht="23.1" customHeight="1">
      <c r="B25" s="2043" t="s">
        <v>851</v>
      </c>
      <c r="C25" s="2032"/>
      <c r="D25" s="2032"/>
      <c r="E25" s="2029"/>
      <c r="F25" s="2029"/>
      <c r="G25" s="2029"/>
      <c r="H25" s="2029"/>
      <c r="I25" s="2029"/>
      <c r="J25" s="2029"/>
      <c r="K25" s="2029"/>
      <c r="L25" s="2030"/>
      <c r="M25" s="2031"/>
    </row>
    <row r="26" spans="1:13" ht="23.1" customHeight="1">
      <c r="B26" s="341" t="s">
        <v>852</v>
      </c>
      <c r="C26" s="2044" t="s">
        <v>853</v>
      </c>
      <c r="D26" s="2044"/>
      <c r="E26" s="2044" t="s">
        <v>1188</v>
      </c>
      <c r="F26" s="2044"/>
      <c r="G26" s="2044"/>
      <c r="H26" s="2044"/>
      <c r="I26" s="346" t="s">
        <v>854</v>
      </c>
      <c r="J26" s="2045" t="s">
        <v>1189</v>
      </c>
      <c r="K26" s="2045"/>
      <c r="L26" s="2038"/>
      <c r="M26" s="2046"/>
    </row>
    <row r="27" spans="1:13" ht="23.1" customHeight="1">
      <c r="B27" s="341" t="s">
        <v>855</v>
      </c>
      <c r="C27" s="2044"/>
      <c r="D27" s="2044"/>
      <c r="E27" s="2044"/>
      <c r="F27" s="2044"/>
      <c r="G27" s="2044"/>
      <c r="H27" s="2044"/>
      <c r="I27" s="2044"/>
      <c r="J27" s="2044"/>
      <c r="K27" s="2044"/>
      <c r="L27" s="2047"/>
      <c r="M27" s="2048"/>
    </row>
    <row r="28" spans="1:13" ht="23.1" customHeight="1">
      <c r="B28" s="341" t="s">
        <v>856</v>
      </c>
      <c r="C28" s="2045" t="s">
        <v>857</v>
      </c>
      <c r="D28" s="2045"/>
      <c r="E28" s="2045"/>
      <c r="F28" s="2045"/>
      <c r="G28" s="2038"/>
      <c r="H28" s="2049" t="s">
        <v>858</v>
      </c>
      <c r="I28" s="2047"/>
      <c r="J28" s="344"/>
      <c r="K28" s="344"/>
      <c r="L28" s="344"/>
      <c r="M28" s="345"/>
    </row>
    <row r="29" spans="1:13" ht="23.1" customHeight="1" thickBot="1">
      <c r="B29" s="347" t="s">
        <v>859</v>
      </c>
      <c r="C29" s="2050"/>
      <c r="D29" s="2051"/>
      <c r="E29" s="2051"/>
      <c r="F29" s="2051"/>
      <c r="G29" s="2051"/>
      <c r="H29" s="2051"/>
      <c r="I29" s="2051"/>
      <c r="J29" s="2051"/>
      <c r="K29" s="2051"/>
      <c r="L29" s="2051"/>
      <c r="M29" s="2052"/>
    </row>
    <row r="30" spans="1:13" ht="23.1" customHeight="1">
      <c r="A30" s="348"/>
      <c r="B30" s="139" t="s">
        <v>860</v>
      </c>
      <c r="C30" s="2053"/>
      <c r="D30" s="2054"/>
      <c r="E30" s="2054"/>
      <c r="F30" s="2054"/>
      <c r="G30" s="2054"/>
      <c r="H30" s="2054"/>
      <c r="I30" s="2054"/>
      <c r="J30" s="2054"/>
      <c r="K30" s="2054"/>
      <c r="L30" s="2054"/>
      <c r="M30" s="2055"/>
    </row>
    <row r="31" spans="1:13" ht="23.1" customHeight="1">
      <c r="B31" s="342" t="s">
        <v>861</v>
      </c>
      <c r="C31" s="2038" t="s">
        <v>862</v>
      </c>
      <c r="D31" s="2039"/>
      <c r="E31" s="2039"/>
      <c r="F31" s="2040"/>
      <c r="G31" s="2041" t="s">
        <v>863</v>
      </c>
      <c r="H31" s="2042"/>
      <c r="I31" s="2039" t="s">
        <v>864</v>
      </c>
      <c r="J31" s="2039"/>
      <c r="K31" s="2039"/>
      <c r="L31" s="2039"/>
      <c r="M31" s="2040"/>
    </row>
    <row r="32" spans="1:13" ht="13.5" hidden="1" customHeight="1"/>
    <row r="33" spans="2:3" ht="17.25" customHeight="1">
      <c r="B33" s="349" t="s">
        <v>865</v>
      </c>
      <c r="C33" s="349"/>
    </row>
    <row r="34" spans="2:3" ht="17.25" customHeight="1">
      <c r="B34" s="120" t="s">
        <v>866</v>
      </c>
    </row>
    <row r="35" spans="2:3" ht="17.25" customHeight="1">
      <c r="B35" s="120" t="s">
        <v>867</v>
      </c>
    </row>
  </sheetData>
  <mergeCells count="40">
    <mergeCell ref="C31:F31"/>
    <mergeCell ref="G31:H31"/>
    <mergeCell ref="I31:M31"/>
    <mergeCell ref="B24:D24"/>
    <mergeCell ref="E24:M24"/>
    <mergeCell ref="B25:D25"/>
    <mergeCell ref="E25:M25"/>
    <mergeCell ref="C26:D26"/>
    <mergeCell ref="E26:H26"/>
    <mergeCell ref="J26:M26"/>
    <mergeCell ref="C27:M27"/>
    <mergeCell ref="C28:G28"/>
    <mergeCell ref="H28:I28"/>
    <mergeCell ref="C29:M29"/>
    <mergeCell ref="C30:M30"/>
    <mergeCell ref="B22:B23"/>
    <mergeCell ref="C22:D22"/>
    <mergeCell ref="E22:M22"/>
    <mergeCell ref="C23:D23"/>
    <mergeCell ref="E23:M23"/>
    <mergeCell ref="F14:H14"/>
    <mergeCell ref="C17:H17"/>
    <mergeCell ref="J17:M17"/>
    <mergeCell ref="B19:B21"/>
    <mergeCell ref="C19:D19"/>
    <mergeCell ref="E19:M19"/>
    <mergeCell ref="C20:D20"/>
    <mergeCell ref="E20:M20"/>
    <mergeCell ref="C21:D21"/>
    <mergeCell ref="E21:M21"/>
    <mergeCell ref="E16:M16"/>
    <mergeCell ref="I14:L14"/>
    <mergeCell ref="I13:L13"/>
    <mergeCell ref="I11:L11"/>
    <mergeCell ref="F12:H12"/>
    <mergeCell ref="B1:D1"/>
    <mergeCell ref="B6:M6"/>
    <mergeCell ref="J7:M7"/>
    <mergeCell ref="B9:D9"/>
    <mergeCell ref="F11:G11"/>
  </mergeCells>
  <phoneticPr fontId="6"/>
  <conditionalFormatting sqref="C18 E18 G18">
    <cfRule type="expression" dxfId="41" priority="1">
      <formula>$C$18=□</formula>
    </cfRule>
  </conditionalFormatting>
  <conditionalFormatting sqref="C28:G28">
    <cfRule type="cellIs" dxfId="40" priority="3" operator="equal">
      <formula>"　　　年　　　月　　　日"</formula>
    </cfRule>
  </conditionalFormatting>
  <conditionalFormatting sqref="E16 C17:H17 J17:M17 E19:M25 E26:H26 J26:M26 C27:M27 C28:G28 C29:M29">
    <cfRule type="containsBlanks" dxfId="39" priority="8">
      <formula>LEN(TRIM(C16))=0</formula>
    </cfRule>
  </conditionalFormatting>
  <conditionalFormatting sqref="E26:H26">
    <cfRule type="cellIs" dxfId="38" priority="5" operator="equal">
      <formula>"　　　年　　月　　日"</formula>
    </cfRule>
  </conditionalFormatting>
  <conditionalFormatting sqref="I11:L11 I13:L14">
    <cfRule type="containsBlanks" dxfId="37" priority="6">
      <formula>LEN(TRIM(I11))=0</formula>
    </cfRule>
  </conditionalFormatting>
  <conditionalFormatting sqref="J7:M7">
    <cfRule type="cellIs" dxfId="36" priority="2" operator="equal">
      <formula>"　年　　月　　日"</formula>
    </cfRule>
    <cfRule type="containsBlanks" dxfId="35" priority="7">
      <formula>LEN(TRIM(J7))=0</formula>
    </cfRule>
  </conditionalFormatting>
  <conditionalFormatting sqref="J26:M26">
    <cfRule type="cellIs" dxfId="34" priority="4" operator="equal">
      <formula>"　　　　　年　　月　　日"</formula>
    </cfRule>
  </conditionalFormatting>
  <hyperlinks>
    <hyperlink ref="P7" location="水道申請" display="工事店情報に戻る" xr:uid="{00000000-0004-0000-1600-000000000000}"/>
  </hyperlinks>
  <printOptions horizontalCentered="1"/>
  <pageMargins left="0.62992125984251968" right="0.59055118110236227" top="0.98425196850393704" bottom="0.98425196850393704" header="0.51181102362204722" footer="0.51181102362204722"/>
  <pageSetup paperSize="9" scale="95" orientation="portrait" blackAndWhite="1"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M20"/>
  <sheetViews>
    <sheetView view="pageBreakPreview" topLeftCell="A9" zoomScale="80" zoomScaleNormal="80" zoomScaleSheetLayoutView="80" workbookViewId="0">
      <selection activeCell="H14" sqref="H14:J14"/>
    </sheetView>
  </sheetViews>
  <sheetFormatPr defaultColWidth="9" defaultRowHeight="13.2"/>
  <cols>
    <col min="1" max="1" width="1.44140625" style="350" customWidth="1"/>
    <col min="2" max="2" width="14" style="350" customWidth="1"/>
    <col min="3" max="3" width="13.77734375" style="350" customWidth="1"/>
    <col min="4" max="4" width="11.44140625" style="350" customWidth="1"/>
    <col min="5" max="5" width="10.77734375" style="350" customWidth="1"/>
    <col min="6" max="6" width="7.33203125" style="350" customWidth="1"/>
    <col min="7" max="7" width="5.33203125" style="350" customWidth="1"/>
    <col min="8" max="8" width="10.109375" style="350" customWidth="1"/>
    <col min="9" max="9" width="17" style="350" customWidth="1"/>
    <col min="10" max="10" width="1.109375" style="350" customWidth="1"/>
    <col min="11" max="11" width="1.44140625" style="350" customWidth="1"/>
    <col min="12" max="16384" width="9" style="350"/>
  </cols>
  <sheetData>
    <row r="1" spans="2:13" ht="13.5" customHeight="1">
      <c r="B1" s="1475" t="s">
        <v>868</v>
      </c>
      <c r="C1" s="1475"/>
      <c r="D1" s="142"/>
    </row>
    <row r="2" spans="2:13" ht="13.8" thickBot="1">
      <c r="B2" s="133"/>
    </row>
    <row r="3" spans="2:13" ht="18.45" customHeight="1" thickTop="1">
      <c r="B3" s="2064" t="s">
        <v>869</v>
      </c>
      <c r="C3" s="2065"/>
      <c r="D3" s="2065"/>
      <c r="E3" s="2065"/>
      <c r="F3" s="2065"/>
      <c r="G3" s="2065"/>
      <c r="H3" s="2065"/>
      <c r="I3" s="2065"/>
      <c r="J3" s="2066"/>
      <c r="M3" s="202" t="s">
        <v>564</v>
      </c>
    </row>
    <row r="4" spans="2:13" ht="23.1" customHeight="1">
      <c r="B4" s="351"/>
      <c r="C4" s="120"/>
      <c r="D4" s="120"/>
      <c r="E4" s="120"/>
      <c r="F4" s="120"/>
      <c r="G4" s="120"/>
      <c r="H4" s="1489" t="str">
        <f>'6_除害施設設置届'!J7</f>
        <v>　年　　月　　日</v>
      </c>
      <c r="I4" s="1489"/>
      <c r="J4" s="2067"/>
    </row>
    <row r="5" spans="2:13" ht="23.1" customHeight="1">
      <c r="B5" s="352" t="s">
        <v>290</v>
      </c>
      <c r="C5" s="143"/>
      <c r="D5" s="143"/>
      <c r="E5" s="143"/>
      <c r="F5" s="143"/>
      <c r="G5" s="143"/>
      <c r="H5" s="143"/>
      <c r="I5" s="143"/>
      <c r="J5" s="353"/>
    </row>
    <row r="6" spans="2:13" ht="23.1" customHeight="1">
      <c r="B6" s="351"/>
      <c r="C6" s="120"/>
      <c r="D6" s="120"/>
      <c r="E6" s="120"/>
      <c r="F6" s="120"/>
      <c r="G6" s="120"/>
      <c r="H6" s="120"/>
      <c r="I6" s="120"/>
      <c r="J6" s="354"/>
    </row>
    <row r="7" spans="2:13" ht="23.1" customHeight="1">
      <c r="B7" s="351" t="s">
        <v>870</v>
      </c>
      <c r="C7" s="120"/>
      <c r="D7" s="120"/>
      <c r="E7" s="139" t="s">
        <v>871</v>
      </c>
      <c r="F7" s="128" t="s">
        <v>872</v>
      </c>
      <c r="G7" s="2068">
        <f>'6_除害施設設置届'!I11</f>
        <v>0</v>
      </c>
      <c r="H7" s="2068"/>
      <c r="I7" s="2068"/>
      <c r="J7" s="354"/>
    </row>
    <row r="8" spans="2:13" ht="8.25" customHeight="1">
      <c r="B8" s="351"/>
      <c r="C8" s="120"/>
      <c r="D8" s="120"/>
      <c r="E8" s="120"/>
      <c r="F8" s="120"/>
      <c r="G8" s="120"/>
      <c r="H8" s="120"/>
      <c r="I8" s="120"/>
      <c r="J8" s="354"/>
    </row>
    <row r="9" spans="2:13" ht="23.1" customHeight="1">
      <c r="B9" s="351"/>
      <c r="C9" s="120"/>
      <c r="D9" s="120"/>
      <c r="E9" s="120"/>
      <c r="F9" s="139" t="s">
        <v>873</v>
      </c>
      <c r="G9" s="139"/>
      <c r="H9" s="1475" t="s">
        <v>874</v>
      </c>
      <c r="I9" s="1475"/>
      <c r="J9" s="354"/>
    </row>
    <row r="10" spans="2:13" ht="28.5" customHeight="1">
      <c r="B10" s="351"/>
      <c r="C10" s="120"/>
      <c r="D10" s="120"/>
      <c r="E10" s="120"/>
      <c r="F10" s="120"/>
      <c r="G10" s="2068">
        <f>'6_除害施設設置届'!I13</f>
        <v>0</v>
      </c>
      <c r="H10" s="2068"/>
      <c r="I10" s="2068"/>
      <c r="J10" s="354"/>
    </row>
    <row r="11" spans="2:13" ht="36.75" customHeight="1">
      <c r="B11" s="351"/>
      <c r="C11" s="120"/>
      <c r="D11" s="120"/>
      <c r="E11" s="120"/>
      <c r="F11" s="139" t="s">
        <v>875</v>
      </c>
      <c r="G11" s="2074">
        <f>'6_除害施設設置届'!I14</f>
        <v>0</v>
      </c>
      <c r="H11" s="2074"/>
      <c r="I11" s="2074"/>
      <c r="J11" s="354"/>
    </row>
    <row r="12" spans="2:13" ht="6" customHeight="1">
      <c r="B12" s="355"/>
      <c r="C12" s="339"/>
      <c r="D12" s="339"/>
      <c r="E12" s="339"/>
      <c r="F12" s="339"/>
      <c r="G12" s="339"/>
      <c r="H12" s="339"/>
      <c r="I12" s="339"/>
      <c r="J12" s="356"/>
    </row>
    <row r="13" spans="2:13" ht="40.200000000000003" customHeight="1">
      <c r="B13" s="357" t="s">
        <v>578</v>
      </c>
      <c r="C13" s="654" t="s">
        <v>551</v>
      </c>
      <c r="D13" s="2069" t="str">
        <f>申請書!I28</f>
        <v/>
      </c>
      <c r="E13" s="2070"/>
      <c r="F13" s="2070"/>
      <c r="G13" s="2070"/>
      <c r="H13" s="2070"/>
      <c r="I13" s="2070"/>
      <c r="J13" s="658"/>
    </row>
    <row r="14" spans="2:13" ht="40.35" customHeight="1">
      <c r="B14" s="357" t="s">
        <v>837</v>
      </c>
      <c r="C14" s="2075">
        <f>'6_除害施設設置届'!C17</f>
        <v>0</v>
      </c>
      <c r="D14" s="2076"/>
      <c r="E14" s="2077"/>
      <c r="F14" s="2078" t="s">
        <v>876</v>
      </c>
      <c r="G14" s="2078"/>
      <c r="H14" s="2075">
        <f>'6_除害施設設置届'!J17</f>
        <v>0</v>
      </c>
      <c r="I14" s="2076"/>
      <c r="J14" s="2079"/>
    </row>
    <row r="15" spans="2:13" ht="20.25" customHeight="1">
      <c r="B15" s="2056" t="s">
        <v>877</v>
      </c>
      <c r="C15" s="2057" t="s">
        <v>296</v>
      </c>
      <c r="D15" s="2058" t="s">
        <v>878</v>
      </c>
      <c r="E15" s="2059"/>
      <c r="F15" s="2059"/>
      <c r="G15" s="2059"/>
      <c r="H15" s="2059"/>
      <c r="I15" s="2059"/>
      <c r="J15" s="2060"/>
    </row>
    <row r="16" spans="2:13" ht="20.25" customHeight="1">
      <c r="B16" s="2056"/>
      <c r="C16" s="2057"/>
      <c r="D16" s="2061"/>
      <c r="E16" s="2062"/>
      <c r="F16" s="2062"/>
      <c r="G16" s="2062"/>
      <c r="H16" s="2062"/>
      <c r="I16" s="2062"/>
      <c r="J16" s="2063"/>
    </row>
    <row r="17" spans="2:10" ht="40.200000000000003" customHeight="1">
      <c r="B17" s="659" t="s">
        <v>879</v>
      </c>
      <c r="C17" s="358" t="s">
        <v>880</v>
      </c>
      <c r="D17" s="2058" t="s">
        <v>1192</v>
      </c>
      <c r="E17" s="2059"/>
      <c r="F17" s="2059"/>
      <c r="G17" s="2059"/>
      <c r="H17" s="2059"/>
      <c r="I17" s="2059"/>
      <c r="J17" s="2060"/>
    </row>
    <row r="18" spans="2:10" ht="154.35" customHeight="1" thickBot="1">
      <c r="B18" s="359" t="s">
        <v>881</v>
      </c>
      <c r="C18" s="2071"/>
      <c r="D18" s="2072"/>
      <c r="E18" s="2072"/>
      <c r="F18" s="2072"/>
      <c r="G18" s="2072"/>
      <c r="H18" s="2072"/>
      <c r="I18" s="2072"/>
      <c r="J18" s="2073"/>
    </row>
    <row r="19" spans="2:10" ht="14.25" hidden="1" customHeight="1" thickTop="1">
      <c r="B19" s="360"/>
      <c r="C19" s="360"/>
      <c r="D19" s="360"/>
      <c r="E19" s="360"/>
      <c r="F19" s="360"/>
      <c r="G19" s="360"/>
      <c r="H19" s="360"/>
      <c r="I19" s="360"/>
      <c r="J19" s="360"/>
    </row>
    <row r="20" spans="2:10" ht="13.8" thickTop="1">
      <c r="B20" s="331"/>
    </row>
  </sheetData>
  <mergeCells count="16">
    <mergeCell ref="D17:J17"/>
    <mergeCell ref="C18:J18"/>
    <mergeCell ref="G11:I11"/>
    <mergeCell ref="C14:E14"/>
    <mergeCell ref="F14:G14"/>
    <mergeCell ref="H14:J14"/>
    <mergeCell ref="B15:B16"/>
    <mergeCell ref="C15:C16"/>
    <mergeCell ref="D15:J16"/>
    <mergeCell ref="B1:C1"/>
    <mergeCell ref="B3:J3"/>
    <mergeCell ref="H4:J4"/>
    <mergeCell ref="G7:I7"/>
    <mergeCell ref="H9:I9"/>
    <mergeCell ref="G10:I10"/>
    <mergeCell ref="D13:I13"/>
  </mergeCells>
  <phoneticPr fontId="6"/>
  <conditionalFormatting sqref="D15:J16">
    <cfRule type="containsBlanks" dxfId="33" priority="2">
      <formula>LEN(TRIM(D15))=0</formula>
    </cfRule>
  </conditionalFormatting>
  <conditionalFormatting sqref="D17:J17">
    <cfRule type="cellIs" dxfId="32" priority="1" operator="equal">
      <formula>"年　　　月　　　日"</formula>
    </cfRule>
  </conditionalFormatting>
  <hyperlinks>
    <hyperlink ref="M3" location="水道申請" display="工事店情報に戻る" xr:uid="{00000000-0004-0000-1700-000000000000}"/>
  </hyperlinks>
  <printOptions horizontalCentered="1"/>
  <pageMargins left="0.74803149606299213" right="0.74803149606299213" top="0.98425196850393704" bottom="0.98425196850393704" header="0.51181102362204722" footer="0.51181102362204722"/>
  <pageSetup paperSize="9" scale="89"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J25"/>
  <sheetViews>
    <sheetView view="pageBreakPreview" zoomScale="80" zoomScaleNormal="100" zoomScaleSheetLayoutView="80" workbookViewId="0">
      <selection activeCell="D17" sqref="D17"/>
    </sheetView>
  </sheetViews>
  <sheetFormatPr defaultColWidth="9" defaultRowHeight="13.2"/>
  <cols>
    <col min="1" max="1" width="1.6640625" style="361" customWidth="1"/>
    <col min="2" max="2" width="8.77734375" style="361" customWidth="1"/>
    <col min="3" max="3" width="12" style="361" customWidth="1"/>
    <col min="4" max="4" width="17.109375" style="361" customWidth="1"/>
    <col min="5" max="5" width="52.33203125" style="361" customWidth="1"/>
    <col min="6" max="6" width="8.77734375" style="361" customWidth="1"/>
    <col min="7" max="7" width="3.109375" style="361" customWidth="1"/>
    <col min="8" max="8" width="1.6640625" style="361" customWidth="1"/>
    <col min="9" max="16384" width="9" style="361"/>
  </cols>
  <sheetData>
    <row r="1" spans="2:10" ht="42" customHeight="1">
      <c r="F1" s="2080" t="s">
        <v>882</v>
      </c>
      <c r="G1" s="2080"/>
    </row>
    <row r="2" spans="2:10" ht="42" customHeight="1">
      <c r="B2" s="676" t="s">
        <v>883</v>
      </c>
      <c r="C2" s="676"/>
      <c r="D2" s="676"/>
      <c r="E2" s="676"/>
      <c r="F2" s="676"/>
      <c r="G2" s="676"/>
      <c r="J2" s="202" t="s">
        <v>564</v>
      </c>
    </row>
    <row r="3" spans="2:10" ht="57" customHeight="1">
      <c r="B3" s="362"/>
    </row>
    <row r="4" spans="2:10" ht="35.25" customHeight="1">
      <c r="B4" s="2081" t="s">
        <v>884</v>
      </c>
      <c r="C4" s="2081"/>
      <c r="D4" s="2081"/>
      <c r="E4" s="2081"/>
      <c r="F4" s="2081"/>
      <c r="G4" s="2081"/>
    </row>
    <row r="5" spans="2:10" ht="35.25" customHeight="1">
      <c r="B5" s="2081" t="s">
        <v>885</v>
      </c>
      <c r="C5" s="2081"/>
      <c r="D5" s="2081"/>
      <c r="E5" s="2081"/>
      <c r="F5" s="2081"/>
      <c r="G5" s="2081"/>
    </row>
    <row r="6" spans="2:10" ht="35.25" customHeight="1">
      <c r="B6" s="2081" t="s">
        <v>1205</v>
      </c>
      <c r="C6" s="2081"/>
      <c r="D6" s="2081"/>
      <c r="E6" s="2081"/>
      <c r="F6" s="2081"/>
      <c r="G6" s="2081"/>
    </row>
    <row r="7" spans="2:10" ht="35.25" customHeight="1">
      <c r="B7" s="2081" t="s">
        <v>886</v>
      </c>
      <c r="C7" s="2081"/>
      <c r="D7" s="2081"/>
      <c r="E7" s="2081"/>
      <c r="F7" s="2081"/>
      <c r="G7" s="2081"/>
    </row>
    <row r="8" spans="2:10" ht="35.25" customHeight="1">
      <c r="B8" s="2081" t="s">
        <v>887</v>
      </c>
      <c r="C8" s="2081"/>
      <c r="D8" s="2081"/>
      <c r="E8" s="2081"/>
      <c r="F8" s="2081"/>
      <c r="G8" s="2081"/>
    </row>
    <row r="9" spans="2:10" ht="54" customHeight="1">
      <c r="B9" s="362"/>
    </row>
    <row r="10" spans="2:10" ht="24.75" customHeight="1">
      <c r="B10" s="2080" t="s">
        <v>1193</v>
      </c>
      <c r="C10" s="2080"/>
      <c r="D10" s="660"/>
    </row>
    <row r="11" spans="2:10" ht="34.5" customHeight="1">
      <c r="B11" s="363"/>
      <c r="C11" s="363"/>
      <c r="D11" s="363"/>
    </row>
    <row r="12" spans="2:10" ht="22.5" customHeight="1">
      <c r="B12" s="362"/>
      <c r="D12" s="677" t="s">
        <v>889</v>
      </c>
      <c r="E12" s="808">
        <f>申請書!J14</f>
        <v>0</v>
      </c>
      <c r="F12" s="364"/>
      <c r="G12" s="364"/>
    </row>
    <row r="13" spans="2:10" ht="22.5" customHeight="1">
      <c r="B13" s="362"/>
      <c r="C13" s="366"/>
      <c r="D13" s="366"/>
      <c r="E13" s="809" t="str">
        <f>申請書!AB14</f>
        <v/>
      </c>
      <c r="F13" s="366"/>
      <c r="G13" s="366"/>
    </row>
    <row r="14" spans="2:10" ht="22.5" customHeight="1">
      <c r="B14" s="365"/>
    </row>
    <row r="15" spans="2:10" ht="22.5" customHeight="1">
      <c r="B15" s="365"/>
      <c r="C15" s="366"/>
      <c r="D15" s="677" t="s">
        <v>890</v>
      </c>
      <c r="E15" s="808">
        <f>申請書!J16</f>
        <v>0</v>
      </c>
      <c r="F15" s="366"/>
      <c r="G15" s="366" t="s">
        <v>891</v>
      </c>
    </row>
    <row r="16" spans="2:10" ht="47.25" customHeight="1">
      <c r="B16" s="365" t="s">
        <v>892</v>
      </c>
      <c r="C16" s="366"/>
      <c r="D16" s="366"/>
      <c r="E16" s="366"/>
      <c r="F16" s="366"/>
      <c r="G16" s="366"/>
    </row>
    <row r="17" spans="2:10" ht="22.5" customHeight="1">
      <c r="B17" s="362"/>
      <c r="C17" s="366"/>
      <c r="D17" s="677" t="s">
        <v>893</v>
      </c>
      <c r="E17" s="811">
        <f>工事店情報!D13</f>
        <v>0</v>
      </c>
      <c r="F17" s="366"/>
      <c r="G17" s="366"/>
    </row>
    <row r="18" spans="2:10" ht="22.5" customHeight="1">
      <c r="B18" s="362"/>
      <c r="C18" s="366"/>
      <c r="D18" s="366"/>
      <c r="E18" s="366"/>
      <c r="F18" s="366"/>
      <c r="G18" s="364"/>
      <c r="H18" s="364"/>
      <c r="I18" s="364"/>
      <c r="J18" s="668"/>
    </row>
    <row r="19" spans="2:10" ht="22.5" customHeight="1">
      <c r="B19" s="365"/>
      <c r="C19" s="366"/>
      <c r="D19" s="677" t="s">
        <v>894</v>
      </c>
      <c r="E19" s="810">
        <f>工事店情報!D17</f>
        <v>0</v>
      </c>
      <c r="F19" s="366"/>
      <c r="G19" s="366"/>
    </row>
    <row r="20" spans="2:10" ht="22.5" customHeight="1">
      <c r="B20" s="362"/>
    </row>
    <row r="21" spans="2:10" ht="22.5" customHeight="1"/>
    <row r="22" spans="2:10" ht="22.5" customHeight="1"/>
    <row r="23" spans="2:10" ht="22.5" customHeight="1"/>
    <row r="24" spans="2:10" ht="22.5" customHeight="1"/>
    <row r="25" spans="2:10" ht="22.5" customHeight="1"/>
  </sheetData>
  <mergeCells count="7">
    <mergeCell ref="B10:C10"/>
    <mergeCell ref="F1:G1"/>
    <mergeCell ref="B4:G4"/>
    <mergeCell ref="B5:G5"/>
    <mergeCell ref="B6:G6"/>
    <mergeCell ref="B7:G7"/>
    <mergeCell ref="B8:G8"/>
  </mergeCells>
  <phoneticPr fontId="6"/>
  <conditionalFormatting sqref="B10">
    <cfRule type="cellIs" dxfId="31" priority="1" operator="equal">
      <formula>"　　年　　月　　日"</formula>
    </cfRule>
  </conditionalFormatting>
  <hyperlinks>
    <hyperlink ref="J2" location="水道申請" display="工事店情報に戻る" xr:uid="{00000000-0004-0000-1800-000000000000}"/>
  </hyperlinks>
  <pageMargins left="0.74803149606299213" right="0.74803149606299213" top="0.98425196850393704" bottom="0.98425196850393704" header="0.51181102362204722" footer="0.51181102362204722"/>
  <pageSetup paperSize="9" scale="82"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22"/>
  <sheetViews>
    <sheetView view="pageBreakPreview" zoomScale="80" zoomScaleNormal="80" zoomScaleSheetLayoutView="80" workbookViewId="0">
      <selection activeCell="Q15" sqref="Q15"/>
    </sheetView>
  </sheetViews>
  <sheetFormatPr defaultColWidth="9" defaultRowHeight="13.2"/>
  <cols>
    <col min="1" max="1" width="1.44140625" style="350" customWidth="1"/>
    <col min="2" max="2" width="16.21875" style="350" customWidth="1"/>
    <col min="3" max="3" width="10" style="350" customWidth="1"/>
    <col min="4" max="4" width="12.88671875" style="350" customWidth="1"/>
    <col min="5" max="5" width="8.109375" style="350" customWidth="1"/>
    <col min="6" max="6" width="10.109375" style="350" customWidth="1"/>
    <col min="7" max="7" width="21.109375" style="350" customWidth="1"/>
    <col min="8" max="8" width="1" style="350" customWidth="1"/>
    <col min="9" max="9" width="1.44140625" style="350" customWidth="1"/>
    <col min="10" max="16384" width="9" style="350"/>
  </cols>
  <sheetData>
    <row r="1" spans="2:11" ht="14.25" customHeight="1" thickBot="1">
      <c r="B1" s="367" t="s">
        <v>895</v>
      </c>
    </row>
    <row r="2" spans="2:11" ht="23.1" customHeight="1">
      <c r="B2" s="2084" t="s">
        <v>896</v>
      </c>
      <c r="C2" s="2085"/>
      <c r="D2" s="2085"/>
      <c r="E2" s="2085"/>
      <c r="F2" s="2085"/>
      <c r="G2" s="2085"/>
      <c r="H2" s="2086"/>
    </row>
    <row r="3" spans="2:11" ht="23.1" customHeight="1">
      <c r="B3" s="368"/>
      <c r="C3" s="367"/>
      <c r="D3" s="367"/>
      <c r="E3" s="367"/>
      <c r="F3" s="2087"/>
      <c r="G3" s="2087"/>
      <c r="H3" s="369"/>
      <c r="K3" s="202" t="s">
        <v>564</v>
      </c>
    </row>
    <row r="4" spans="2:11" ht="23.1" customHeight="1">
      <c r="B4" s="370"/>
      <c r="C4" s="371"/>
      <c r="D4" s="371"/>
      <c r="E4" s="371"/>
      <c r="F4" s="2088" t="s">
        <v>897</v>
      </c>
      <c r="G4" s="2088"/>
      <c r="H4" s="372"/>
    </row>
    <row r="5" spans="2:11" ht="23.1" customHeight="1">
      <c r="B5" s="370" t="s">
        <v>290</v>
      </c>
      <c r="C5" s="371"/>
      <c r="D5" s="371"/>
      <c r="E5" s="371"/>
      <c r="F5" s="371"/>
      <c r="G5" s="371"/>
      <c r="H5" s="372"/>
    </row>
    <row r="6" spans="2:11" ht="23.1" customHeight="1">
      <c r="B6" s="370"/>
      <c r="C6" s="371"/>
      <c r="D6" s="373" t="s">
        <v>898</v>
      </c>
      <c r="E6" s="373" t="s">
        <v>339</v>
      </c>
      <c r="F6" s="2089"/>
      <c r="G6" s="2089"/>
      <c r="H6" s="372"/>
    </row>
    <row r="7" spans="2:11" ht="7.5" customHeight="1">
      <c r="B7" s="370" t="s">
        <v>899</v>
      </c>
      <c r="C7" s="371"/>
      <c r="D7" s="371"/>
      <c r="E7" s="371"/>
      <c r="F7" s="374"/>
      <c r="G7" s="374"/>
      <c r="H7" s="372"/>
    </row>
    <row r="8" spans="2:11" ht="33.75" customHeight="1">
      <c r="B8" s="375"/>
      <c r="C8" s="371"/>
      <c r="D8" s="371"/>
      <c r="E8" s="373" t="s">
        <v>570</v>
      </c>
      <c r="F8" s="2090"/>
      <c r="G8" s="2090"/>
      <c r="H8" s="372"/>
    </row>
    <row r="9" spans="2:11" ht="30.75" customHeight="1">
      <c r="B9" s="370"/>
      <c r="C9" s="371"/>
      <c r="D9" s="371"/>
      <c r="E9" s="376" t="s">
        <v>436</v>
      </c>
      <c r="F9" s="2091"/>
      <c r="G9" s="2091"/>
      <c r="H9" s="372"/>
    </row>
    <row r="10" spans="2:11" ht="23.1" customHeight="1">
      <c r="B10" s="370"/>
      <c r="C10" s="371"/>
      <c r="D10" s="371"/>
      <c r="E10" s="371"/>
      <c r="F10" s="377"/>
      <c r="G10" s="371"/>
      <c r="H10" s="372"/>
    </row>
    <row r="11" spans="2:11" ht="34.5" customHeight="1">
      <c r="B11" s="378" t="s">
        <v>578</v>
      </c>
      <c r="C11" s="661" t="s">
        <v>900</v>
      </c>
      <c r="D11" s="2093"/>
      <c r="E11" s="2094"/>
      <c r="F11" s="2094"/>
      <c r="G11" s="2095"/>
      <c r="H11" s="662"/>
    </row>
    <row r="12" spans="2:11" ht="45.15" customHeight="1">
      <c r="B12" s="2092" t="s">
        <v>901</v>
      </c>
      <c r="C12" s="379" t="s">
        <v>752</v>
      </c>
      <c r="D12" s="2082"/>
      <c r="E12" s="2082"/>
      <c r="F12" s="2082"/>
      <c r="G12" s="2082"/>
      <c r="H12" s="2083"/>
    </row>
    <row r="13" spans="2:11" ht="35.1" customHeight="1">
      <c r="B13" s="2092"/>
      <c r="C13" s="379" t="s">
        <v>902</v>
      </c>
      <c r="D13" s="2082" t="s">
        <v>903</v>
      </c>
      <c r="E13" s="2082"/>
      <c r="F13" s="2082"/>
      <c r="G13" s="2082"/>
      <c r="H13" s="2083"/>
    </row>
    <row r="14" spans="2:11" ht="35.4" customHeight="1">
      <c r="B14" s="2092"/>
      <c r="C14" s="379" t="s">
        <v>904</v>
      </c>
      <c r="D14" s="2082" t="s">
        <v>905</v>
      </c>
      <c r="E14" s="2082"/>
      <c r="F14" s="2082"/>
      <c r="G14" s="2082"/>
      <c r="H14" s="2083"/>
      <c r="I14" s="371"/>
    </row>
    <row r="15" spans="2:11" ht="35.1" customHeight="1">
      <c r="B15" s="378" t="s">
        <v>906</v>
      </c>
      <c r="C15" s="379" t="s">
        <v>902</v>
      </c>
      <c r="D15" s="2082" t="s">
        <v>903</v>
      </c>
      <c r="E15" s="2082"/>
      <c r="F15" s="2082"/>
      <c r="G15" s="2082"/>
      <c r="H15" s="2083"/>
    </row>
    <row r="16" spans="2:11" ht="36.15" customHeight="1">
      <c r="B16" s="2100" t="s">
        <v>907</v>
      </c>
      <c r="C16" s="379" t="s">
        <v>902</v>
      </c>
      <c r="D16" s="2096" t="s">
        <v>908</v>
      </c>
      <c r="E16" s="2096"/>
      <c r="F16" s="379" t="s">
        <v>902</v>
      </c>
      <c r="G16" s="2096" t="s">
        <v>909</v>
      </c>
      <c r="H16" s="2097"/>
    </row>
    <row r="17" spans="2:8" ht="35.25" customHeight="1">
      <c r="B17" s="2100"/>
      <c r="C17" s="379" t="s">
        <v>902</v>
      </c>
      <c r="D17" s="2096" t="s">
        <v>899</v>
      </c>
      <c r="E17" s="2096"/>
      <c r="F17" s="379" t="s">
        <v>902</v>
      </c>
      <c r="G17" s="2096" t="s">
        <v>909</v>
      </c>
      <c r="H17" s="2097"/>
    </row>
    <row r="18" spans="2:8" ht="35.700000000000003" customHeight="1">
      <c r="B18" s="2100"/>
      <c r="C18" s="379" t="s">
        <v>902</v>
      </c>
      <c r="D18" s="2096" t="s">
        <v>909</v>
      </c>
      <c r="E18" s="2096"/>
      <c r="F18" s="379" t="s">
        <v>902</v>
      </c>
      <c r="G18" s="2096" t="s">
        <v>909</v>
      </c>
      <c r="H18" s="2097"/>
    </row>
    <row r="19" spans="2:8" ht="35.25" customHeight="1">
      <c r="B19" s="2100"/>
      <c r="C19" s="379" t="s">
        <v>902</v>
      </c>
      <c r="D19" s="2096" t="s">
        <v>909</v>
      </c>
      <c r="E19" s="2096"/>
      <c r="F19" s="379" t="s">
        <v>902</v>
      </c>
      <c r="G19" s="2096" t="s">
        <v>909</v>
      </c>
      <c r="H19" s="2097"/>
    </row>
    <row r="20" spans="2:8" ht="35.700000000000003" customHeight="1">
      <c r="B20" s="2100"/>
      <c r="C20" s="379" t="s">
        <v>902</v>
      </c>
      <c r="D20" s="2096" t="s">
        <v>909</v>
      </c>
      <c r="E20" s="2096"/>
      <c r="F20" s="379" t="s">
        <v>902</v>
      </c>
      <c r="G20" s="2096" t="s">
        <v>909</v>
      </c>
      <c r="H20" s="2097"/>
    </row>
    <row r="21" spans="2:8" ht="152.85" customHeight="1" thickBot="1">
      <c r="B21" s="380" t="s">
        <v>910</v>
      </c>
      <c r="C21" s="2098"/>
      <c r="D21" s="2098"/>
      <c r="E21" s="2098"/>
      <c r="F21" s="2098"/>
      <c r="G21" s="2098"/>
      <c r="H21" s="2099"/>
    </row>
    <row r="22" spans="2:8" ht="17.399999999999999">
      <c r="B22" s="381"/>
    </row>
  </sheetData>
  <mergeCells count="24">
    <mergeCell ref="G20:H20"/>
    <mergeCell ref="C21:H21"/>
    <mergeCell ref="B16:B20"/>
    <mergeCell ref="D16:E16"/>
    <mergeCell ref="G16:H16"/>
    <mergeCell ref="D17:E17"/>
    <mergeCell ref="G17:H17"/>
    <mergeCell ref="D18:E18"/>
    <mergeCell ref="G18:H18"/>
    <mergeCell ref="D19:E19"/>
    <mergeCell ref="G19:H19"/>
    <mergeCell ref="D20:E20"/>
    <mergeCell ref="D15:H15"/>
    <mergeCell ref="B2:H2"/>
    <mergeCell ref="F3:G3"/>
    <mergeCell ref="F4:G4"/>
    <mergeCell ref="F6:G6"/>
    <mergeCell ref="F8:G8"/>
    <mergeCell ref="F9:G9"/>
    <mergeCell ref="B12:B14"/>
    <mergeCell ref="D12:H12"/>
    <mergeCell ref="D13:H13"/>
    <mergeCell ref="D14:H14"/>
    <mergeCell ref="D11:G11"/>
  </mergeCells>
  <phoneticPr fontId="6"/>
  <conditionalFormatting sqref="D16:E16">
    <cfRule type="containsBlanks" dxfId="30" priority="1">
      <formula>LEN(TRIM(D16))=0</formula>
    </cfRule>
  </conditionalFormatting>
  <conditionalFormatting sqref="D11:H13">
    <cfRule type="containsBlanks" dxfId="29" priority="3">
      <formula>LEN(TRIM(D11))=0</formula>
    </cfRule>
  </conditionalFormatting>
  <conditionalFormatting sqref="D14:H14">
    <cfRule type="cellIs" dxfId="28" priority="2" operator="equal">
      <formula>"　　（　　　　　）　　　　－"</formula>
    </cfRule>
  </conditionalFormatting>
  <conditionalFormatting sqref="F4:G4">
    <cfRule type="cellIs" dxfId="27" priority="5" operator="equal">
      <formula>"　　年　　月　　日"</formula>
    </cfRule>
  </conditionalFormatting>
  <conditionalFormatting sqref="F6:G6 F8:G9">
    <cfRule type="containsBlanks" dxfId="26" priority="4">
      <formula>LEN(TRIM(F6))=0</formula>
    </cfRule>
  </conditionalFormatting>
  <hyperlinks>
    <hyperlink ref="K3" location="水道申請" display="工事店情報に戻る" xr:uid="{00000000-0004-0000-1900-000000000000}"/>
  </hyperlinks>
  <pageMargins left="0.74803149606299213" right="0.74803149606299213" top="0.98425196850393704" bottom="0.98425196850393704" header="0.51181102362204722" footer="0.51181102362204722"/>
  <pageSetup paperSize="9"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112"/>
  <sheetViews>
    <sheetView view="pageBreakPreview" zoomScale="80" zoomScaleNormal="90" zoomScaleSheetLayoutView="80" workbookViewId="0">
      <selection activeCell="A52" sqref="A52"/>
    </sheetView>
  </sheetViews>
  <sheetFormatPr defaultColWidth="9" defaultRowHeight="13.2"/>
  <cols>
    <col min="1" max="1" width="12.33203125" style="382" customWidth="1"/>
    <col min="2" max="3" width="9" style="382"/>
    <col min="4" max="4" width="23.109375" style="382" customWidth="1"/>
    <col min="5" max="5" width="5.77734375" style="382" customWidth="1"/>
    <col min="6" max="6" width="1.88671875" style="382" customWidth="1"/>
    <col min="7" max="7" width="2.109375" style="382" customWidth="1"/>
    <col min="8" max="21" width="2.44140625" style="382" customWidth="1"/>
    <col min="22" max="16384" width="9" style="382"/>
  </cols>
  <sheetData>
    <row r="1" spans="1:23" ht="21">
      <c r="B1" s="2117" t="s">
        <v>911</v>
      </c>
      <c r="C1" s="2117"/>
      <c r="D1" s="2117"/>
      <c r="E1" s="2118"/>
      <c r="F1" s="2119"/>
      <c r="G1" s="2119"/>
      <c r="H1" s="2119"/>
      <c r="L1" s="2121" t="s">
        <v>1194</v>
      </c>
      <c r="M1" s="2121"/>
      <c r="N1" s="2121"/>
      <c r="O1" s="2121"/>
      <c r="P1" s="2121"/>
      <c r="Q1" s="2121"/>
      <c r="R1" s="2121"/>
      <c r="S1" s="2121"/>
      <c r="T1" s="2121"/>
    </row>
    <row r="2" spans="1:23" ht="7.2" customHeight="1">
      <c r="B2" s="383"/>
      <c r="C2" s="383"/>
      <c r="D2" s="383"/>
      <c r="E2" s="384"/>
    </row>
    <row r="3" spans="1:23" ht="48" customHeight="1">
      <c r="B3" s="383"/>
      <c r="C3" s="383"/>
      <c r="D3" s="383"/>
      <c r="E3" s="384"/>
      <c r="W3" s="202" t="s">
        <v>564</v>
      </c>
    </row>
    <row r="4" spans="1:23" ht="7.2" customHeight="1" thickBot="1">
      <c r="C4" s="382" t="s">
        <v>915</v>
      </c>
      <c r="D4" s="2120"/>
      <c r="E4" s="2120"/>
      <c r="F4" s="385" t="s">
        <v>915</v>
      </c>
      <c r="G4" s="385" t="s">
        <v>915</v>
      </c>
      <c r="H4" s="385" t="s">
        <v>915</v>
      </c>
      <c r="I4" s="385" t="s">
        <v>688</v>
      </c>
      <c r="J4" s="385" t="s">
        <v>688</v>
      </c>
      <c r="K4" s="385" t="s">
        <v>688</v>
      </c>
      <c r="L4" s="385" t="s">
        <v>688</v>
      </c>
      <c r="M4" s="385" t="s">
        <v>688</v>
      </c>
      <c r="N4" s="385" t="s">
        <v>688</v>
      </c>
      <c r="O4" s="385" t="s">
        <v>688</v>
      </c>
      <c r="P4" s="385" t="s">
        <v>688</v>
      </c>
      <c r="Q4" s="385" t="s">
        <v>688</v>
      </c>
      <c r="R4" s="385" t="s">
        <v>688</v>
      </c>
      <c r="S4" s="385" t="s">
        <v>688</v>
      </c>
      <c r="T4" s="385" t="s">
        <v>688</v>
      </c>
      <c r="U4" s="385" t="s">
        <v>688</v>
      </c>
    </row>
    <row r="5" spans="1:23">
      <c r="A5" s="2101" t="s">
        <v>916</v>
      </c>
      <c r="B5" s="2103" t="s">
        <v>915</v>
      </c>
      <c r="C5" s="2104"/>
      <c r="D5" s="2104"/>
      <c r="E5" s="2104"/>
      <c r="F5" s="2104"/>
      <c r="G5" s="2104"/>
      <c r="H5" s="2104"/>
      <c r="I5" s="2104"/>
      <c r="J5" s="2104"/>
      <c r="K5" s="2104"/>
      <c r="L5" s="2104"/>
      <c r="M5" s="2104"/>
      <c r="N5" s="2104"/>
      <c r="O5" s="2104"/>
      <c r="P5" s="2104"/>
      <c r="Q5" s="2104"/>
      <c r="R5" s="2104"/>
      <c r="S5" s="2104"/>
      <c r="T5" s="2104"/>
      <c r="U5" s="2105"/>
    </row>
    <row r="6" spans="1:23" ht="26.25" customHeight="1">
      <c r="A6" s="2102"/>
      <c r="B6" s="2106"/>
      <c r="C6" s="2107"/>
      <c r="D6" s="2107"/>
      <c r="E6" s="2107"/>
      <c r="F6" s="2107"/>
      <c r="G6" s="2107"/>
      <c r="H6" s="2107"/>
      <c r="I6" s="2107"/>
      <c r="J6" s="2107"/>
      <c r="K6" s="2107"/>
      <c r="L6" s="2107"/>
      <c r="M6" s="2107"/>
      <c r="N6" s="2107"/>
      <c r="O6" s="2107"/>
      <c r="P6" s="2107"/>
      <c r="Q6" s="2107"/>
      <c r="R6" s="2107"/>
      <c r="S6" s="2107"/>
      <c r="T6" s="2107"/>
      <c r="U6" s="2108"/>
    </row>
    <row r="7" spans="1:23" ht="32.25" customHeight="1">
      <c r="A7" s="386" t="s">
        <v>917</v>
      </c>
      <c r="B7" s="2113"/>
      <c r="C7" s="2114"/>
      <c r="D7" s="2114"/>
      <c r="E7" s="663" t="s">
        <v>1195</v>
      </c>
      <c r="F7" s="664"/>
      <c r="G7" s="664"/>
      <c r="H7" s="665"/>
      <c r="I7" s="664"/>
      <c r="J7" s="664"/>
      <c r="K7" s="664"/>
      <c r="L7" s="664"/>
      <c r="M7" s="664"/>
      <c r="N7" s="664"/>
      <c r="O7" s="664"/>
      <c r="P7" s="664"/>
      <c r="Q7" s="664"/>
      <c r="R7" s="664"/>
      <c r="S7" s="664"/>
      <c r="T7" s="664"/>
      <c r="U7" s="666"/>
    </row>
    <row r="8" spans="1:23" ht="24" customHeight="1">
      <c r="A8" s="2111" t="s">
        <v>918</v>
      </c>
      <c r="B8" s="394" t="s">
        <v>919</v>
      </c>
      <c r="C8" s="2112"/>
      <c r="D8" s="2112"/>
      <c r="E8" s="2112"/>
      <c r="F8" s="2112"/>
      <c r="G8" s="2112"/>
      <c r="H8" s="2112"/>
      <c r="I8" s="2112"/>
      <c r="J8" s="2115" t="s">
        <v>1196</v>
      </c>
      <c r="K8" s="2115"/>
      <c r="L8" s="2115"/>
      <c r="M8" s="2115"/>
      <c r="N8" s="2115"/>
      <c r="O8" s="2115"/>
      <c r="P8" s="2115"/>
      <c r="Q8" s="2115"/>
      <c r="R8" s="2115"/>
      <c r="S8" s="2115"/>
      <c r="T8" s="2115"/>
      <c r="U8" s="2116"/>
    </row>
    <row r="9" spans="1:23" ht="24" customHeight="1">
      <c r="A9" s="2102"/>
      <c r="B9" s="396" t="s">
        <v>920</v>
      </c>
      <c r="C9" s="2107"/>
      <c r="D9" s="2107"/>
      <c r="E9" s="2107"/>
      <c r="F9" s="2107"/>
      <c r="G9" s="2107"/>
      <c r="H9" s="397" t="s">
        <v>921</v>
      </c>
      <c r="I9" s="387"/>
      <c r="J9" s="2109"/>
      <c r="K9" s="2109"/>
      <c r="L9" s="2109"/>
      <c r="M9" s="2109"/>
      <c r="N9" s="2109"/>
      <c r="O9" s="2109"/>
      <c r="P9" s="2109"/>
      <c r="Q9" s="2109"/>
      <c r="R9" s="2109"/>
      <c r="S9" s="2109"/>
      <c r="T9" s="2109"/>
      <c r="U9" s="2110"/>
    </row>
    <row r="10" spans="1:23" ht="24" customHeight="1">
      <c r="A10" s="398" t="s">
        <v>922</v>
      </c>
      <c r="B10" s="394" t="s">
        <v>919</v>
      </c>
      <c r="C10" s="2122"/>
      <c r="D10" s="2122"/>
      <c r="E10" s="2122"/>
      <c r="F10" s="2122"/>
      <c r="G10" s="2122"/>
      <c r="H10" s="2122"/>
      <c r="I10" s="2122"/>
      <c r="J10" s="2115" t="s">
        <v>1196</v>
      </c>
      <c r="K10" s="2115"/>
      <c r="L10" s="2115"/>
      <c r="M10" s="2115"/>
      <c r="N10" s="2115"/>
      <c r="O10" s="2115"/>
      <c r="P10" s="2115"/>
      <c r="Q10" s="2115"/>
      <c r="R10" s="2115"/>
      <c r="S10" s="2115"/>
      <c r="T10" s="2115"/>
      <c r="U10" s="2116"/>
    </row>
    <row r="11" spans="1:23" ht="24" customHeight="1">
      <c r="A11" s="399" t="s">
        <v>924</v>
      </c>
      <c r="B11" s="394" t="s">
        <v>920</v>
      </c>
      <c r="C11" s="2109"/>
      <c r="D11" s="2109"/>
      <c r="E11" s="2109"/>
      <c r="F11" s="2109"/>
      <c r="G11" s="2109"/>
      <c r="H11" s="400" t="s">
        <v>921</v>
      </c>
      <c r="J11" s="2109"/>
      <c r="K11" s="2109"/>
      <c r="L11" s="2109"/>
      <c r="M11" s="2109"/>
      <c r="N11" s="2109"/>
      <c r="O11" s="2109"/>
      <c r="P11" s="2109"/>
      <c r="Q11" s="2109"/>
      <c r="R11" s="2109"/>
      <c r="S11" s="2109"/>
      <c r="T11" s="2109"/>
      <c r="U11" s="2110"/>
    </row>
    <row r="12" spans="1:23" ht="12" customHeight="1">
      <c r="A12" s="2132" t="s">
        <v>925</v>
      </c>
      <c r="B12" s="2115" t="s">
        <v>926</v>
      </c>
      <c r="C12" s="2115"/>
      <c r="D12" s="2115"/>
      <c r="E12" s="2115"/>
      <c r="F12" s="2115"/>
      <c r="G12" s="2115"/>
      <c r="H12" s="2115"/>
      <c r="I12" s="2115"/>
      <c r="J12" s="2115"/>
      <c r="K12" s="2115"/>
      <c r="L12" s="2115"/>
      <c r="M12" s="2115"/>
      <c r="N12" s="2115"/>
      <c r="O12" s="2115"/>
      <c r="P12" s="2115"/>
      <c r="Q12" s="2115"/>
      <c r="R12" s="2115"/>
      <c r="S12" s="2115"/>
      <c r="T12" s="2115"/>
      <c r="U12" s="2116"/>
    </row>
    <row r="13" spans="1:23">
      <c r="A13" s="2133"/>
      <c r="B13" s="2134"/>
      <c r="C13" s="2134"/>
      <c r="D13" s="2134"/>
      <c r="E13" s="2134"/>
      <c r="F13" s="2134"/>
      <c r="G13" s="2134"/>
      <c r="H13" s="2134"/>
      <c r="I13" s="2134"/>
      <c r="J13" s="2134"/>
      <c r="K13" s="2134"/>
      <c r="L13" s="2134"/>
      <c r="M13" s="2134"/>
      <c r="N13" s="2134"/>
      <c r="O13" s="2134"/>
      <c r="P13" s="2134"/>
      <c r="Q13" s="2134"/>
      <c r="R13" s="2134"/>
      <c r="S13" s="2134"/>
      <c r="T13" s="2134"/>
      <c r="U13" s="2135"/>
    </row>
    <row r="14" spans="1:23">
      <c r="A14" s="2136" t="s">
        <v>927</v>
      </c>
      <c r="B14" s="2137" t="s">
        <v>928</v>
      </c>
      <c r="C14" s="2138"/>
      <c r="D14" s="2138"/>
      <c r="E14" s="2138"/>
      <c r="F14" s="2138"/>
      <c r="G14" s="2138"/>
      <c r="H14" s="2138"/>
      <c r="I14" s="2138"/>
      <c r="J14" s="2138"/>
      <c r="K14" s="2138"/>
      <c r="L14" s="2138"/>
      <c r="M14" s="2138"/>
      <c r="N14" s="2138"/>
      <c r="O14" s="2138"/>
      <c r="P14" s="2138"/>
      <c r="Q14" s="2138"/>
      <c r="R14" s="2138"/>
      <c r="S14" s="2138"/>
      <c r="T14" s="2138"/>
      <c r="U14" s="2139"/>
    </row>
    <row r="15" spans="1:23">
      <c r="A15" s="2102"/>
      <c r="B15" s="2140"/>
      <c r="C15" s="2141"/>
      <c r="D15" s="2141"/>
      <c r="E15" s="2141"/>
      <c r="F15" s="2141"/>
      <c r="G15" s="2141"/>
      <c r="H15" s="2141"/>
      <c r="I15" s="2141"/>
      <c r="J15" s="2141"/>
      <c r="K15" s="2141"/>
      <c r="L15" s="2141"/>
      <c r="M15" s="2141"/>
      <c r="N15" s="2141"/>
      <c r="O15" s="2141"/>
      <c r="P15" s="2141"/>
      <c r="Q15" s="2141"/>
      <c r="R15" s="2141"/>
      <c r="S15" s="2141"/>
      <c r="T15" s="2141"/>
      <c r="U15" s="2142"/>
    </row>
    <row r="16" spans="1:23">
      <c r="A16" s="2111" t="s">
        <v>929</v>
      </c>
      <c r="B16" s="2143" t="s">
        <v>930</v>
      </c>
      <c r="C16" s="2144"/>
      <c r="D16" s="2144"/>
      <c r="E16" s="2144"/>
      <c r="F16" s="2144"/>
      <c r="G16" s="2144"/>
      <c r="H16" s="2144"/>
      <c r="I16" s="2144"/>
      <c r="J16" s="2144"/>
      <c r="K16" s="2144"/>
      <c r="L16" s="2144"/>
      <c r="M16" s="2144"/>
      <c r="N16" s="2144"/>
      <c r="O16" s="2144"/>
      <c r="P16" s="2144"/>
      <c r="Q16" s="2144"/>
      <c r="R16" s="2144"/>
      <c r="S16" s="2144"/>
      <c r="T16" s="2144"/>
      <c r="U16" s="2145"/>
    </row>
    <row r="17" spans="1:21">
      <c r="A17" s="2102"/>
      <c r="B17" s="2146"/>
      <c r="C17" s="2147"/>
      <c r="D17" s="2147"/>
      <c r="E17" s="2147"/>
      <c r="F17" s="2147"/>
      <c r="G17" s="2147"/>
      <c r="H17" s="2147"/>
      <c r="I17" s="2147"/>
      <c r="J17" s="2147"/>
      <c r="K17" s="2147"/>
      <c r="L17" s="2147"/>
      <c r="M17" s="2147"/>
      <c r="N17" s="2147"/>
      <c r="O17" s="2147"/>
      <c r="P17" s="2147"/>
      <c r="Q17" s="2147"/>
      <c r="R17" s="2147"/>
      <c r="S17" s="2147"/>
      <c r="T17" s="2147"/>
      <c r="U17" s="2148"/>
    </row>
    <row r="18" spans="1:21">
      <c r="A18" s="2149" t="s">
        <v>931</v>
      </c>
      <c r="B18" s="2150"/>
      <c r="C18" s="2150"/>
      <c r="D18" s="2150"/>
      <c r="E18" s="2150"/>
      <c r="F18" s="2150"/>
      <c r="G18" s="2150"/>
      <c r="H18" s="2150"/>
      <c r="I18" s="2150"/>
      <c r="J18" s="2150"/>
      <c r="K18" s="2150"/>
      <c r="L18" s="2150"/>
      <c r="M18" s="2150"/>
      <c r="N18" s="2150"/>
      <c r="O18" s="2150"/>
      <c r="P18" s="2150"/>
      <c r="Q18" s="2150"/>
      <c r="R18" s="2150"/>
      <c r="S18" s="2150"/>
      <c r="T18" s="2150"/>
      <c r="U18" s="2151"/>
    </row>
    <row r="19" spans="1:21">
      <c r="A19" s="2152"/>
      <c r="B19" s="2153"/>
      <c r="C19" s="2153"/>
      <c r="D19" s="2153"/>
      <c r="E19" s="2153"/>
      <c r="F19" s="2153"/>
      <c r="G19" s="2153"/>
      <c r="H19" s="2153"/>
      <c r="I19" s="2153"/>
      <c r="J19" s="2153"/>
      <c r="K19" s="2153"/>
      <c r="L19" s="2153"/>
      <c r="M19" s="2153"/>
      <c r="N19" s="2153"/>
      <c r="O19" s="2153"/>
      <c r="P19" s="2153"/>
      <c r="Q19" s="2153"/>
      <c r="R19" s="2153"/>
      <c r="S19" s="2153"/>
      <c r="T19" s="2153"/>
      <c r="U19" s="2154"/>
    </row>
    <row r="20" spans="1:21">
      <c r="A20" s="2152"/>
      <c r="B20" s="2153"/>
      <c r="C20" s="2153"/>
      <c r="D20" s="2153"/>
      <c r="E20" s="2153"/>
      <c r="F20" s="2153"/>
      <c r="G20" s="2153"/>
      <c r="H20" s="2153"/>
      <c r="I20" s="2153"/>
      <c r="J20" s="2153"/>
      <c r="K20" s="2153"/>
      <c r="L20" s="2153"/>
      <c r="M20" s="2153"/>
      <c r="N20" s="2153"/>
      <c r="O20" s="2153"/>
      <c r="P20" s="2153"/>
      <c r="Q20" s="2153"/>
      <c r="R20" s="2153"/>
      <c r="S20" s="2153"/>
      <c r="T20" s="2153"/>
      <c r="U20" s="2154"/>
    </row>
    <row r="21" spans="1:21">
      <c r="A21" s="2152"/>
      <c r="B21" s="2153"/>
      <c r="C21" s="2153"/>
      <c r="D21" s="2153"/>
      <c r="E21" s="2153"/>
      <c r="F21" s="2153"/>
      <c r="G21" s="2153"/>
      <c r="H21" s="2153"/>
      <c r="I21" s="2153"/>
      <c r="J21" s="2153"/>
      <c r="K21" s="2153"/>
      <c r="L21" s="2153"/>
      <c r="M21" s="2153"/>
      <c r="N21" s="2153"/>
      <c r="O21" s="2153"/>
      <c r="P21" s="2153"/>
      <c r="Q21" s="2153"/>
      <c r="R21" s="2153"/>
      <c r="S21" s="2153"/>
      <c r="T21" s="2153"/>
      <c r="U21" s="2154"/>
    </row>
    <row r="22" spans="1:21">
      <c r="A22" s="2152"/>
      <c r="B22" s="2153"/>
      <c r="C22" s="2153"/>
      <c r="D22" s="2153"/>
      <c r="E22" s="2153"/>
      <c r="F22" s="2153"/>
      <c r="G22" s="2153"/>
      <c r="H22" s="2153"/>
      <c r="I22" s="2153"/>
      <c r="J22" s="2153"/>
      <c r="K22" s="2153"/>
      <c r="L22" s="2153"/>
      <c r="M22" s="2153"/>
      <c r="N22" s="2153"/>
      <c r="O22" s="2153"/>
      <c r="P22" s="2153"/>
      <c r="Q22" s="2153"/>
      <c r="R22" s="2153"/>
      <c r="S22" s="2153"/>
      <c r="T22" s="2153"/>
      <c r="U22" s="2154"/>
    </row>
    <row r="23" spans="1:21">
      <c r="A23" s="2152"/>
      <c r="B23" s="2153"/>
      <c r="C23" s="2153"/>
      <c r="D23" s="2153"/>
      <c r="E23" s="2153"/>
      <c r="F23" s="2153"/>
      <c r="G23" s="2153"/>
      <c r="H23" s="2153"/>
      <c r="I23" s="2153"/>
      <c r="J23" s="2153"/>
      <c r="K23" s="2153"/>
      <c r="L23" s="2153"/>
      <c r="M23" s="2153"/>
      <c r="N23" s="2153"/>
      <c r="O23" s="2153"/>
      <c r="P23" s="2153"/>
      <c r="Q23" s="2153"/>
      <c r="R23" s="2153"/>
      <c r="S23" s="2153"/>
      <c r="T23" s="2153"/>
      <c r="U23" s="2154"/>
    </row>
    <row r="24" spans="1:21">
      <c r="A24" s="2152"/>
      <c r="B24" s="2153"/>
      <c r="C24" s="2153"/>
      <c r="D24" s="2153"/>
      <c r="E24" s="2153"/>
      <c r="F24" s="2153"/>
      <c r="G24" s="2153"/>
      <c r="H24" s="2153"/>
      <c r="I24" s="2153"/>
      <c r="J24" s="2153"/>
      <c r="K24" s="2153"/>
      <c r="L24" s="2153"/>
      <c r="M24" s="2153"/>
      <c r="N24" s="2153"/>
      <c r="O24" s="2153"/>
      <c r="P24" s="2153"/>
      <c r="Q24" s="2153"/>
      <c r="R24" s="2153"/>
      <c r="S24" s="2153"/>
      <c r="T24" s="2153"/>
      <c r="U24" s="2154"/>
    </row>
    <row r="25" spans="1:21">
      <c r="A25" s="2152"/>
      <c r="B25" s="2153"/>
      <c r="C25" s="2153"/>
      <c r="D25" s="2153"/>
      <c r="E25" s="2153"/>
      <c r="F25" s="2153"/>
      <c r="G25" s="2153"/>
      <c r="H25" s="2153"/>
      <c r="I25" s="2153"/>
      <c r="J25" s="2153"/>
      <c r="K25" s="2153"/>
      <c r="L25" s="2153"/>
      <c r="M25" s="2153"/>
      <c r="N25" s="2153"/>
      <c r="O25" s="2153"/>
      <c r="P25" s="2153"/>
      <c r="Q25" s="2153"/>
      <c r="R25" s="2153"/>
      <c r="S25" s="2153"/>
      <c r="T25" s="2153"/>
      <c r="U25" s="2154"/>
    </row>
    <row r="26" spans="1:21">
      <c r="A26" s="2152"/>
      <c r="B26" s="2153"/>
      <c r="C26" s="2153"/>
      <c r="D26" s="2153"/>
      <c r="E26" s="2153"/>
      <c r="F26" s="2153"/>
      <c r="G26" s="2153"/>
      <c r="H26" s="2153"/>
      <c r="I26" s="2153"/>
      <c r="J26" s="2153"/>
      <c r="K26" s="2153"/>
      <c r="L26" s="2153"/>
      <c r="M26" s="2153"/>
      <c r="N26" s="2153"/>
      <c r="O26" s="2153"/>
      <c r="P26" s="2153"/>
      <c r="Q26" s="2153"/>
      <c r="R26" s="2153"/>
      <c r="S26" s="2153"/>
      <c r="T26" s="2153"/>
      <c r="U26" s="2154"/>
    </row>
    <row r="27" spans="1:21">
      <c r="A27" s="2152"/>
      <c r="B27" s="2153"/>
      <c r="C27" s="2153"/>
      <c r="D27" s="2153"/>
      <c r="E27" s="2153"/>
      <c r="F27" s="2153"/>
      <c r="G27" s="2153"/>
      <c r="H27" s="2153"/>
      <c r="I27" s="2153"/>
      <c r="J27" s="2153"/>
      <c r="K27" s="2153"/>
      <c r="L27" s="2153"/>
      <c r="M27" s="2153"/>
      <c r="N27" s="2153"/>
      <c r="O27" s="2153"/>
      <c r="P27" s="2153"/>
      <c r="Q27" s="2153"/>
      <c r="R27" s="2153"/>
      <c r="S27" s="2153"/>
      <c r="T27" s="2153"/>
      <c r="U27" s="2154"/>
    </row>
    <row r="28" spans="1:21">
      <c r="A28" s="2152"/>
      <c r="B28" s="2153"/>
      <c r="C28" s="2153"/>
      <c r="D28" s="2153"/>
      <c r="E28" s="2153"/>
      <c r="F28" s="2153"/>
      <c r="G28" s="2153"/>
      <c r="H28" s="2153"/>
      <c r="I28" s="2153"/>
      <c r="J28" s="2153"/>
      <c r="K28" s="2153"/>
      <c r="L28" s="2153"/>
      <c r="M28" s="2153"/>
      <c r="N28" s="2153"/>
      <c r="O28" s="2153"/>
      <c r="P28" s="2153"/>
      <c r="Q28" s="2153"/>
      <c r="R28" s="2153"/>
      <c r="S28" s="2153"/>
      <c r="T28" s="2153"/>
      <c r="U28" s="2154"/>
    </row>
    <row r="29" spans="1:21">
      <c r="A29" s="2152"/>
      <c r="B29" s="2153"/>
      <c r="C29" s="2153"/>
      <c r="D29" s="2153"/>
      <c r="E29" s="2153"/>
      <c r="F29" s="2153"/>
      <c r="G29" s="2153"/>
      <c r="H29" s="2153"/>
      <c r="I29" s="2153"/>
      <c r="J29" s="2153"/>
      <c r="K29" s="2153"/>
      <c r="L29" s="2153"/>
      <c r="M29" s="2153"/>
      <c r="N29" s="2153"/>
      <c r="O29" s="2153"/>
      <c r="P29" s="2153"/>
      <c r="Q29" s="2153"/>
      <c r="R29" s="2153"/>
      <c r="S29" s="2153"/>
      <c r="T29" s="2153"/>
      <c r="U29" s="2154"/>
    </row>
    <row r="30" spans="1:21">
      <c r="A30" s="2152"/>
      <c r="B30" s="2153"/>
      <c r="C30" s="2153"/>
      <c r="D30" s="2153"/>
      <c r="E30" s="2153"/>
      <c r="F30" s="2153"/>
      <c r="G30" s="2153"/>
      <c r="H30" s="2153"/>
      <c r="I30" s="2153"/>
      <c r="J30" s="2153"/>
      <c r="K30" s="2153"/>
      <c r="L30" s="2153"/>
      <c r="M30" s="2153"/>
      <c r="N30" s="2153"/>
      <c r="O30" s="2153"/>
      <c r="P30" s="2153"/>
      <c r="Q30" s="2153"/>
      <c r="R30" s="2153"/>
      <c r="S30" s="2153"/>
      <c r="T30" s="2153"/>
      <c r="U30" s="2154"/>
    </row>
    <row r="31" spans="1:21">
      <c r="A31" s="2152"/>
      <c r="B31" s="2153"/>
      <c r="C31" s="2153"/>
      <c r="D31" s="2153"/>
      <c r="E31" s="2153"/>
      <c r="F31" s="2153"/>
      <c r="G31" s="2153"/>
      <c r="H31" s="2153"/>
      <c r="I31" s="2153"/>
      <c r="J31" s="2153"/>
      <c r="K31" s="2153"/>
      <c r="L31" s="2153"/>
      <c r="M31" s="2153"/>
      <c r="N31" s="2153"/>
      <c r="O31" s="2153"/>
      <c r="P31" s="2153"/>
      <c r="Q31" s="2153"/>
      <c r="R31" s="2153"/>
      <c r="S31" s="2153"/>
      <c r="T31" s="2153"/>
      <c r="U31" s="2154"/>
    </row>
    <row r="32" spans="1:21">
      <c r="A32" s="2152"/>
      <c r="B32" s="2153"/>
      <c r="C32" s="2153"/>
      <c r="D32" s="2153"/>
      <c r="E32" s="2153"/>
      <c r="F32" s="2153"/>
      <c r="G32" s="2153"/>
      <c r="H32" s="2153"/>
      <c r="I32" s="2153"/>
      <c r="J32" s="2153"/>
      <c r="K32" s="2153"/>
      <c r="L32" s="2153"/>
      <c r="M32" s="2153"/>
      <c r="N32" s="2153"/>
      <c r="O32" s="2153"/>
      <c r="P32" s="2153"/>
      <c r="Q32" s="2153"/>
      <c r="R32" s="2153"/>
      <c r="S32" s="2153"/>
      <c r="T32" s="2153"/>
      <c r="U32" s="2154"/>
    </row>
    <row r="33" spans="1:21">
      <c r="A33" s="2152"/>
      <c r="B33" s="2153"/>
      <c r="C33" s="2153"/>
      <c r="D33" s="2153"/>
      <c r="E33" s="2153"/>
      <c r="F33" s="2153"/>
      <c r="G33" s="2153"/>
      <c r="H33" s="2153"/>
      <c r="I33" s="2153"/>
      <c r="J33" s="2153"/>
      <c r="K33" s="2153"/>
      <c r="L33" s="2153"/>
      <c r="M33" s="2153"/>
      <c r="N33" s="2153"/>
      <c r="O33" s="2153"/>
      <c r="P33" s="2153"/>
      <c r="Q33" s="2153"/>
      <c r="R33" s="2153"/>
      <c r="S33" s="2153"/>
      <c r="T33" s="2153"/>
      <c r="U33" s="2154"/>
    </row>
    <row r="34" spans="1:21">
      <c r="A34" s="2152"/>
      <c r="B34" s="2153"/>
      <c r="C34" s="2153"/>
      <c r="D34" s="2153"/>
      <c r="E34" s="2153"/>
      <c r="F34" s="2153"/>
      <c r="G34" s="2153"/>
      <c r="H34" s="2153"/>
      <c r="I34" s="2153"/>
      <c r="J34" s="2153"/>
      <c r="K34" s="2153"/>
      <c r="L34" s="2153"/>
      <c r="M34" s="2153"/>
      <c r="N34" s="2153"/>
      <c r="O34" s="2153"/>
      <c r="P34" s="2153"/>
      <c r="Q34" s="2153"/>
      <c r="R34" s="2153"/>
      <c r="S34" s="2153"/>
      <c r="T34" s="2153"/>
      <c r="U34" s="2154"/>
    </row>
    <row r="35" spans="1:21">
      <c r="A35" s="2152"/>
      <c r="B35" s="2153"/>
      <c r="C35" s="2153"/>
      <c r="D35" s="2153"/>
      <c r="E35" s="2153"/>
      <c r="F35" s="2153"/>
      <c r="G35" s="2153"/>
      <c r="H35" s="2153"/>
      <c r="I35" s="2153"/>
      <c r="J35" s="2153"/>
      <c r="K35" s="2153"/>
      <c r="L35" s="2153"/>
      <c r="M35" s="2153"/>
      <c r="N35" s="2153"/>
      <c r="O35" s="2153"/>
      <c r="P35" s="2153"/>
      <c r="Q35" s="2153"/>
      <c r="R35" s="2153"/>
      <c r="S35" s="2153"/>
      <c r="T35" s="2153"/>
      <c r="U35" s="2154"/>
    </row>
    <row r="36" spans="1:21">
      <c r="A36" s="2152"/>
      <c r="B36" s="2153"/>
      <c r="C36" s="2153"/>
      <c r="D36" s="2153"/>
      <c r="E36" s="2153"/>
      <c r="F36" s="2153"/>
      <c r="G36" s="2153"/>
      <c r="H36" s="2153"/>
      <c r="I36" s="2153"/>
      <c r="J36" s="2153"/>
      <c r="K36" s="2153"/>
      <c r="L36" s="2153"/>
      <c r="M36" s="2153"/>
      <c r="N36" s="2153"/>
      <c r="O36" s="2153"/>
      <c r="P36" s="2153"/>
      <c r="Q36" s="2153"/>
      <c r="R36" s="2153"/>
      <c r="S36" s="2153"/>
      <c r="T36" s="2153"/>
      <c r="U36" s="2154"/>
    </row>
    <row r="37" spans="1:21">
      <c r="A37" s="2152"/>
      <c r="B37" s="2153"/>
      <c r="C37" s="2153"/>
      <c r="D37" s="2153"/>
      <c r="E37" s="2153"/>
      <c r="F37" s="2153"/>
      <c r="G37" s="2153"/>
      <c r="H37" s="2153"/>
      <c r="I37" s="2153"/>
      <c r="J37" s="2153"/>
      <c r="K37" s="2153"/>
      <c r="L37" s="2153"/>
      <c r="M37" s="2153"/>
      <c r="N37" s="2153"/>
      <c r="O37" s="2153"/>
      <c r="P37" s="2153"/>
      <c r="Q37" s="2153"/>
      <c r="R37" s="2153"/>
      <c r="S37" s="2153"/>
      <c r="T37" s="2153"/>
      <c r="U37" s="2154"/>
    </row>
    <row r="38" spans="1:21">
      <c r="A38" s="2152"/>
      <c r="B38" s="2153"/>
      <c r="C38" s="2153"/>
      <c r="D38" s="2153"/>
      <c r="E38" s="2153"/>
      <c r="F38" s="2153"/>
      <c r="G38" s="2153"/>
      <c r="H38" s="2153"/>
      <c r="I38" s="2153"/>
      <c r="J38" s="2153"/>
      <c r="K38" s="2153"/>
      <c r="L38" s="2153"/>
      <c r="M38" s="2153"/>
      <c r="N38" s="2153"/>
      <c r="O38" s="2153"/>
      <c r="P38" s="2153"/>
      <c r="Q38" s="2153"/>
      <c r="R38" s="2153"/>
      <c r="S38" s="2153"/>
      <c r="T38" s="2153"/>
      <c r="U38" s="2154"/>
    </row>
    <row r="39" spans="1:21">
      <c r="A39" s="2152"/>
      <c r="B39" s="2153"/>
      <c r="C39" s="2153"/>
      <c r="D39" s="2153"/>
      <c r="E39" s="2153"/>
      <c r="F39" s="2153"/>
      <c r="G39" s="2153"/>
      <c r="H39" s="2153"/>
      <c r="I39" s="2153"/>
      <c r="J39" s="2153"/>
      <c r="K39" s="2153"/>
      <c r="L39" s="2153"/>
      <c r="M39" s="2153"/>
      <c r="N39" s="2153"/>
      <c r="O39" s="2153"/>
      <c r="P39" s="2153"/>
      <c r="Q39" s="2153"/>
      <c r="R39" s="2153"/>
      <c r="S39" s="2153"/>
      <c r="T39" s="2153"/>
      <c r="U39" s="2154"/>
    </row>
    <row r="40" spans="1:21">
      <c r="A40" s="2152"/>
      <c r="B40" s="2153"/>
      <c r="C40" s="2153"/>
      <c r="D40" s="2153"/>
      <c r="E40" s="2153"/>
      <c r="F40" s="2153"/>
      <c r="G40" s="2153"/>
      <c r="H40" s="2153"/>
      <c r="I40" s="2153"/>
      <c r="J40" s="2153"/>
      <c r="K40" s="2153"/>
      <c r="L40" s="2153"/>
      <c r="M40" s="2153"/>
      <c r="N40" s="2153"/>
      <c r="O40" s="2153"/>
      <c r="P40" s="2153"/>
      <c r="Q40" s="2153"/>
      <c r="R40" s="2153"/>
      <c r="S40" s="2153"/>
      <c r="T40" s="2153"/>
      <c r="U40" s="2154"/>
    </row>
    <row r="41" spans="1:21">
      <c r="A41" s="2152"/>
      <c r="B41" s="2153"/>
      <c r="C41" s="2153"/>
      <c r="D41" s="2153"/>
      <c r="E41" s="2153"/>
      <c r="F41" s="2153"/>
      <c r="G41" s="2153"/>
      <c r="H41" s="2153"/>
      <c r="I41" s="2153"/>
      <c r="J41" s="2153"/>
      <c r="K41" s="2153"/>
      <c r="L41" s="2153"/>
      <c r="M41" s="2153"/>
      <c r="N41" s="2153"/>
      <c r="O41" s="2153"/>
      <c r="P41" s="2153"/>
      <c r="Q41" s="2153"/>
      <c r="R41" s="2153"/>
      <c r="S41" s="2153"/>
      <c r="T41" s="2153"/>
      <c r="U41" s="2154"/>
    </row>
    <row r="42" spans="1:21">
      <c r="A42" s="2152"/>
      <c r="B42" s="2153"/>
      <c r="C42" s="2153"/>
      <c r="D42" s="2153"/>
      <c r="E42" s="2153"/>
      <c r="F42" s="2153"/>
      <c r="G42" s="2153"/>
      <c r="H42" s="2153"/>
      <c r="I42" s="2153"/>
      <c r="J42" s="2153"/>
      <c r="K42" s="2153"/>
      <c r="L42" s="2153"/>
      <c r="M42" s="2153"/>
      <c r="N42" s="2153"/>
      <c r="O42" s="2153"/>
      <c r="P42" s="2153"/>
      <c r="Q42" s="2153"/>
      <c r="R42" s="2153"/>
      <c r="S42" s="2153"/>
      <c r="T42" s="2153"/>
      <c r="U42" s="2154"/>
    </row>
    <row r="43" spans="1:21">
      <c r="A43" s="2152"/>
      <c r="B43" s="2153"/>
      <c r="C43" s="2153"/>
      <c r="D43" s="2153"/>
      <c r="E43" s="2153"/>
      <c r="F43" s="2153"/>
      <c r="G43" s="2153"/>
      <c r="H43" s="2153"/>
      <c r="I43" s="2153"/>
      <c r="J43" s="2153"/>
      <c r="K43" s="2153"/>
      <c r="L43" s="2153"/>
      <c r="M43" s="2153"/>
      <c r="N43" s="2153"/>
      <c r="O43" s="2153"/>
      <c r="P43" s="2153"/>
      <c r="Q43" s="2153"/>
      <c r="R43" s="2153"/>
      <c r="S43" s="2153"/>
      <c r="T43" s="2153"/>
      <c r="U43" s="2154"/>
    </row>
    <row r="44" spans="1:21">
      <c r="A44" s="2152"/>
      <c r="B44" s="2153"/>
      <c r="C44" s="2153"/>
      <c r="D44" s="2153"/>
      <c r="E44" s="2153"/>
      <c r="F44" s="2153"/>
      <c r="G44" s="2153"/>
      <c r="H44" s="2153"/>
      <c r="I44" s="2153"/>
      <c r="J44" s="2153"/>
      <c r="K44" s="2153"/>
      <c r="L44" s="2153"/>
      <c r="M44" s="2153"/>
      <c r="N44" s="2153"/>
      <c r="O44" s="2153"/>
      <c r="P44" s="2153"/>
      <c r="Q44" s="2153"/>
      <c r="R44" s="2153"/>
      <c r="S44" s="2153"/>
      <c r="T44" s="2153"/>
      <c r="U44" s="2154"/>
    </row>
    <row r="45" spans="1:21">
      <c r="A45" s="2155"/>
      <c r="B45" s="2156"/>
      <c r="C45" s="2156"/>
      <c r="D45" s="2156"/>
      <c r="E45" s="2156"/>
      <c r="F45" s="2156"/>
      <c r="G45" s="2156"/>
      <c r="H45" s="2156"/>
      <c r="I45" s="2156"/>
      <c r="J45" s="2156"/>
      <c r="K45" s="2156"/>
      <c r="L45" s="2156"/>
      <c r="M45" s="2156"/>
      <c r="N45" s="2156"/>
      <c r="O45" s="2156"/>
      <c r="P45" s="2156"/>
      <c r="Q45" s="2156"/>
      <c r="R45" s="2156"/>
      <c r="S45" s="2156"/>
      <c r="T45" s="2156"/>
      <c r="U45" s="2157"/>
    </row>
    <row r="46" spans="1:21">
      <c r="A46" s="2149" t="s">
        <v>932</v>
      </c>
      <c r="B46" s="2150"/>
      <c r="C46" s="2150"/>
      <c r="D46" s="2150"/>
      <c r="E46" s="2150"/>
      <c r="F46" s="2150"/>
      <c r="G46" s="2150"/>
      <c r="H46" s="2150"/>
      <c r="I46" s="2150"/>
      <c r="J46" s="2150"/>
      <c r="K46" s="2150"/>
      <c r="L46" s="2150"/>
      <c r="M46" s="2150"/>
      <c r="N46" s="2150"/>
      <c r="O46" s="2150"/>
      <c r="P46" s="2150"/>
      <c r="Q46" s="2150"/>
      <c r="R46" s="2150"/>
      <c r="S46" s="2150"/>
      <c r="T46" s="2150"/>
      <c r="U46" s="2151"/>
    </row>
    <row r="47" spans="1:21">
      <c r="A47" s="2152"/>
      <c r="B47" s="2153"/>
      <c r="C47" s="2153"/>
      <c r="D47" s="2153"/>
      <c r="E47" s="2153"/>
      <c r="F47" s="2153"/>
      <c r="G47" s="2153"/>
      <c r="H47" s="2153"/>
      <c r="I47" s="2153"/>
      <c r="J47" s="2153"/>
      <c r="K47" s="2153"/>
      <c r="L47" s="2153"/>
      <c r="M47" s="2153"/>
      <c r="N47" s="2153"/>
      <c r="O47" s="2153"/>
      <c r="P47" s="2153"/>
      <c r="Q47" s="2153"/>
      <c r="R47" s="2153"/>
      <c r="S47" s="2153"/>
      <c r="T47" s="2153"/>
      <c r="U47" s="2154"/>
    </row>
    <row r="48" spans="1:21">
      <c r="A48" s="2152"/>
      <c r="B48" s="2153"/>
      <c r="C48" s="2153"/>
      <c r="D48" s="2153"/>
      <c r="E48" s="2153"/>
      <c r="F48" s="2153"/>
      <c r="G48" s="2153"/>
      <c r="H48" s="2153"/>
      <c r="I48" s="2153"/>
      <c r="J48" s="2153"/>
      <c r="K48" s="2153"/>
      <c r="L48" s="2153"/>
      <c r="M48" s="2153"/>
      <c r="N48" s="2153"/>
      <c r="O48" s="2153"/>
      <c r="P48" s="2153"/>
      <c r="Q48" s="2153"/>
      <c r="R48" s="2153"/>
      <c r="S48" s="2153"/>
      <c r="T48" s="2153"/>
      <c r="U48" s="2154"/>
    </row>
    <row r="49" spans="1:24">
      <c r="A49" s="2152"/>
      <c r="B49" s="2153"/>
      <c r="C49" s="2153"/>
      <c r="D49" s="2153"/>
      <c r="E49" s="2153"/>
      <c r="F49" s="2153"/>
      <c r="G49" s="2153"/>
      <c r="H49" s="2153"/>
      <c r="I49" s="2153"/>
      <c r="J49" s="2153"/>
      <c r="K49" s="2153"/>
      <c r="L49" s="2153"/>
      <c r="M49" s="2153"/>
      <c r="N49" s="2153"/>
      <c r="O49" s="2153"/>
      <c r="P49" s="2153"/>
      <c r="Q49" s="2153"/>
      <c r="R49" s="2153"/>
      <c r="S49" s="2153"/>
      <c r="T49" s="2153"/>
      <c r="U49" s="2154"/>
    </row>
    <row r="50" spans="1:24">
      <c r="A50" s="2152"/>
      <c r="B50" s="2153"/>
      <c r="C50" s="2153"/>
      <c r="D50" s="2153"/>
      <c r="E50" s="2153"/>
      <c r="F50" s="2153"/>
      <c r="G50" s="2153"/>
      <c r="H50" s="2153"/>
      <c r="I50" s="2153"/>
      <c r="J50" s="2153"/>
      <c r="K50" s="2153"/>
      <c r="L50" s="2153"/>
      <c r="M50" s="2153"/>
      <c r="N50" s="2153"/>
      <c r="O50" s="2153"/>
      <c r="P50" s="2153"/>
      <c r="Q50" s="2153"/>
      <c r="R50" s="2153"/>
      <c r="S50" s="2153"/>
      <c r="T50" s="2153"/>
      <c r="U50" s="2154"/>
    </row>
    <row r="51" spans="1:24">
      <c r="A51" s="2155"/>
      <c r="B51" s="2156"/>
      <c r="C51" s="2156"/>
      <c r="D51" s="2156"/>
      <c r="E51" s="2156"/>
      <c r="F51" s="2156"/>
      <c r="G51" s="2156"/>
      <c r="H51" s="2156"/>
      <c r="I51" s="2156"/>
      <c r="J51" s="2156"/>
      <c r="K51" s="2156"/>
      <c r="L51" s="2156"/>
      <c r="M51" s="2156"/>
      <c r="N51" s="2156"/>
      <c r="O51" s="2156"/>
      <c r="P51" s="2156"/>
      <c r="Q51" s="2156"/>
      <c r="R51" s="2156"/>
      <c r="S51" s="2156"/>
      <c r="T51" s="2156"/>
      <c r="U51" s="2157"/>
    </row>
    <row r="52" spans="1:24" ht="35.25" customHeight="1">
      <c r="A52" s="401" t="s">
        <v>933</v>
      </c>
      <c r="B52" s="2158" t="s">
        <v>934</v>
      </c>
      <c r="C52" s="2159"/>
      <c r="D52" s="2160"/>
      <c r="E52" s="2161" t="s">
        <v>935</v>
      </c>
      <c r="F52" s="2159"/>
      <c r="G52" s="2159"/>
      <c r="H52" s="2159"/>
      <c r="I52" s="2159"/>
      <c r="J52" s="2159"/>
      <c r="K52" s="2159"/>
      <c r="L52" s="2159"/>
      <c r="M52" s="2159"/>
      <c r="N52" s="2159"/>
      <c r="O52" s="2159"/>
      <c r="P52" s="2160"/>
      <c r="Q52" s="2162" t="s">
        <v>936</v>
      </c>
      <c r="R52" s="2163"/>
      <c r="S52" s="2163"/>
      <c r="T52" s="2163"/>
      <c r="U52" s="2164"/>
      <c r="X52" s="402"/>
    </row>
    <row r="53" spans="1:24" ht="1.5" hidden="1" customHeight="1" thickBot="1">
      <c r="A53" s="403"/>
      <c r="B53" s="404"/>
      <c r="C53" s="405"/>
      <c r="D53" s="405"/>
      <c r="E53" s="404"/>
      <c r="F53" s="405"/>
      <c r="G53" s="405"/>
      <c r="H53" s="405"/>
      <c r="I53" s="405"/>
      <c r="J53" s="405"/>
      <c r="K53" s="405"/>
      <c r="L53" s="405"/>
      <c r="M53" s="405"/>
      <c r="N53" s="405"/>
      <c r="O53" s="405"/>
      <c r="P53" s="405"/>
      <c r="Q53" s="406"/>
      <c r="R53" s="407"/>
      <c r="S53" s="407"/>
      <c r="T53" s="407"/>
      <c r="U53" s="408"/>
    </row>
    <row r="54" spans="1:24" ht="34.5" customHeight="1" thickBot="1">
      <c r="A54" s="409" t="s">
        <v>933</v>
      </c>
      <c r="B54" s="2123" t="s">
        <v>937</v>
      </c>
      <c r="C54" s="2124"/>
      <c r="D54" s="2125"/>
      <c r="E54" s="2126" t="s">
        <v>938</v>
      </c>
      <c r="F54" s="2127"/>
      <c r="G54" s="2127"/>
      <c r="H54" s="2127"/>
      <c r="I54" s="2127"/>
      <c r="J54" s="2127"/>
      <c r="K54" s="2127"/>
      <c r="L54" s="2127"/>
      <c r="M54" s="2127"/>
      <c r="N54" s="2127"/>
      <c r="O54" s="2127"/>
      <c r="P54" s="2128"/>
      <c r="Q54" s="2129" t="s">
        <v>939</v>
      </c>
      <c r="R54" s="2130"/>
      <c r="S54" s="2130"/>
      <c r="T54" s="2130"/>
      <c r="U54" s="2131"/>
    </row>
    <row r="55" spans="1:24" ht="24" customHeight="1">
      <c r="A55" s="2165" t="s">
        <v>940</v>
      </c>
      <c r="B55" s="2165"/>
      <c r="C55" s="2165"/>
      <c r="D55" s="2165"/>
      <c r="E55" s="2165"/>
      <c r="F55" s="2165"/>
      <c r="G55" s="2165"/>
      <c r="H55" s="2165"/>
      <c r="I55" s="2165"/>
      <c r="J55" s="2165"/>
      <c r="K55" s="2165"/>
      <c r="L55" s="2165"/>
      <c r="M55" s="2165"/>
      <c r="N55" s="2165"/>
      <c r="O55" s="2165"/>
      <c r="P55" s="2165"/>
      <c r="Q55" s="2165"/>
      <c r="R55" s="2165"/>
      <c r="S55" s="2165"/>
      <c r="T55" s="2165"/>
      <c r="U55" s="2165"/>
    </row>
    <row r="56" spans="1:24" ht="12" customHeight="1">
      <c r="A56" s="2166" t="s">
        <v>941</v>
      </c>
      <c r="B56" s="2166"/>
      <c r="C56" s="2166"/>
      <c r="D56" s="2166"/>
      <c r="E56" s="2166"/>
      <c r="F56" s="2166"/>
      <c r="G56" s="2166"/>
      <c r="H56" s="2166"/>
      <c r="I56" s="2166"/>
      <c r="J56" s="2166"/>
      <c r="K56" s="2166"/>
      <c r="L56" s="2166"/>
      <c r="M56" s="2166"/>
      <c r="N56" s="2166"/>
      <c r="O56" s="2166"/>
      <c r="P56" s="2166"/>
      <c r="Q56" s="2166"/>
      <c r="R56" s="2166"/>
      <c r="S56" s="2166"/>
      <c r="T56" s="2166"/>
      <c r="U56" s="2166"/>
    </row>
    <row r="57" spans="1:24" ht="21">
      <c r="B57" s="2117" t="s">
        <v>911</v>
      </c>
      <c r="C57" s="2117"/>
      <c r="D57" s="2117"/>
      <c r="E57" s="2118"/>
      <c r="F57" s="2119"/>
      <c r="G57" s="2119"/>
      <c r="H57" s="2119"/>
      <c r="J57" s="2121"/>
      <c r="K57" s="2121"/>
      <c r="L57" s="2121"/>
      <c r="M57" s="2121"/>
      <c r="N57" s="382" t="s">
        <v>912</v>
      </c>
      <c r="O57" s="2118"/>
      <c r="P57" s="2118"/>
      <c r="Q57" s="382" t="s">
        <v>913</v>
      </c>
      <c r="R57" s="2118"/>
      <c r="S57" s="2118"/>
      <c r="T57" s="382" t="s">
        <v>914</v>
      </c>
    </row>
    <row r="58" spans="1:24" ht="7.2" customHeight="1">
      <c r="B58" s="383"/>
      <c r="C58" s="383"/>
      <c r="D58" s="383"/>
      <c r="E58" s="384"/>
    </row>
    <row r="59" spans="1:24" ht="7.2" customHeight="1" thickBot="1">
      <c r="C59" s="382" t="s">
        <v>942</v>
      </c>
      <c r="D59" s="2120"/>
      <c r="E59" s="2120"/>
      <c r="F59" s="385" t="s">
        <v>943</v>
      </c>
      <c r="G59" s="385" t="s">
        <v>925</v>
      </c>
      <c r="H59" s="385" t="s">
        <v>925</v>
      </c>
      <c r="I59" s="385" t="s">
        <v>688</v>
      </c>
      <c r="J59" s="385" t="s">
        <v>688</v>
      </c>
      <c r="K59" s="385" t="s">
        <v>688</v>
      </c>
      <c r="L59" s="385" t="s">
        <v>688</v>
      </c>
      <c r="M59" s="385" t="s">
        <v>688</v>
      </c>
      <c r="N59" s="385" t="s">
        <v>688</v>
      </c>
      <c r="O59" s="385" t="s">
        <v>688</v>
      </c>
      <c r="P59" s="385" t="s">
        <v>688</v>
      </c>
      <c r="Q59" s="385" t="s">
        <v>688</v>
      </c>
      <c r="R59" s="385" t="s">
        <v>688</v>
      </c>
      <c r="S59" s="385" t="s">
        <v>688</v>
      </c>
      <c r="T59" s="385" t="s">
        <v>688</v>
      </c>
      <c r="U59" s="385" t="s">
        <v>688</v>
      </c>
    </row>
    <row r="60" spans="1:24">
      <c r="A60" s="2101" t="s">
        <v>916</v>
      </c>
      <c r="B60" s="2103" t="s">
        <v>942</v>
      </c>
      <c r="C60" s="2104"/>
      <c r="D60" s="2104"/>
      <c r="E60" s="2104"/>
      <c r="F60" s="2104"/>
      <c r="G60" s="2104"/>
      <c r="H60" s="2104"/>
      <c r="I60" s="2104"/>
      <c r="J60" s="2104"/>
      <c r="K60" s="2104"/>
      <c r="L60" s="2104"/>
      <c r="M60" s="2104"/>
      <c r="N60" s="2104"/>
      <c r="O60" s="2104"/>
      <c r="P60" s="2104"/>
      <c r="Q60" s="2104"/>
      <c r="R60" s="2104"/>
      <c r="S60" s="2104"/>
      <c r="T60" s="2104"/>
      <c r="U60" s="2105"/>
    </row>
    <row r="61" spans="1:24" ht="26.25" customHeight="1">
      <c r="A61" s="2102"/>
      <c r="B61" s="2106"/>
      <c r="C61" s="2107"/>
      <c r="D61" s="2107"/>
      <c r="E61" s="2107"/>
      <c r="F61" s="2107"/>
      <c r="G61" s="2107"/>
      <c r="H61" s="2107"/>
      <c r="I61" s="2107"/>
      <c r="J61" s="2107"/>
      <c r="K61" s="2107"/>
      <c r="L61" s="2107"/>
      <c r="M61" s="2107"/>
      <c r="N61" s="2107"/>
      <c r="O61" s="2107"/>
      <c r="P61" s="2107"/>
      <c r="Q61" s="2107"/>
      <c r="R61" s="2107"/>
      <c r="S61" s="2107"/>
      <c r="T61" s="2107"/>
      <c r="U61" s="2108"/>
    </row>
    <row r="62" spans="1:24" ht="32.25" customHeight="1">
      <c r="A62" s="386" t="s">
        <v>944</v>
      </c>
      <c r="B62" s="2113" t="s">
        <v>945</v>
      </c>
      <c r="C62" s="2114"/>
      <c r="D62" s="2114"/>
      <c r="E62" s="2114"/>
      <c r="F62" s="387"/>
      <c r="G62" s="387"/>
      <c r="H62" s="388"/>
      <c r="I62" s="389"/>
      <c r="J62" s="390"/>
      <c r="K62" s="391"/>
      <c r="L62" s="392"/>
      <c r="M62" s="390"/>
      <c r="N62" s="391"/>
      <c r="O62" s="392"/>
      <c r="P62" s="392"/>
      <c r="Q62" s="390"/>
      <c r="R62" s="391"/>
      <c r="S62" s="392"/>
      <c r="T62" s="392"/>
      <c r="U62" s="393"/>
    </row>
    <row r="63" spans="1:24" ht="24" customHeight="1">
      <c r="A63" s="2111" t="s">
        <v>918</v>
      </c>
      <c r="B63" s="394" t="s">
        <v>919</v>
      </c>
      <c r="C63" s="2112"/>
      <c r="D63" s="2112"/>
      <c r="E63" s="2112"/>
      <c r="F63" s="2112"/>
      <c r="G63" s="2112"/>
      <c r="H63" s="2112"/>
      <c r="I63" s="2112"/>
      <c r="J63" s="2167" t="s">
        <v>946</v>
      </c>
      <c r="K63" s="2167"/>
      <c r="L63" s="2167"/>
      <c r="M63" s="2167"/>
      <c r="N63" s="2167"/>
      <c r="O63" s="2167"/>
      <c r="P63" s="2167"/>
      <c r="Q63" s="395" t="s">
        <v>947</v>
      </c>
      <c r="R63" s="2167"/>
      <c r="S63" s="2167"/>
      <c r="T63" s="2167"/>
      <c r="U63" s="2168"/>
    </row>
    <row r="64" spans="1:24" ht="24" customHeight="1">
      <c r="A64" s="2102"/>
      <c r="B64" s="396" t="s">
        <v>920</v>
      </c>
      <c r="C64" s="2107"/>
      <c r="D64" s="2107"/>
      <c r="E64" s="2107"/>
      <c r="F64" s="2107"/>
      <c r="G64" s="2107"/>
      <c r="H64" s="397" t="s">
        <v>921</v>
      </c>
      <c r="I64" s="387"/>
      <c r="J64" s="2109"/>
      <c r="K64" s="2109"/>
      <c r="L64" s="2109"/>
      <c r="M64" s="2109"/>
      <c r="N64" s="2109"/>
      <c r="O64" s="2109"/>
      <c r="P64" s="2109"/>
      <c r="Q64" s="2109"/>
      <c r="R64" s="2109"/>
      <c r="S64" s="2109"/>
      <c r="T64" s="2109"/>
      <c r="U64" s="2110"/>
    </row>
    <row r="65" spans="1:21" ht="24" customHeight="1">
      <c r="A65" s="398" t="s">
        <v>922</v>
      </c>
      <c r="B65" s="394" t="s">
        <v>919</v>
      </c>
      <c r="C65" s="2122"/>
      <c r="D65" s="2122"/>
      <c r="E65" s="2122"/>
      <c r="F65" s="2122"/>
      <c r="G65" s="2122"/>
      <c r="H65" s="2122"/>
      <c r="I65" s="2122"/>
      <c r="J65" s="2167" t="s">
        <v>948</v>
      </c>
      <c r="K65" s="2167"/>
      <c r="L65" s="2167"/>
      <c r="M65" s="2167"/>
      <c r="N65" s="2167"/>
      <c r="O65" s="2167"/>
      <c r="P65" s="2167"/>
      <c r="Q65" s="395" t="s">
        <v>923</v>
      </c>
      <c r="R65" s="2167"/>
      <c r="S65" s="2167"/>
      <c r="T65" s="2167"/>
      <c r="U65" s="2168"/>
    </row>
    <row r="66" spans="1:21" ht="24" customHeight="1">
      <c r="A66" s="399" t="s">
        <v>924</v>
      </c>
      <c r="B66" s="394" t="s">
        <v>920</v>
      </c>
      <c r="C66" s="2109"/>
      <c r="D66" s="2109"/>
      <c r="E66" s="2109"/>
      <c r="F66" s="2109"/>
      <c r="G66" s="2109"/>
      <c r="H66" s="400" t="s">
        <v>921</v>
      </c>
      <c r="J66" s="2109"/>
      <c r="K66" s="2109"/>
      <c r="L66" s="2109"/>
      <c r="M66" s="2109"/>
      <c r="N66" s="2109"/>
      <c r="O66" s="2109"/>
      <c r="P66" s="2109"/>
      <c r="Q66" s="2109"/>
      <c r="R66" s="2109"/>
      <c r="S66" s="2109"/>
      <c r="T66" s="2109"/>
      <c r="U66" s="2110"/>
    </row>
    <row r="67" spans="1:21" ht="12" customHeight="1">
      <c r="A67" s="2132" t="s">
        <v>949</v>
      </c>
      <c r="B67" s="2115" t="s">
        <v>926</v>
      </c>
      <c r="C67" s="2115"/>
      <c r="D67" s="2115"/>
      <c r="E67" s="2115"/>
      <c r="F67" s="2115"/>
      <c r="G67" s="2115"/>
      <c r="H67" s="2115"/>
      <c r="I67" s="2115"/>
      <c r="J67" s="2115"/>
      <c r="K67" s="2115"/>
      <c r="L67" s="2115"/>
      <c r="M67" s="2115"/>
      <c r="N67" s="2115"/>
      <c r="O67" s="2115"/>
      <c r="P67" s="2115"/>
      <c r="Q67" s="2115"/>
      <c r="R67" s="2115"/>
      <c r="S67" s="2115"/>
      <c r="T67" s="2115"/>
      <c r="U67" s="2116"/>
    </row>
    <row r="68" spans="1:21">
      <c r="A68" s="2133"/>
      <c r="B68" s="2134"/>
      <c r="C68" s="2134"/>
      <c r="D68" s="2134"/>
      <c r="E68" s="2134"/>
      <c r="F68" s="2134"/>
      <c r="G68" s="2134"/>
      <c r="H68" s="2134"/>
      <c r="I68" s="2134"/>
      <c r="J68" s="2134"/>
      <c r="K68" s="2134"/>
      <c r="L68" s="2134"/>
      <c r="M68" s="2134"/>
      <c r="N68" s="2134"/>
      <c r="O68" s="2134"/>
      <c r="P68" s="2134"/>
      <c r="Q68" s="2134"/>
      <c r="R68" s="2134"/>
      <c r="S68" s="2134"/>
      <c r="T68" s="2134"/>
      <c r="U68" s="2135"/>
    </row>
    <row r="69" spans="1:21">
      <c r="A69" s="2136" t="s">
        <v>927</v>
      </c>
      <c r="B69" s="2169" t="s">
        <v>928</v>
      </c>
      <c r="C69" s="2170"/>
      <c r="D69" s="2170"/>
      <c r="E69" s="2170"/>
      <c r="F69" s="2170"/>
      <c r="G69" s="2170"/>
      <c r="H69" s="2170"/>
      <c r="I69" s="2170"/>
      <c r="J69" s="2170"/>
      <c r="K69" s="2170"/>
      <c r="L69" s="2170"/>
      <c r="M69" s="2170"/>
      <c r="N69" s="2170"/>
      <c r="O69" s="2170"/>
      <c r="P69" s="2170"/>
      <c r="Q69" s="2170"/>
      <c r="R69" s="2170"/>
      <c r="S69" s="2170"/>
      <c r="T69" s="2170"/>
      <c r="U69" s="2171"/>
    </row>
    <row r="70" spans="1:21">
      <c r="A70" s="2102"/>
      <c r="B70" s="2172"/>
      <c r="C70" s="2134"/>
      <c r="D70" s="2134"/>
      <c r="E70" s="2134"/>
      <c r="F70" s="2134"/>
      <c r="G70" s="2134"/>
      <c r="H70" s="2134"/>
      <c r="I70" s="2134"/>
      <c r="J70" s="2134"/>
      <c r="K70" s="2134"/>
      <c r="L70" s="2134"/>
      <c r="M70" s="2134"/>
      <c r="N70" s="2134"/>
      <c r="O70" s="2134"/>
      <c r="P70" s="2134"/>
      <c r="Q70" s="2134"/>
      <c r="R70" s="2134"/>
      <c r="S70" s="2134"/>
      <c r="T70" s="2134"/>
      <c r="U70" s="2135"/>
    </row>
    <row r="71" spans="1:21">
      <c r="A71" s="2111" t="s">
        <v>929</v>
      </c>
      <c r="B71" s="2173" t="s">
        <v>930</v>
      </c>
      <c r="C71" s="2174"/>
      <c r="D71" s="2174"/>
      <c r="E71" s="2174"/>
      <c r="F71" s="2174"/>
      <c r="G71" s="2174"/>
      <c r="H71" s="2174"/>
      <c r="I71" s="2174"/>
      <c r="J71" s="2174"/>
      <c r="K71" s="2174"/>
      <c r="L71" s="2174"/>
      <c r="M71" s="2174"/>
      <c r="N71" s="2174"/>
      <c r="O71" s="2174"/>
      <c r="P71" s="2174"/>
      <c r="Q71" s="2174"/>
      <c r="R71" s="2174"/>
      <c r="S71" s="2174"/>
      <c r="T71" s="2174"/>
      <c r="U71" s="2175"/>
    </row>
    <row r="72" spans="1:21">
      <c r="A72" s="2102"/>
      <c r="B72" s="2176"/>
      <c r="C72" s="2177"/>
      <c r="D72" s="2177"/>
      <c r="E72" s="2177"/>
      <c r="F72" s="2177"/>
      <c r="G72" s="2177"/>
      <c r="H72" s="2177"/>
      <c r="I72" s="2177"/>
      <c r="J72" s="2177"/>
      <c r="K72" s="2177"/>
      <c r="L72" s="2177"/>
      <c r="M72" s="2177"/>
      <c r="N72" s="2177"/>
      <c r="O72" s="2177"/>
      <c r="P72" s="2177"/>
      <c r="Q72" s="2177"/>
      <c r="R72" s="2177"/>
      <c r="S72" s="2177"/>
      <c r="T72" s="2177"/>
      <c r="U72" s="2178"/>
    </row>
    <row r="73" spans="1:21">
      <c r="A73" s="2149" t="s">
        <v>931</v>
      </c>
      <c r="B73" s="2150"/>
      <c r="C73" s="2150"/>
      <c r="D73" s="2150"/>
      <c r="E73" s="2150"/>
      <c r="F73" s="2150"/>
      <c r="G73" s="2150"/>
      <c r="H73" s="2150"/>
      <c r="I73" s="2150"/>
      <c r="J73" s="2150"/>
      <c r="K73" s="2150"/>
      <c r="L73" s="2150"/>
      <c r="M73" s="2150"/>
      <c r="N73" s="2150"/>
      <c r="O73" s="2150"/>
      <c r="P73" s="2150"/>
      <c r="Q73" s="2150"/>
      <c r="R73" s="2150"/>
      <c r="S73" s="2150"/>
      <c r="T73" s="2150"/>
      <c r="U73" s="2151"/>
    </row>
    <row r="74" spans="1:21">
      <c r="A74" s="2152"/>
      <c r="B74" s="2153"/>
      <c r="C74" s="2153"/>
      <c r="D74" s="2153"/>
      <c r="E74" s="2153"/>
      <c r="F74" s="2153"/>
      <c r="G74" s="2153"/>
      <c r="H74" s="2153"/>
      <c r="I74" s="2153"/>
      <c r="J74" s="2153"/>
      <c r="K74" s="2153"/>
      <c r="L74" s="2153"/>
      <c r="M74" s="2153"/>
      <c r="N74" s="2153"/>
      <c r="O74" s="2153"/>
      <c r="P74" s="2153"/>
      <c r="Q74" s="2153"/>
      <c r="R74" s="2153"/>
      <c r="S74" s="2153"/>
      <c r="T74" s="2153"/>
      <c r="U74" s="2154"/>
    </row>
    <row r="75" spans="1:21">
      <c r="A75" s="2152"/>
      <c r="B75" s="2153"/>
      <c r="C75" s="2153"/>
      <c r="D75" s="2153"/>
      <c r="E75" s="2153"/>
      <c r="F75" s="2153"/>
      <c r="G75" s="2153"/>
      <c r="H75" s="2153"/>
      <c r="I75" s="2153"/>
      <c r="J75" s="2153"/>
      <c r="K75" s="2153"/>
      <c r="L75" s="2153"/>
      <c r="M75" s="2153"/>
      <c r="N75" s="2153"/>
      <c r="O75" s="2153"/>
      <c r="P75" s="2153"/>
      <c r="Q75" s="2153"/>
      <c r="R75" s="2153"/>
      <c r="S75" s="2153"/>
      <c r="T75" s="2153"/>
      <c r="U75" s="2154"/>
    </row>
    <row r="76" spans="1:21">
      <c r="A76" s="2152"/>
      <c r="B76" s="2153"/>
      <c r="C76" s="2153"/>
      <c r="D76" s="2153"/>
      <c r="E76" s="2153"/>
      <c r="F76" s="2153"/>
      <c r="G76" s="2153"/>
      <c r="H76" s="2153"/>
      <c r="I76" s="2153"/>
      <c r="J76" s="2153"/>
      <c r="K76" s="2153"/>
      <c r="L76" s="2153"/>
      <c r="M76" s="2153"/>
      <c r="N76" s="2153"/>
      <c r="O76" s="2153"/>
      <c r="P76" s="2153"/>
      <c r="Q76" s="2153"/>
      <c r="R76" s="2153"/>
      <c r="S76" s="2153"/>
      <c r="T76" s="2153"/>
      <c r="U76" s="2154"/>
    </row>
    <row r="77" spans="1:21">
      <c r="A77" s="2152"/>
      <c r="B77" s="2153"/>
      <c r="C77" s="2153"/>
      <c r="D77" s="2153"/>
      <c r="E77" s="2153"/>
      <c r="F77" s="2153"/>
      <c r="G77" s="2153"/>
      <c r="H77" s="2153"/>
      <c r="I77" s="2153"/>
      <c r="J77" s="2153"/>
      <c r="K77" s="2153"/>
      <c r="L77" s="2153"/>
      <c r="M77" s="2153"/>
      <c r="N77" s="2153"/>
      <c r="O77" s="2153"/>
      <c r="P77" s="2153"/>
      <c r="Q77" s="2153"/>
      <c r="R77" s="2153"/>
      <c r="S77" s="2153"/>
      <c r="T77" s="2153"/>
      <c r="U77" s="2154"/>
    </row>
    <row r="78" spans="1:21">
      <c r="A78" s="2152"/>
      <c r="B78" s="2153"/>
      <c r="C78" s="2153"/>
      <c r="D78" s="2153"/>
      <c r="E78" s="2153"/>
      <c r="F78" s="2153"/>
      <c r="G78" s="2153"/>
      <c r="H78" s="2153"/>
      <c r="I78" s="2153"/>
      <c r="J78" s="2153"/>
      <c r="K78" s="2153"/>
      <c r="L78" s="2153"/>
      <c r="M78" s="2153"/>
      <c r="N78" s="2153"/>
      <c r="O78" s="2153"/>
      <c r="P78" s="2153"/>
      <c r="Q78" s="2153"/>
      <c r="R78" s="2153"/>
      <c r="S78" s="2153"/>
      <c r="T78" s="2153"/>
      <c r="U78" s="2154"/>
    </row>
    <row r="79" spans="1:21">
      <c r="A79" s="2152"/>
      <c r="B79" s="2153"/>
      <c r="C79" s="2153"/>
      <c r="D79" s="2153"/>
      <c r="E79" s="2153"/>
      <c r="F79" s="2153"/>
      <c r="G79" s="2153"/>
      <c r="H79" s="2153"/>
      <c r="I79" s="2153"/>
      <c r="J79" s="2153"/>
      <c r="K79" s="2153"/>
      <c r="L79" s="2153"/>
      <c r="M79" s="2153"/>
      <c r="N79" s="2153"/>
      <c r="O79" s="2153"/>
      <c r="P79" s="2153"/>
      <c r="Q79" s="2153"/>
      <c r="R79" s="2153"/>
      <c r="S79" s="2153"/>
      <c r="T79" s="2153"/>
      <c r="U79" s="2154"/>
    </row>
    <row r="80" spans="1:21">
      <c r="A80" s="2152"/>
      <c r="B80" s="2153"/>
      <c r="C80" s="2153"/>
      <c r="D80" s="2153"/>
      <c r="E80" s="2153"/>
      <c r="F80" s="2153"/>
      <c r="G80" s="2153"/>
      <c r="H80" s="2153"/>
      <c r="I80" s="2153"/>
      <c r="J80" s="2153"/>
      <c r="K80" s="2153"/>
      <c r="L80" s="2153"/>
      <c r="M80" s="2153"/>
      <c r="N80" s="2153"/>
      <c r="O80" s="2153"/>
      <c r="P80" s="2153"/>
      <c r="Q80" s="2153"/>
      <c r="R80" s="2153"/>
      <c r="S80" s="2153"/>
      <c r="T80" s="2153"/>
      <c r="U80" s="2154"/>
    </row>
    <row r="81" spans="1:21">
      <c r="A81" s="2152"/>
      <c r="B81" s="2153"/>
      <c r="C81" s="2153"/>
      <c r="D81" s="2153"/>
      <c r="E81" s="2153"/>
      <c r="F81" s="2153"/>
      <c r="G81" s="2153"/>
      <c r="H81" s="2153"/>
      <c r="I81" s="2153"/>
      <c r="J81" s="2153"/>
      <c r="K81" s="2153"/>
      <c r="L81" s="2153"/>
      <c r="M81" s="2153"/>
      <c r="N81" s="2153"/>
      <c r="O81" s="2153"/>
      <c r="P81" s="2153"/>
      <c r="Q81" s="2153"/>
      <c r="R81" s="2153"/>
      <c r="S81" s="2153"/>
      <c r="T81" s="2153"/>
      <c r="U81" s="2154"/>
    </row>
    <row r="82" spans="1:21">
      <c r="A82" s="2152"/>
      <c r="B82" s="2153"/>
      <c r="C82" s="2153"/>
      <c r="D82" s="2153"/>
      <c r="E82" s="2153"/>
      <c r="F82" s="2153"/>
      <c r="G82" s="2153"/>
      <c r="H82" s="2153"/>
      <c r="I82" s="2153"/>
      <c r="J82" s="2153"/>
      <c r="K82" s="2153"/>
      <c r="L82" s="2153"/>
      <c r="M82" s="2153"/>
      <c r="N82" s="2153"/>
      <c r="O82" s="2153"/>
      <c r="P82" s="2153"/>
      <c r="Q82" s="2153"/>
      <c r="R82" s="2153"/>
      <c r="S82" s="2153"/>
      <c r="T82" s="2153"/>
      <c r="U82" s="2154"/>
    </row>
    <row r="83" spans="1:21">
      <c r="A83" s="2152"/>
      <c r="B83" s="2153"/>
      <c r="C83" s="2153"/>
      <c r="D83" s="2153"/>
      <c r="E83" s="2153"/>
      <c r="F83" s="2153"/>
      <c r="G83" s="2153"/>
      <c r="H83" s="2153"/>
      <c r="I83" s="2153"/>
      <c r="J83" s="2153"/>
      <c r="K83" s="2153"/>
      <c r="L83" s="2153"/>
      <c r="M83" s="2153"/>
      <c r="N83" s="2153"/>
      <c r="O83" s="2153"/>
      <c r="P83" s="2153"/>
      <c r="Q83" s="2153"/>
      <c r="R83" s="2153"/>
      <c r="S83" s="2153"/>
      <c r="T83" s="2153"/>
      <c r="U83" s="2154"/>
    </row>
    <row r="84" spans="1:21">
      <c r="A84" s="2152"/>
      <c r="B84" s="2153"/>
      <c r="C84" s="2153"/>
      <c r="D84" s="2153"/>
      <c r="E84" s="2153"/>
      <c r="F84" s="2153"/>
      <c r="G84" s="2153"/>
      <c r="H84" s="2153"/>
      <c r="I84" s="2153"/>
      <c r="J84" s="2153"/>
      <c r="K84" s="2153"/>
      <c r="L84" s="2153"/>
      <c r="M84" s="2153"/>
      <c r="N84" s="2153"/>
      <c r="O84" s="2153"/>
      <c r="P84" s="2153"/>
      <c r="Q84" s="2153"/>
      <c r="R84" s="2153"/>
      <c r="S84" s="2153"/>
      <c r="T84" s="2153"/>
      <c r="U84" s="2154"/>
    </row>
    <row r="85" spans="1:21">
      <c r="A85" s="2152"/>
      <c r="B85" s="2153"/>
      <c r="C85" s="2153"/>
      <c r="D85" s="2153"/>
      <c r="E85" s="2153"/>
      <c r="F85" s="2153"/>
      <c r="G85" s="2153"/>
      <c r="H85" s="2153"/>
      <c r="I85" s="2153"/>
      <c r="J85" s="2153"/>
      <c r="K85" s="2153"/>
      <c r="L85" s="2153"/>
      <c r="M85" s="2153"/>
      <c r="N85" s="2153"/>
      <c r="O85" s="2153"/>
      <c r="P85" s="2153"/>
      <c r="Q85" s="2153"/>
      <c r="R85" s="2153"/>
      <c r="S85" s="2153"/>
      <c r="T85" s="2153"/>
      <c r="U85" s="2154"/>
    </row>
    <row r="86" spans="1:21">
      <c r="A86" s="2152"/>
      <c r="B86" s="2153"/>
      <c r="C86" s="2153"/>
      <c r="D86" s="2153"/>
      <c r="E86" s="2153"/>
      <c r="F86" s="2153"/>
      <c r="G86" s="2153"/>
      <c r="H86" s="2153"/>
      <c r="I86" s="2153"/>
      <c r="J86" s="2153"/>
      <c r="K86" s="2153"/>
      <c r="L86" s="2153"/>
      <c r="M86" s="2153"/>
      <c r="N86" s="2153"/>
      <c r="O86" s="2153"/>
      <c r="P86" s="2153"/>
      <c r="Q86" s="2153"/>
      <c r="R86" s="2153"/>
      <c r="S86" s="2153"/>
      <c r="T86" s="2153"/>
      <c r="U86" s="2154"/>
    </row>
    <row r="87" spans="1:21">
      <c r="A87" s="2152"/>
      <c r="B87" s="2153"/>
      <c r="C87" s="2153"/>
      <c r="D87" s="2153"/>
      <c r="E87" s="2153"/>
      <c r="F87" s="2153"/>
      <c r="G87" s="2153"/>
      <c r="H87" s="2153"/>
      <c r="I87" s="2153"/>
      <c r="J87" s="2153"/>
      <c r="K87" s="2153"/>
      <c r="L87" s="2153"/>
      <c r="M87" s="2153"/>
      <c r="N87" s="2153"/>
      <c r="O87" s="2153"/>
      <c r="P87" s="2153"/>
      <c r="Q87" s="2153"/>
      <c r="R87" s="2153"/>
      <c r="S87" s="2153"/>
      <c r="T87" s="2153"/>
      <c r="U87" s="2154"/>
    </row>
    <row r="88" spans="1:21">
      <c r="A88" s="2152"/>
      <c r="B88" s="2153"/>
      <c r="C88" s="2153"/>
      <c r="D88" s="2153"/>
      <c r="E88" s="2153"/>
      <c r="F88" s="2153"/>
      <c r="G88" s="2153"/>
      <c r="H88" s="2153"/>
      <c r="I88" s="2153"/>
      <c r="J88" s="2153"/>
      <c r="K88" s="2153"/>
      <c r="L88" s="2153"/>
      <c r="M88" s="2153"/>
      <c r="N88" s="2153"/>
      <c r="O88" s="2153"/>
      <c r="P88" s="2153"/>
      <c r="Q88" s="2153"/>
      <c r="R88" s="2153"/>
      <c r="S88" s="2153"/>
      <c r="T88" s="2153"/>
      <c r="U88" s="2154"/>
    </row>
    <row r="89" spans="1:21">
      <c r="A89" s="2152"/>
      <c r="B89" s="2153"/>
      <c r="C89" s="2153"/>
      <c r="D89" s="2153"/>
      <c r="E89" s="2153"/>
      <c r="F89" s="2153"/>
      <c r="G89" s="2153"/>
      <c r="H89" s="2153"/>
      <c r="I89" s="2153"/>
      <c r="J89" s="2153"/>
      <c r="K89" s="2153"/>
      <c r="L89" s="2153"/>
      <c r="M89" s="2153"/>
      <c r="N89" s="2153"/>
      <c r="O89" s="2153"/>
      <c r="P89" s="2153"/>
      <c r="Q89" s="2153"/>
      <c r="R89" s="2153"/>
      <c r="S89" s="2153"/>
      <c r="T89" s="2153"/>
      <c r="U89" s="2154"/>
    </row>
    <row r="90" spans="1:21">
      <c r="A90" s="2152"/>
      <c r="B90" s="2153"/>
      <c r="C90" s="2153"/>
      <c r="D90" s="2153"/>
      <c r="E90" s="2153"/>
      <c r="F90" s="2153"/>
      <c r="G90" s="2153"/>
      <c r="H90" s="2153"/>
      <c r="I90" s="2153"/>
      <c r="J90" s="2153"/>
      <c r="K90" s="2153"/>
      <c r="L90" s="2153"/>
      <c r="M90" s="2153"/>
      <c r="N90" s="2153"/>
      <c r="O90" s="2153"/>
      <c r="P90" s="2153"/>
      <c r="Q90" s="2153"/>
      <c r="R90" s="2153"/>
      <c r="S90" s="2153"/>
      <c r="T90" s="2153"/>
      <c r="U90" s="2154"/>
    </row>
    <row r="91" spans="1:21">
      <c r="A91" s="2152"/>
      <c r="B91" s="2153"/>
      <c r="C91" s="2153"/>
      <c r="D91" s="2153"/>
      <c r="E91" s="2153"/>
      <c r="F91" s="2153"/>
      <c r="G91" s="2153"/>
      <c r="H91" s="2153"/>
      <c r="I91" s="2153"/>
      <c r="J91" s="2153"/>
      <c r="K91" s="2153"/>
      <c r="L91" s="2153"/>
      <c r="M91" s="2153"/>
      <c r="N91" s="2153"/>
      <c r="O91" s="2153"/>
      <c r="P91" s="2153"/>
      <c r="Q91" s="2153"/>
      <c r="R91" s="2153"/>
      <c r="S91" s="2153"/>
      <c r="T91" s="2153"/>
      <c r="U91" s="2154"/>
    </row>
    <row r="92" spans="1:21">
      <c r="A92" s="2152"/>
      <c r="B92" s="2153"/>
      <c r="C92" s="2153"/>
      <c r="D92" s="2153"/>
      <c r="E92" s="2153"/>
      <c r="F92" s="2153"/>
      <c r="G92" s="2153"/>
      <c r="H92" s="2153"/>
      <c r="I92" s="2153"/>
      <c r="J92" s="2153"/>
      <c r="K92" s="2153"/>
      <c r="L92" s="2153"/>
      <c r="M92" s="2153"/>
      <c r="N92" s="2153"/>
      <c r="O92" s="2153"/>
      <c r="P92" s="2153"/>
      <c r="Q92" s="2153"/>
      <c r="R92" s="2153"/>
      <c r="S92" s="2153"/>
      <c r="T92" s="2153"/>
      <c r="U92" s="2154"/>
    </row>
    <row r="93" spans="1:21">
      <c r="A93" s="2152"/>
      <c r="B93" s="2153"/>
      <c r="C93" s="2153"/>
      <c r="D93" s="2153"/>
      <c r="E93" s="2153"/>
      <c r="F93" s="2153"/>
      <c r="G93" s="2153"/>
      <c r="H93" s="2153"/>
      <c r="I93" s="2153"/>
      <c r="J93" s="2153"/>
      <c r="K93" s="2153"/>
      <c r="L93" s="2153"/>
      <c r="M93" s="2153"/>
      <c r="N93" s="2153"/>
      <c r="O93" s="2153"/>
      <c r="P93" s="2153"/>
      <c r="Q93" s="2153"/>
      <c r="R93" s="2153"/>
      <c r="S93" s="2153"/>
      <c r="T93" s="2153"/>
      <c r="U93" s="2154"/>
    </row>
    <row r="94" spans="1:21">
      <c r="A94" s="2152"/>
      <c r="B94" s="2153"/>
      <c r="C94" s="2153"/>
      <c r="D94" s="2153"/>
      <c r="E94" s="2153"/>
      <c r="F94" s="2153"/>
      <c r="G94" s="2153"/>
      <c r="H94" s="2153"/>
      <c r="I94" s="2153"/>
      <c r="J94" s="2153"/>
      <c r="K94" s="2153"/>
      <c r="L94" s="2153"/>
      <c r="M94" s="2153"/>
      <c r="N94" s="2153"/>
      <c r="O94" s="2153"/>
      <c r="P94" s="2153"/>
      <c r="Q94" s="2153"/>
      <c r="R94" s="2153"/>
      <c r="S94" s="2153"/>
      <c r="T94" s="2153"/>
      <c r="U94" s="2154"/>
    </row>
    <row r="95" spans="1:21">
      <c r="A95" s="2152"/>
      <c r="B95" s="2153"/>
      <c r="C95" s="2153"/>
      <c r="D95" s="2153"/>
      <c r="E95" s="2153"/>
      <c r="F95" s="2153"/>
      <c r="G95" s="2153"/>
      <c r="H95" s="2153"/>
      <c r="I95" s="2153"/>
      <c r="J95" s="2153"/>
      <c r="K95" s="2153"/>
      <c r="L95" s="2153"/>
      <c r="M95" s="2153"/>
      <c r="N95" s="2153"/>
      <c r="O95" s="2153"/>
      <c r="P95" s="2153"/>
      <c r="Q95" s="2153"/>
      <c r="R95" s="2153"/>
      <c r="S95" s="2153"/>
      <c r="T95" s="2153"/>
      <c r="U95" s="2154"/>
    </row>
    <row r="96" spans="1:21">
      <c r="A96" s="2152"/>
      <c r="B96" s="2153"/>
      <c r="C96" s="2153"/>
      <c r="D96" s="2153"/>
      <c r="E96" s="2153"/>
      <c r="F96" s="2153"/>
      <c r="G96" s="2153"/>
      <c r="H96" s="2153"/>
      <c r="I96" s="2153"/>
      <c r="J96" s="2153"/>
      <c r="K96" s="2153"/>
      <c r="L96" s="2153"/>
      <c r="M96" s="2153"/>
      <c r="N96" s="2153"/>
      <c r="O96" s="2153"/>
      <c r="P96" s="2153"/>
      <c r="Q96" s="2153"/>
      <c r="R96" s="2153"/>
      <c r="S96" s="2153"/>
      <c r="T96" s="2153"/>
      <c r="U96" s="2154"/>
    </row>
    <row r="97" spans="1:21">
      <c r="A97" s="2152"/>
      <c r="B97" s="2153"/>
      <c r="C97" s="2153"/>
      <c r="D97" s="2153"/>
      <c r="E97" s="2153"/>
      <c r="F97" s="2153"/>
      <c r="G97" s="2153"/>
      <c r="H97" s="2153"/>
      <c r="I97" s="2153"/>
      <c r="J97" s="2153"/>
      <c r="K97" s="2153"/>
      <c r="L97" s="2153"/>
      <c r="M97" s="2153"/>
      <c r="N97" s="2153"/>
      <c r="O97" s="2153"/>
      <c r="P97" s="2153"/>
      <c r="Q97" s="2153"/>
      <c r="R97" s="2153"/>
      <c r="S97" s="2153"/>
      <c r="T97" s="2153"/>
      <c r="U97" s="2154"/>
    </row>
    <row r="98" spans="1:21">
      <c r="A98" s="2152"/>
      <c r="B98" s="2153"/>
      <c r="C98" s="2153"/>
      <c r="D98" s="2153"/>
      <c r="E98" s="2153"/>
      <c r="F98" s="2153"/>
      <c r="G98" s="2153"/>
      <c r="H98" s="2153"/>
      <c r="I98" s="2153"/>
      <c r="J98" s="2153"/>
      <c r="K98" s="2153"/>
      <c r="L98" s="2153"/>
      <c r="M98" s="2153"/>
      <c r="N98" s="2153"/>
      <c r="O98" s="2153"/>
      <c r="P98" s="2153"/>
      <c r="Q98" s="2153"/>
      <c r="R98" s="2153"/>
      <c r="S98" s="2153"/>
      <c r="T98" s="2153"/>
      <c r="U98" s="2154"/>
    </row>
    <row r="99" spans="1:21">
      <c r="A99" s="2152"/>
      <c r="B99" s="2153"/>
      <c r="C99" s="2153"/>
      <c r="D99" s="2153"/>
      <c r="E99" s="2153"/>
      <c r="F99" s="2153"/>
      <c r="G99" s="2153"/>
      <c r="H99" s="2153"/>
      <c r="I99" s="2153"/>
      <c r="J99" s="2153"/>
      <c r="K99" s="2153"/>
      <c r="L99" s="2153"/>
      <c r="M99" s="2153"/>
      <c r="N99" s="2153"/>
      <c r="O99" s="2153"/>
      <c r="P99" s="2153"/>
      <c r="Q99" s="2153"/>
      <c r="R99" s="2153"/>
      <c r="S99" s="2153"/>
      <c r="T99" s="2153"/>
      <c r="U99" s="2154"/>
    </row>
    <row r="100" spans="1:21">
      <c r="A100" s="2155"/>
      <c r="B100" s="2156"/>
      <c r="C100" s="2156"/>
      <c r="D100" s="2156"/>
      <c r="E100" s="2156"/>
      <c r="F100" s="2156"/>
      <c r="G100" s="2156"/>
      <c r="H100" s="2156"/>
      <c r="I100" s="2156"/>
      <c r="J100" s="2156"/>
      <c r="K100" s="2156"/>
      <c r="L100" s="2156"/>
      <c r="M100" s="2156"/>
      <c r="N100" s="2156"/>
      <c r="O100" s="2156"/>
      <c r="P100" s="2156"/>
      <c r="Q100" s="2156"/>
      <c r="R100" s="2156"/>
      <c r="S100" s="2156"/>
      <c r="T100" s="2156"/>
      <c r="U100" s="2157"/>
    </row>
    <row r="101" spans="1:21">
      <c r="A101" s="2149" t="s">
        <v>932</v>
      </c>
      <c r="B101" s="2150"/>
      <c r="C101" s="2150"/>
      <c r="D101" s="2150"/>
      <c r="E101" s="2150"/>
      <c r="F101" s="2150"/>
      <c r="G101" s="2150"/>
      <c r="H101" s="2150"/>
      <c r="I101" s="2150"/>
      <c r="J101" s="2150"/>
      <c r="K101" s="2150"/>
      <c r="L101" s="2150"/>
      <c r="M101" s="2150"/>
      <c r="N101" s="2150"/>
      <c r="O101" s="2150"/>
      <c r="P101" s="2150"/>
      <c r="Q101" s="2150"/>
      <c r="R101" s="2150"/>
      <c r="S101" s="2150"/>
      <c r="T101" s="2150"/>
      <c r="U101" s="2151"/>
    </row>
    <row r="102" spans="1:21">
      <c r="A102" s="2152"/>
      <c r="B102" s="2153"/>
      <c r="C102" s="2153"/>
      <c r="D102" s="2153"/>
      <c r="E102" s="2153"/>
      <c r="F102" s="2153"/>
      <c r="G102" s="2153"/>
      <c r="H102" s="2153"/>
      <c r="I102" s="2153"/>
      <c r="J102" s="2153"/>
      <c r="K102" s="2153"/>
      <c r="L102" s="2153"/>
      <c r="M102" s="2153"/>
      <c r="N102" s="2153"/>
      <c r="O102" s="2153"/>
      <c r="P102" s="2153"/>
      <c r="Q102" s="2153"/>
      <c r="R102" s="2153"/>
      <c r="S102" s="2153"/>
      <c r="T102" s="2153"/>
      <c r="U102" s="2154"/>
    </row>
    <row r="103" spans="1:21">
      <c r="A103" s="2152"/>
      <c r="B103" s="2153"/>
      <c r="C103" s="2153"/>
      <c r="D103" s="2153"/>
      <c r="E103" s="2153"/>
      <c r="F103" s="2153"/>
      <c r="G103" s="2153"/>
      <c r="H103" s="2153"/>
      <c r="I103" s="2153"/>
      <c r="J103" s="2153"/>
      <c r="K103" s="2153"/>
      <c r="L103" s="2153"/>
      <c r="M103" s="2153"/>
      <c r="N103" s="2153"/>
      <c r="O103" s="2153"/>
      <c r="P103" s="2153"/>
      <c r="Q103" s="2153"/>
      <c r="R103" s="2153"/>
      <c r="S103" s="2153"/>
      <c r="T103" s="2153"/>
      <c r="U103" s="2154"/>
    </row>
    <row r="104" spans="1:21">
      <c r="A104" s="2152"/>
      <c r="B104" s="2153"/>
      <c r="C104" s="2153"/>
      <c r="D104" s="2153"/>
      <c r="E104" s="2153"/>
      <c r="F104" s="2153"/>
      <c r="G104" s="2153"/>
      <c r="H104" s="2153"/>
      <c r="I104" s="2153"/>
      <c r="J104" s="2153"/>
      <c r="K104" s="2153"/>
      <c r="L104" s="2153"/>
      <c r="M104" s="2153"/>
      <c r="N104" s="2153"/>
      <c r="O104" s="2153"/>
      <c r="P104" s="2153"/>
      <c r="Q104" s="2153"/>
      <c r="R104" s="2153"/>
      <c r="S104" s="2153"/>
      <c r="T104" s="2153"/>
      <c r="U104" s="2154"/>
    </row>
    <row r="105" spans="1:21">
      <c r="A105" s="2152"/>
      <c r="B105" s="2153"/>
      <c r="C105" s="2153"/>
      <c r="D105" s="2153"/>
      <c r="E105" s="2153"/>
      <c r="F105" s="2153"/>
      <c r="G105" s="2153"/>
      <c r="H105" s="2153"/>
      <c r="I105" s="2153"/>
      <c r="J105" s="2153"/>
      <c r="K105" s="2153"/>
      <c r="L105" s="2153"/>
      <c r="M105" s="2153"/>
      <c r="N105" s="2153"/>
      <c r="O105" s="2153"/>
      <c r="P105" s="2153"/>
      <c r="Q105" s="2153"/>
      <c r="R105" s="2153"/>
      <c r="S105" s="2153"/>
      <c r="T105" s="2153"/>
      <c r="U105" s="2154"/>
    </row>
    <row r="106" spans="1:21">
      <c r="A106" s="2155"/>
      <c r="B106" s="2156"/>
      <c r="C106" s="2156"/>
      <c r="D106" s="2156"/>
      <c r="E106" s="2156"/>
      <c r="F106" s="2156"/>
      <c r="G106" s="2156"/>
      <c r="H106" s="2156"/>
      <c r="I106" s="2156"/>
      <c r="J106" s="2156"/>
      <c r="K106" s="2156"/>
      <c r="L106" s="2156"/>
      <c r="M106" s="2156"/>
      <c r="N106" s="2156"/>
      <c r="O106" s="2156"/>
      <c r="P106" s="2156"/>
      <c r="Q106" s="2156"/>
      <c r="R106" s="2156"/>
      <c r="S106" s="2156"/>
      <c r="T106" s="2156"/>
      <c r="U106" s="2157"/>
    </row>
    <row r="107" spans="1:21" ht="1.5" hidden="1" customHeight="1">
      <c r="A107" s="403"/>
      <c r="B107" s="404"/>
      <c r="C107" s="405"/>
      <c r="D107" s="405"/>
      <c r="E107" s="404"/>
      <c r="F107" s="405"/>
      <c r="G107" s="405"/>
      <c r="H107" s="405"/>
      <c r="I107" s="405"/>
      <c r="J107" s="405"/>
      <c r="K107" s="405"/>
      <c r="L107" s="405"/>
      <c r="M107" s="405"/>
      <c r="N107" s="405"/>
      <c r="O107" s="405"/>
      <c r="P107" s="405"/>
      <c r="Q107" s="406"/>
      <c r="R107" s="407"/>
      <c r="S107" s="407"/>
      <c r="T107" s="407"/>
      <c r="U107" s="408"/>
    </row>
    <row r="108" spans="1:21" ht="53.25" customHeight="1" thickBot="1">
      <c r="A108" s="409" t="s">
        <v>933</v>
      </c>
      <c r="B108" s="2123" t="s">
        <v>950</v>
      </c>
      <c r="C108" s="2124"/>
      <c r="D108" s="2125"/>
      <c r="E108" s="2180" t="s">
        <v>951</v>
      </c>
      <c r="F108" s="2181"/>
      <c r="G108" s="2181"/>
      <c r="H108" s="2181"/>
      <c r="I108" s="2181"/>
      <c r="J108" s="2181"/>
      <c r="K108" s="2181"/>
      <c r="L108" s="2181"/>
      <c r="M108" s="2181"/>
      <c r="N108" s="2181"/>
      <c r="O108" s="2181"/>
      <c r="P108" s="2181"/>
      <c r="Q108" s="2182"/>
      <c r="R108" s="2182"/>
      <c r="S108" s="2182"/>
      <c r="T108" s="2182"/>
      <c r="U108" s="2183"/>
    </row>
    <row r="109" spans="1:21" ht="24" customHeight="1">
      <c r="A109" s="2165" t="s">
        <v>940</v>
      </c>
      <c r="B109" s="2165"/>
      <c r="C109" s="2165"/>
      <c r="D109" s="2165"/>
      <c r="E109" s="2165"/>
      <c r="F109" s="2165"/>
      <c r="G109" s="2165"/>
      <c r="H109" s="2165"/>
      <c r="I109" s="2165"/>
      <c r="J109" s="2165"/>
      <c r="K109" s="2165"/>
      <c r="L109" s="2165"/>
      <c r="M109" s="2165"/>
      <c r="N109" s="2165"/>
      <c r="O109" s="2165"/>
      <c r="P109" s="2165"/>
      <c r="Q109" s="2165"/>
      <c r="R109" s="2165"/>
      <c r="S109" s="2165"/>
      <c r="T109" s="2165"/>
      <c r="U109" s="2165"/>
    </row>
    <row r="110" spans="1:21" ht="12" customHeight="1">
      <c r="A110" s="2166" t="s">
        <v>941</v>
      </c>
      <c r="B110" s="2166"/>
      <c r="C110" s="2166"/>
      <c r="D110" s="2166"/>
      <c r="E110" s="2166"/>
      <c r="F110" s="2166"/>
      <c r="G110" s="2166"/>
      <c r="H110" s="2166"/>
      <c r="I110" s="2166"/>
      <c r="J110" s="2166"/>
      <c r="K110" s="2166"/>
      <c r="L110" s="2166"/>
      <c r="M110" s="2166"/>
      <c r="N110" s="2166"/>
      <c r="O110" s="2166"/>
      <c r="P110" s="2166"/>
      <c r="Q110" s="2166"/>
      <c r="R110" s="2166"/>
      <c r="S110" s="2166"/>
      <c r="T110" s="2166"/>
      <c r="U110" s="2166"/>
    </row>
    <row r="112" spans="1:21" ht="16.2">
      <c r="J112" s="2179"/>
      <c r="K112" s="2179"/>
      <c r="L112" s="2179"/>
      <c r="M112" s="2179"/>
      <c r="N112" s="2179"/>
      <c r="O112" s="2179"/>
      <c r="P112" s="2179"/>
      <c r="Q112" s="2179"/>
      <c r="R112" s="2179"/>
      <c r="S112" s="2179"/>
      <c r="T112" s="2179"/>
      <c r="U112" s="2179"/>
    </row>
  </sheetData>
  <mergeCells count="65">
    <mergeCell ref="A71:A72"/>
    <mergeCell ref="B71:U72"/>
    <mergeCell ref="J112:U112"/>
    <mergeCell ref="A73:U100"/>
    <mergeCell ref="A101:U106"/>
    <mergeCell ref="B108:D108"/>
    <mergeCell ref="E108:U108"/>
    <mergeCell ref="A109:U109"/>
    <mergeCell ref="A110:U110"/>
    <mergeCell ref="R65:U65"/>
    <mergeCell ref="A67:A68"/>
    <mergeCell ref="B67:U68"/>
    <mergeCell ref="A69:A70"/>
    <mergeCell ref="B69:U70"/>
    <mergeCell ref="C66:G66"/>
    <mergeCell ref="J66:U66"/>
    <mergeCell ref="C65:I65"/>
    <mergeCell ref="J65:M65"/>
    <mergeCell ref="N65:P65"/>
    <mergeCell ref="D59:E59"/>
    <mergeCell ref="A60:A61"/>
    <mergeCell ref="B60:U61"/>
    <mergeCell ref="B62:E62"/>
    <mergeCell ref="A63:A64"/>
    <mergeCell ref="C63:I63"/>
    <mergeCell ref="J63:M63"/>
    <mergeCell ref="N63:P63"/>
    <mergeCell ref="R63:U63"/>
    <mergeCell ref="C64:G64"/>
    <mergeCell ref="J64:U64"/>
    <mergeCell ref="A55:U55"/>
    <mergeCell ref="A56:U56"/>
    <mergeCell ref="B57:H57"/>
    <mergeCell ref="J57:M57"/>
    <mergeCell ref="O57:P57"/>
    <mergeCell ref="R57:S57"/>
    <mergeCell ref="B54:D54"/>
    <mergeCell ref="E54:P54"/>
    <mergeCell ref="Q54:U54"/>
    <mergeCell ref="A12:A13"/>
    <mergeCell ref="B12:U13"/>
    <mergeCell ref="A14:A15"/>
    <mergeCell ref="B14:U15"/>
    <mergeCell ref="A16:A17"/>
    <mergeCell ref="B16:U17"/>
    <mergeCell ref="A18:U45"/>
    <mergeCell ref="A46:U51"/>
    <mergeCell ref="B52:D52"/>
    <mergeCell ref="E52:P52"/>
    <mergeCell ref="Q52:U52"/>
    <mergeCell ref="B1:H1"/>
    <mergeCell ref="D4:E4"/>
    <mergeCell ref="L1:T1"/>
    <mergeCell ref="C10:I10"/>
    <mergeCell ref="C11:G11"/>
    <mergeCell ref="J11:U11"/>
    <mergeCell ref="J10:U10"/>
    <mergeCell ref="A5:A6"/>
    <mergeCell ref="B5:U6"/>
    <mergeCell ref="C9:G9"/>
    <mergeCell ref="J9:U9"/>
    <mergeCell ref="A8:A9"/>
    <mergeCell ref="C8:I8"/>
    <mergeCell ref="B7:D7"/>
    <mergeCell ref="J8:U8"/>
  </mergeCells>
  <phoneticPr fontId="6"/>
  <conditionalFormatting sqref="B7:D7">
    <cfRule type="containsBlanks" dxfId="25" priority="5">
      <formula>LEN(TRIM(B7))=0</formula>
    </cfRule>
  </conditionalFormatting>
  <conditionalFormatting sqref="B5:U6">
    <cfRule type="containsBlanks" dxfId="24" priority="6">
      <formula>LEN(TRIM(B5))=0</formula>
    </cfRule>
  </conditionalFormatting>
  <conditionalFormatting sqref="C8:I8 C9:G9 C10:I10 C11:G11">
    <cfRule type="containsBlanks" dxfId="23" priority="4">
      <formula>LEN(TRIM(C8))=0</formula>
    </cfRule>
  </conditionalFormatting>
  <conditionalFormatting sqref="J8:U10">
    <cfRule type="cellIs" dxfId="22" priority="1" operator="equal">
      <formula>"（　　　　　）　　　-"</formula>
    </cfRule>
  </conditionalFormatting>
  <conditionalFormatting sqref="L1:T1">
    <cfRule type="cellIs" dxfId="21" priority="7" operator="equal">
      <formula>"　年　　月　　日"</formula>
    </cfRule>
  </conditionalFormatting>
  <hyperlinks>
    <hyperlink ref="W3" location="水道申請" display="工事店情報に戻る" xr:uid="{00000000-0004-0000-1A00-000000000000}"/>
  </hyperlinks>
  <pageMargins left="0.70866141732283472" right="0.70866141732283472" top="0.74803149606299213" bottom="0.55118110236220474" header="0.31496062992125984" footer="0.31496062992125984"/>
  <pageSetup paperSize="9" scale="87" orientation="portrait" blackAndWhite="1" r:id="rId1"/>
  <headerFooter alignWithMargins="0"/>
  <rowBreaks count="1" manualBreakCount="1">
    <brk id="56" max="20"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I19"/>
  <sheetViews>
    <sheetView showGridLines="0" view="pageBreakPreview" zoomScale="80" zoomScaleNormal="100" zoomScaleSheetLayoutView="80" workbookViewId="0">
      <selection activeCell="C3" sqref="C3"/>
    </sheetView>
  </sheetViews>
  <sheetFormatPr defaultColWidth="9" defaultRowHeight="13.2"/>
  <cols>
    <col min="1" max="1" width="1.77734375" style="350" customWidth="1"/>
    <col min="2" max="2" width="19" style="350" customWidth="1"/>
    <col min="3" max="3" width="27.21875" style="350" customWidth="1"/>
    <col min="4" max="4" width="23.6640625" style="350" customWidth="1"/>
    <col min="5" max="5" width="37.109375" style="350" customWidth="1"/>
    <col min="6" max="6" width="44.88671875" style="350" customWidth="1"/>
    <col min="7" max="7" width="1.6640625" style="350" customWidth="1"/>
    <col min="8" max="16384" width="9" style="350"/>
  </cols>
  <sheetData>
    <row r="1" spans="2:9" ht="43.5" customHeight="1"/>
    <row r="2" spans="2:9" ht="33.75" customHeight="1" thickBot="1">
      <c r="B2" s="2186" t="s">
        <v>952</v>
      </c>
      <c r="C2" s="2186"/>
      <c r="D2" s="2186"/>
      <c r="E2" s="2186"/>
      <c r="F2" s="2186"/>
      <c r="I2" s="202" t="s">
        <v>564</v>
      </c>
    </row>
    <row r="3" spans="2:9" ht="35.25" customHeight="1" thickBot="1">
      <c r="B3" s="410" t="s">
        <v>953</v>
      </c>
      <c r="C3" s="411"/>
      <c r="D3" s="412" t="s">
        <v>578</v>
      </c>
      <c r="E3" s="2187"/>
      <c r="F3" s="2188"/>
    </row>
    <row r="4" spans="2:9" ht="36" customHeight="1" thickBot="1">
      <c r="B4" s="410" t="s">
        <v>954</v>
      </c>
      <c r="C4" s="411"/>
      <c r="D4" s="2187" t="s">
        <v>893</v>
      </c>
      <c r="E4" s="2188"/>
      <c r="F4" s="413"/>
    </row>
    <row r="5" spans="2:9" ht="36" customHeight="1" thickBot="1">
      <c r="B5" s="410" t="s">
        <v>955</v>
      </c>
      <c r="C5" s="412" t="s">
        <v>956</v>
      </c>
      <c r="D5" s="2187" t="s">
        <v>295</v>
      </c>
      <c r="E5" s="2188"/>
      <c r="F5" s="414" t="s">
        <v>297</v>
      </c>
    </row>
    <row r="6" spans="2:9" ht="33.75" customHeight="1">
      <c r="B6" s="415"/>
      <c r="C6" s="416"/>
      <c r="D6" s="2189"/>
      <c r="E6" s="2190"/>
      <c r="F6" s="417"/>
    </row>
    <row r="7" spans="2:9" ht="33.75" customHeight="1">
      <c r="B7" s="418"/>
      <c r="C7" s="419"/>
      <c r="D7" s="2184"/>
      <c r="E7" s="2185"/>
      <c r="F7" s="420"/>
    </row>
    <row r="8" spans="2:9" ht="33.75" customHeight="1">
      <c r="B8" s="418"/>
      <c r="C8" s="419"/>
      <c r="D8" s="2184"/>
      <c r="E8" s="2185"/>
      <c r="F8" s="420"/>
    </row>
    <row r="9" spans="2:9" ht="33.75" customHeight="1">
      <c r="B9" s="418"/>
      <c r="C9" s="419"/>
      <c r="D9" s="2184"/>
      <c r="E9" s="2185"/>
      <c r="F9" s="420"/>
    </row>
    <row r="10" spans="2:9" ht="33.75" customHeight="1">
      <c r="B10" s="418"/>
      <c r="C10" s="419"/>
      <c r="D10" s="2184"/>
      <c r="E10" s="2185"/>
      <c r="F10" s="420"/>
    </row>
    <row r="11" spans="2:9" ht="33.75" customHeight="1">
      <c r="B11" s="418"/>
      <c r="C11" s="419"/>
      <c r="D11" s="2184"/>
      <c r="E11" s="2185"/>
      <c r="F11" s="420"/>
    </row>
    <row r="12" spans="2:9" ht="33.75" customHeight="1">
      <c r="B12" s="418"/>
      <c r="C12" s="419"/>
      <c r="D12" s="2184"/>
      <c r="E12" s="2185"/>
      <c r="F12" s="420"/>
    </row>
    <row r="13" spans="2:9" ht="33.75" customHeight="1">
      <c r="B13" s="418"/>
      <c r="C13" s="419"/>
      <c r="D13" s="2184"/>
      <c r="E13" s="2185"/>
      <c r="F13" s="420"/>
    </row>
    <row r="14" spans="2:9" ht="33.75" customHeight="1">
      <c r="B14" s="418"/>
      <c r="C14" s="419"/>
      <c r="D14" s="2184"/>
      <c r="E14" s="2185"/>
      <c r="F14" s="420"/>
    </row>
    <row r="15" spans="2:9" ht="33.75" customHeight="1">
      <c r="B15" s="418"/>
      <c r="C15" s="419"/>
      <c r="D15" s="2184"/>
      <c r="E15" s="2185"/>
      <c r="F15" s="420"/>
    </row>
    <row r="16" spans="2:9" ht="33.75" customHeight="1">
      <c r="B16" s="418"/>
      <c r="C16" s="419"/>
      <c r="D16" s="2184"/>
      <c r="E16" s="2185"/>
      <c r="F16" s="420"/>
    </row>
    <row r="17" spans="2:6" ht="33.75" customHeight="1" thickBot="1">
      <c r="B17" s="421"/>
      <c r="C17" s="422"/>
      <c r="D17" s="2191"/>
      <c r="E17" s="2192"/>
      <c r="F17" s="423"/>
    </row>
    <row r="18" spans="2:6" ht="15.75" hidden="1" customHeight="1">
      <c r="B18" s="360"/>
      <c r="C18" s="360"/>
      <c r="D18" s="360"/>
      <c r="E18" s="360"/>
      <c r="F18" s="360"/>
    </row>
    <row r="19" spans="2:6">
      <c r="B19" s="331"/>
    </row>
  </sheetData>
  <mergeCells count="16">
    <mergeCell ref="D14:E14"/>
    <mergeCell ref="D15:E15"/>
    <mergeCell ref="D16:E16"/>
    <mergeCell ref="D17:E17"/>
    <mergeCell ref="D8:E8"/>
    <mergeCell ref="D9:E9"/>
    <mergeCell ref="D10:E10"/>
    <mergeCell ref="D11:E11"/>
    <mergeCell ref="D12:E12"/>
    <mergeCell ref="D13:E13"/>
    <mergeCell ref="D7:E7"/>
    <mergeCell ref="B2:F2"/>
    <mergeCell ref="E3:F3"/>
    <mergeCell ref="D4:E4"/>
    <mergeCell ref="D5:E5"/>
    <mergeCell ref="D6:E6"/>
  </mergeCells>
  <phoneticPr fontId="6"/>
  <hyperlinks>
    <hyperlink ref="I2" location="水道申請" display="工事店情報に戻る" xr:uid="{00000000-0004-0000-1B00-000000000000}"/>
  </hyperlinks>
  <pageMargins left="0.75" right="0.75" top="1" bottom="1" header="0.5" footer="0.5"/>
  <pageSetup paperSize="9" scale="80" orientation="landscape"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P38"/>
  <sheetViews>
    <sheetView view="pageBreakPreview" zoomScale="80" zoomScaleNormal="80" zoomScaleSheetLayoutView="80" workbookViewId="0">
      <selection activeCell="D27" sqref="D27:F27"/>
    </sheetView>
  </sheetViews>
  <sheetFormatPr defaultColWidth="9" defaultRowHeight="13.2"/>
  <cols>
    <col min="1" max="1" width="1.6640625" style="424" customWidth="1"/>
    <col min="2" max="2" width="3.33203125" style="424" customWidth="1"/>
    <col min="3" max="3" width="11.6640625" style="424" customWidth="1"/>
    <col min="4" max="4" width="10.44140625" style="424" customWidth="1"/>
    <col min="5" max="5" width="3.6640625" style="424" customWidth="1"/>
    <col min="6" max="6" width="16" style="424" customWidth="1"/>
    <col min="7" max="8" width="4.21875" style="424" customWidth="1"/>
    <col min="9" max="9" width="7.109375" style="424" customWidth="1"/>
    <col min="10" max="10" width="4.33203125" style="424" customWidth="1"/>
    <col min="11" max="11" width="20.109375" style="424" customWidth="1"/>
    <col min="12" max="12" width="4.6640625" style="424" customWidth="1"/>
    <col min="13" max="13" width="1.44140625" style="424" customWidth="1"/>
    <col min="14" max="14" width="1.6640625" style="424" customWidth="1"/>
    <col min="15" max="16384" width="9" style="424"/>
  </cols>
  <sheetData>
    <row r="1" spans="2:16" ht="18.75" customHeight="1">
      <c r="B1" s="2193" t="s">
        <v>957</v>
      </c>
      <c r="C1" s="2193"/>
      <c r="D1" s="2194"/>
      <c r="E1" s="2194"/>
      <c r="F1" s="2194"/>
      <c r="G1" s="2194"/>
      <c r="H1" s="2194"/>
      <c r="I1" s="2194"/>
      <c r="J1" s="2194"/>
      <c r="K1" s="2194"/>
      <c r="L1" s="2194"/>
      <c r="M1" s="2194"/>
    </row>
    <row r="2" spans="2:16" ht="7.5" customHeight="1">
      <c r="B2" s="425"/>
      <c r="C2" s="425"/>
      <c r="D2" s="426"/>
      <c r="E2" s="426"/>
      <c r="F2" s="427"/>
      <c r="G2" s="426"/>
      <c r="H2" s="426"/>
    </row>
    <row r="3" spans="2:16" ht="17.100000000000001" customHeight="1">
      <c r="B3" s="427"/>
      <c r="C3" s="427"/>
      <c r="D3" s="426"/>
      <c r="E3" s="426"/>
      <c r="F3" s="427"/>
      <c r="G3" s="426"/>
      <c r="H3" s="426"/>
    </row>
    <row r="4" spans="2:16" ht="17.100000000000001" customHeight="1">
      <c r="B4" s="427"/>
      <c r="C4" s="427"/>
      <c r="D4" s="426"/>
      <c r="E4" s="426"/>
      <c r="F4" s="427"/>
      <c r="G4" s="426"/>
      <c r="H4" s="426"/>
    </row>
    <row r="5" spans="2:16" ht="17.100000000000001" customHeight="1">
      <c r="B5" s="427"/>
      <c r="C5" s="427"/>
      <c r="D5" s="426"/>
      <c r="E5" s="426"/>
      <c r="F5" s="427"/>
      <c r="G5" s="426"/>
      <c r="H5" s="426"/>
    </row>
    <row r="6" spans="2:16" ht="21.75" customHeight="1" thickBot="1">
      <c r="B6" s="428"/>
      <c r="C6" s="428"/>
    </row>
    <row r="7" spans="2:16" ht="13.5" customHeight="1">
      <c r="B7" s="429"/>
      <c r="C7" s="430"/>
      <c r="D7" s="430"/>
      <c r="E7" s="430"/>
      <c r="F7" s="430"/>
      <c r="G7" s="430"/>
      <c r="H7" s="430"/>
      <c r="I7" s="430"/>
      <c r="J7" s="430"/>
      <c r="K7" s="430"/>
      <c r="L7" s="430"/>
      <c r="M7" s="431"/>
    </row>
    <row r="8" spans="2:16" ht="30" customHeight="1">
      <c r="B8" s="2195" t="s">
        <v>958</v>
      </c>
      <c r="C8" s="2196"/>
      <c r="D8" s="2196"/>
      <c r="E8" s="2196"/>
      <c r="F8" s="2196"/>
      <c r="G8" s="2196"/>
      <c r="H8" s="2196"/>
      <c r="I8" s="2196"/>
      <c r="J8" s="2196"/>
      <c r="K8" s="2196"/>
      <c r="L8" s="2196"/>
      <c r="M8" s="2197"/>
    </row>
    <row r="9" spans="2:16" ht="15.75" customHeight="1">
      <c r="B9" s="432"/>
      <c r="C9" s="433"/>
      <c r="D9" s="433"/>
      <c r="E9" s="433"/>
      <c r="F9" s="433"/>
      <c r="G9" s="433"/>
      <c r="H9" s="433"/>
      <c r="I9" s="433"/>
      <c r="J9" s="433"/>
      <c r="K9" s="433"/>
      <c r="L9" s="433"/>
      <c r="M9" s="434"/>
    </row>
    <row r="10" spans="2:16" ht="23.1" customHeight="1">
      <c r="B10" s="435"/>
      <c r="C10" s="436"/>
      <c r="D10" s="437"/>
      <c r="E10" s="437"/>
      <c r="F10" s="437"/>
      <c r="G10" s="437"/>
      <c r="H10" s="437"/>
      <c r="I10" s="437"/>
      <c r="J10" s="437"/>
      <c r="K10" s="2202"/>
      <c r="L10" s="2202"/>
      <c r="M10" s="438"/>
      <c r="P10" s="202" t="s">
        <v>564</v>
      </c>
    </row>
    <row r="11" spans="2:16" ht="23.1" customHeight="1">
      <c r="B11" s="439"/>
      <c r="C11" s="440" t="s">
        <v>290</v>
      </c>
      <c r="D11" s="440"/>
      <c r="E11" s="440"/>
      <c r="F11" s="440"/>
      <c r="G11" s="440"/>
      <c r="H11" s="440"/>
      <c r="I11" s="440"/>
      <c r="J11" s="440"/>
      <c r="K11" s="440"/>
      <c r="L11" s="440"/>
      <c r="M11" s="441"/>
    </row>
    <row r="12" spans="2:16" ht="23.1" customHeight="1">
      <c r="B12" s="442"/>
      <c r="C12" s="440"/>
      <c r="D12" s="440"/>
      <c r="E12" s="2198" t="s">
        <v>959</v>
      </c>
      <c r="F12" s="2198"/>
      <c r="G12" s="2198"/>
      <c r="H12" s="2198"/>
      <c r="I12" s="2199">
        <f>申請書!J14</f>
        <v>0</v>
      </c>
      <c r="J12" s="2199"/>
      <c r="K12" s="2199"/>
      <c r="L12" s="2199"/>
      <c r="M12" s="441"/>
    </row>
    <row r="13" spans="2:16" ht="23.1" customHeight="1">
      <c r="B13" s="442"/>
      <c r="C13" s="440"/>
      <c r="D13" s="440"/>
      <c r="E13" s="443"/>
      <c r="F13" s="443"/>
      <c r="G13" s="443"/>
      <c r="H13" s="443"/>
      <c r="I13" s="2199" t="str">
        <f>申請書!AB14</f>
        <v/>
      </c>
      <c r="J13" s="2199"/>
      <c r="K13" s="2199"/>
      <c r="L13" s="2199"/>
      <c r="M13" s="441"/>
    </row>
    <row r="14" spans="2:16" ht="23.1" customHeight="1">
      <c r="B14" s="439"/>
      <c r="C14" s="440"/>
      <c r="D14" s="440"/>
      <c r="E14" s="440"/>
      <c r="F14" s="440"/>
      <c r="G14" s="2200" t="s">
        <v>960</v>
      </c>
      <c r="H14" s="2200"/>
      <c r="I14" s="2201">
        <f>申請書!J16</f>
        <v>0</v>
      </c>
      <c r="J14" s="2201"/>
      <c r="K14" s="2201"/>
      <c r="L14" s="2201"/>
      <c r="M14" s="441"/>
    </row>
    <row r="15" spans="2:16" ht="23.1" customHeight="1">
      <c r="B15" s="439"/>
      <c r="C15" s="440"/>
      <c r="D15" s="440"/>
      <c r="E15" s="440"/>
      <c r="F15" s="440"/>
      <c r="G15" s="2200" t="s">
        <v>961</v>
      </c>
      <c r="H15" s="2200"/>
      <c r="I15" s="2203">
        <f>申請書!Y16</f>
        <v>0</v>
      </c>
      <c r="J15" s="2203"/>
      <c r="K15" s="2203"/>
      <c r="L15" s="2203"/>
      <c r="M15" s="441"/>
    </row>
    <row r="16" spans="2:16" ht="23.1" customHeight="1">
      <c r="B16" s="439"/>
      <c r="C16" s="440"/>
      <c r="D16" s="440"/>
      <c r="E16" s="440"/>
      <c r="F16" s="443" t="s">
        <v>962</v>
      </c>
      <c r="G16" s="2200" t="s">
        <v>963</v>
      </c>
      <c r="H16" s="2200"/>
      <c r="I16" s="2203">
        <f>申請書!Y21</f>
        <v>0</v>
      </c>
      <c r="J16" s="2203"/>
      <c r="K16" s="2203"/>
      <c r="L16" s="2203"/>
      <c r="M16" s="441"/>
    </row>
    <row r="17" spans="2:14" ht="23.1" customHeight="1">
      <c r="B17" s="439"/>
      <c r="C17" s="440"/>
      <c r="D17" s="440"/>
      <c r="E17" s="440"/>
      <c r="F17" s="440"/>
      <c r="G17" s="2200" t="s">
        <v>964</v>
      </c>
      <c r="H17" s="2200"/>
      <c r="I17" s="2204">
        <f>申請書!Y23</f>
        <v>0</v>
      </c>
      <c r="J17" s="2204"/>
      <c r="K17" s="2204"/>
      <c r="L17" s="2204"/>
      <c r="M17" s="441"/>
    </row>
    <row r="18" spans="2:14" ht="23.1" customHeight="1">
      <c r="B18" s="439"/>
      <c r="C18" s="440"/>
      <c r="D18" s="440"/>
      <c r="E18" s="440"/>
      <c r="F18" s="440"/>
      <c r="G18" s="2200" t="s">
        <v>961</v>
      </c>
      <c r="H18" s="2200"/>
      <c r="I18" s="2205">
        <f>申請書!Z25</f>
        <v>0</v>
      </c>
      <c r="J18" s="2205"/>
      <c r="K18" s="2205"/>
      <c r="L18" s="2205"/>
      <c r="M18" s="441"/>
    </row>
    <row r="19" spans="2:14" ht="23.1" customHeight="1">
      <c r="B19" s="439"/>
      <c r="C19" s="440"/>
      <c r="D19" s="440"/>
      <c r="E19" s="440"/>
      <c r="F19" s="443" t="s">
        <v>965</v>
      </c>
      <c r="G19" s="2200" t="s">
        <v>960</v>
      </c>
      <c r="H19" s="2200"/>
      <c r="I19" s="2204">
        <f>申請書!Y27</f>
        <v>0</v>
      </c>
      <c r="J19" s="2204"/>
      <c r="K19" s="2204"/>
      <c r="L19" s="2204"/>
      <c r="M19" s="441"/>
    </row>
    <row r="20" spans="2:14" ht="30" customHeight="1">
      <c r="B20" s="444"/>
      <c r="C20" s="445"/>
      <c r="D20" s="445"/>
      <c r="E20" s="445"/>
      <c r="F20" s="445"/>
      <c r="G20" s="445"/>
      <c r="H20" s="445"/>
      <c r="I20" s="446"/>
      <c r="J20" s="446" t="s">
        <v>966</v>
      </c>
      <c r="K20" s="812">
        <f>申請書!AC26</f>
        <v>0</v>
      </c>
      <c r="L20" s="447" t="s">
        <v>967</v>
      </c>
      <c r="M20" s="448"/>
    </row>
    <row r="21" spans="2:14" ht="23.1" customHeight="1">
      <c r="B21" s="2206" t="s">
        <v>578</v>
      </c>
      <c r="C21" s="2207"/>
      <c r="D21" s="449" t="s">
        <v>968</v>
      </c>
      <c r="E21" s="449"/>
      <c r="F21" s="813" t="str">
        <f>申請書!I28</f>
        <v/>
      </c>
      <c r="G21" s="814"/>
      <c r="H21" s="814"/>
      <c r="I21" s="814"/>
      <c r="J21" s="449"/>
      <c r="K21" s="449"/>
      <c r="L21" s="449"/>
      <c r="M21" s="450"/>
    </row>
    <row r="22" spans="2:14" ht="23.1" customHeight="1">
      <c r="B22" s="2224" t="s">
        <v>839</v>
      </c>
      <c r="C22" s="2225"/>
      <c r="D22" s="2228" t="s">
        <v>969</v>
      </c>
      <c r="E22" s="451" t="s">
        <v>301</v>
      </c>
      <c r="F22" s="449" t="s">
        <v>970</v>
      </c>
      <c r="G22" s="449" t="s">
        <v>301</v>
      </c>
      <c r="H22" s="2230" t="s">
        <v>971</v>
      </c>
      <c r="I22" s="2230"/>
      <c r="J22" s="452"/>
      <c r="K22" s="452"/>
      <c r="L22" s="452"/>
      <c r="M22" s="450"/>
    </row>
    <row r="23" spans="2:14" ht="23.1" customHeight="1">
      <c r="B23" s="2224"/>
      <c r="C23" s="2225"/>
      <c r="D23" s="2229"/>
      <c r="E23" s="445" t="s">
        <v>301</v>
      </c>
      <c r="F23" s="445" t="s">
        <v>840</v>
      </c>
      <c r="G23" s="445" t="s">
        <v>972</v>
      </c>
      <c r="H23" s="2212" t="s">
        <v>973</v>
      </c>
      <c r="I23" s="2212"/>
      <c r="J23" s="445" t="s">
        <v>301</v>
      </c>
      <c r="K23" s="445" t="s">
        <v>974</v>
      </c>
      <c r="L23" s="445"/>
      <c r="M23" s="453"/>
    </row>
    <row r="24" spans="2:14" ht="23.1" customHeight="1">
      <c r="B24" s="2224"/>
      <c r="C24" s="2225"/>
      <c r="D24" s="2228" t="s">
        <v>975</v>
      </c>
      <c r="E24" s="440" t="s">
        <v>301</v>
      </c>
      <c r="F24" s="2210" t="s">
        <v>976</v>
      </c>
      <c r="G24" s="2210"/>
      <c r="H24" s="2210"/>
      <c r="I24" s="2210"/>
      <c r="J24" s="2210"/>
      <c r="K24" s="2210"/>
      <c r="L24" s="2210"/>
      <c r="M24" s="2211"/>
    </row>
    <row r="25" spans="2:14" ht="23.1" customHeight="1">
      <c r="B25" s="2226"/>
      <c r="C25" s="2227"/>
      <c r="D25" s="2229"/>
      <c r="E25" s="445" t="s">
        <v>301</v>
      </c>
      <c r="F25" s="2212" t="s">
        <v>977</v>
      </c>
      <c r="G25" s="2212"/>
      <c r="H25" s="445" t="s">
        <v>972</v>
      </c>
      <c r="I25" s="2212" t="s">
        <v>978</v>
      </c>
      <c r="J25" s="2212"/>
      <c r="K25" s="2212"/>
      <c r="L25" s="447"/>
      <c r="M25" s="453"/>
    </row>
    <row r="26" spans="2:14" ht="23.1" customHeight="1">
      <c r="B26" s="2206" t="s">
        <v>979</v>
      </c>
      <c r="C26" s="2207"/>
      <c r="D26" s="2209"/>
      <c r="E26" s="2213"/>
      <c r="F26" s="2213"/>
      <c r="G26" s="449"/>
      <c r="H26" s="449"/>
      <c r="I26" s="449"/>
      <c r="J26" s="449"/>
      <c r="K26" s="449"/>
      <c r="L26" s="449"/>
      <c r="M26" s="450"/>
    </row>
    <row r="27" spans="2:14" ht="23.1" customHeight="1" thickBot="1">
      <c r="B27" s="2214" t="s">
        <v>954</v>
      </c>
      <c r="C27" s="2215"/>
      <c r="D27" s="2216">
        <f>入力!E3</f>
        <v>0</v>
      </c>
      <c r="E27" s="2217"/>
      <c r="F27" s="2217"/>
      <c r="G27" s="2218" t="s">
        <v>980</v>
      </c>
      <c r="H27" s="2219"/>
      <c r="I27" s="2220"/>
      <c r="J27" s="2221"/>
      <c r="K27" s="2222"/>
      <c r="L27" s="2222"/>
      <c r="M27" s="2223"/>
    </row>
    <row r="28" spans="2:14" ht="14.25" hidden="1" customHeight="1" thickTop="1">
      <c r="B28" s="454"/>
      <c r="C28" s="454"/>
      <c r="D28" s="454"/>
      <c r="E28" s="454"/>
      <c r="F28" s="454"/>
      <c r="G28" s="454"/>
      <c r="H28" s="454"/>
      <c r="I28" s="454"/>
      <c r="J28" s="454"/>
      <c r="K28" s="454"/>
      <c r="L28" s="454"/>
      <c r="M28" s="454"/>
    </row>
    <row r="29" spans="2:14" ht="30" customHeight="1">
      <c r="B29" s="2231" t="s">
        <v>865</v>
      </c>
      <c r="C29" s="2231"/>
      <c r="D29" s="2231"/>
      <c r="E29" s="2231"/>
      <c r="F29" s="2231"/>
      <c r="G29" s="2231"/>
      <c r="H29" s="2231"/>
      <c r="I29" s="2231"/>
      <c r="J29" s="2231"/>
      <c r="K29" s="2231"/>
      <c r="L29" s="2231"/>
      <c r="M29" s="2231"/>
      <c r="N29" s="455"/>
    </row>
    <row r="30" spans="2:14" ht="30" customHeight="1">
      <c r="B30" s="2231" t="s">
        <v>981</v>
      </c>
      <c r="C30" s="2231"/>
      <c r="D30" s="2231"/>
      <c r="E30" s="2231"/>
      <c r="F30" s="2231"/>
      <c r="G30" s="2231"/>
      <c r="H30" s="2231"/>
      <c r="I30" s="2231"/>
      <c r="J30" s="2231"/>
      <c r="K30" s="2231"/>
      <c r="L30" s="2231"/>
      <c r="M30" s="2231"/>
      <c r="N30" s="455"/>
    </row>
    <row r="31" spans="2:14" ht="8.25" customHeight="1">
      <c r="B31" s="456"/>
      <c r="C31" s="456"/>
      <c r="D31" s="457"/>
      <c r="E31" s="457"/>
      <c r="F31" s="457"/>
      <c r="G31" s="457"/>
      <c r="H31" s="457"/>
      <c r="I31" s="457"/>
      <c r="J31" s="457"/>
      <c r="K31" s="457"/>
      <c r="L31" s="457"/>
      <c r="M31" s="457"/>
    </row>
    <row r="32" spans="2:14" ht="22.5" customHeight="1">
      <c r="B32" s="2232" t="s">
        <v>982</v>
      </c>
      <c r="C32" s="2232"/>
      <c r="D32" s="2232"/>
      <c r="E32" s="2232"/>
      <c r="F32" s="2232"/>
      <c r="G32" s="2232"/>
      <c r="H32" s="2232"/>
      <c r="I32" s="2232"/>
      <c r="J32" s="2232"/>
      <c r="K32" s="2232"/>
      <c r="L32" s="2232"/>
      <c r="M32" s="2232"/>
    </row>
    <row r="33" spans="2:13" ht="18.45" customHeight="1">
      <c r="B33" s="2208" t="s">
        <v>983</v>
      </c>
      <c r="C33" s="2208"/>
      <c r="D33" s="2209" t="s">
        <v>984</v>
      </c>
      <c r="E33" s="2213"/>
      <c r="F33" s="2213"/>
      <c r="G33" s="2213"/>
      <c r="H33" s="2213"/>
      <c r="I33" s="2213"/>
      <c r="J33" s="2213"/>
      <c r="K33" s="2213"/>
      <c r="L33" s="2213"/>
      <c r="M33" s="2207"/>
    </row>
    <row r="34" spans="2:13" ht="45" customHeight="1">
      <c r="B34" s="2208" t="s">
        <v>985</v>
      </c>
      <c r="C34" s="2208"/>
      <c r="D34" s="2208"/>
      <c r="E34" s="2208"/>
      <c r="F34" s="2208"/>
      <c r="G34" s="2208"/>
      <c r="H34" s="2208"/>
      <c r="I34" s="2208"/>
      <c r="J34" s="2208"/>
      <c r="K34" s="2208"/>
      <c r="L34" s="2209"/>
      <c r="M34" s="2208"/>
    </row>
    <row r="35" spans="2:13" ht="28.5" customHeight="1">
      <c r="B35" s="2208" t="s">
        <v>986</v>
      </c>
      <c r="C35" s="2208"/>
      <c r="D35" s="2208" t="s">
        <v>987</v>
      </c>
      <c r="E35" s="2208"/>
      <c r="F35" s="2208"/>
      <c r="G35" s="2208"/>
      <c r="H35" s="2208"/>
      <c r="I35" s="2208"/>
      <c r="J35" s="2208"/>
      <c r="K35" s="2208"/>
      <c r="L35" s="2209"/>
      <c r="M35" s="2208"/>
    </row>
    <row r="36" spans="2:13" ht="43.5" customHeight="1">
      <c r="B36" s="2208" t="s">
        <v>988</v>
      </c>
      <c r="C36" s="2208"/>
      <c r="D36" s="2208"/>
      <c r="E36" s="2208"/>
      <c r="F36" s="2208"/>
      <c r="G36" s="2208"/>
      <c r="H36" s="2208"/>
      <c r="I36" s="2208"/>
      <c r="J36" s="2208"/>
      <c r="K36" s="2208"/>
      <c r="L36" s="2209"/>
      <c r="M36" s="2208"/>
    </row>
    <row r="37" spans="2:13" ht="39.75" customHeight="1">
      <c r="B37" s="2208" t="s">
        <v>989</v>
      </c>
      <c r="C37" s="2208"/>
      <c r="D37" s="2209" t="s">
        <v>990</v>
      </c>
      <c r="E37" s="2213"/>
      <c r="F37" s="2207"/>
      <c r="G37" s="2208" t="s">
        <v>991</v>
      </c>
      <c r="H37" s="2208"/>
      <c r="I37" s="2208" t="s">
        <v>992</v>
      </c>
      <c r="J37" s="2208"/>
      <c r="K37" s="2208"/>
      <c r="L37" s="2209"/>
      <c r="M37" s="2208"/>
    </row>
    <row r="38" spans="2:13">
      <c r="B38" s="428"/>
      <c r="C38" s="428"/>
    </row>
  </sheetData>
  <mergeCells count="48">
    <mergeCell ref="B35:C35"/>
    <mergeCell ref="D35:M35"/>
    <mergeCell ref="B36:C36"/>
    <mergeCell ref="D36:M36"/>
    <mergeCell ref="B37:C37"/>
    <mergeCell ref="D37:F37"/>
    <mergeCell ref="G37:H37"/>
    <mergeCell ref="I37:M37"/>
    <mergeCell ref="B29:M29"/>
    <mergeCell ref="B30:M30"/>
    <mergeCell ref="B32:M32"/>
    <mergeCell ref="B33:C33"/>
    <mergeCell ref="D33:M33"/>
    <mergeCell ref="B34:C34"/>
    <mergeCell ref="D34:M34"/>
    <mergeCell ref="F24:M24"/>
    <mergeCell ref="F25:G25"/>
    <mergeCell ref="I25:K25"/>
    <mergeCell ref="B26:C26"/>
    <mergeCell ref="D26:F26"/>
    <mergeCell ref="B27:C27"/>
    <mergeCell ref="D27:F27"/>
    <mergeCell ref="G27:I27"/>
    <mergeCell ref="J27:M27"/>
    <mergeCell ref="B22:C25"/>
    <mergeCell ref="D22:D23"/>
    <mergeCell ref="H22:I22"/>
    <mergeCell ref="H23:I23"/>
    <mergeCell ref="D24:D25"/>
    <mergeCell ref="G18:H18"/>
    <mergeCell ref="I18:L18"/>
    <mergeCell ref="G19:H19"/>
    <mergeCell ref="I19:L19"/>
    <mergeCell ref="B21:C21"/>
    <mergeCell ref="G15:H15"/>
    <mergeCell ref="I15:L15"/>
    <mergeCell ref="G16:H16"/>
    <mergeCell ref="I16:L16"/>
    <mergeCell ref="G17:H17"/>
    <mergeCell ref="I17:L17"/>
    <mergeCell ref="B1:M1"/>
    <mergeCell ref="B8:M8"/>
    <mergeCell ref="E12:H12"/>
    <mergeCell ref="I12:L12"/>
    <mergeCell ref="G14:H14"/>
    <mergeCell ref="I14:L14"/>
    <mergeCell ref="K10:L10"/>
    <mergeCell ref="I13:L13"/>
  </mergeCells>
  <phoneticPr fontId="6"/>
  <conditionalFormatting sqref="D26:F26">
    <cfRule type="containsBlanks" dxfId="20" priority="2">
      <formula>LEN(TRIM(D26))=0</formula>
    </cfRule>
    <cfRule type="cellIs" dxfId="19" priority="3" operator="greaterThan">
      <formula>TODAY()</formula>
    </cfRule>
  </conditionalFormatting>
  <conditionalFormatting sqref="J27:M27">
    <cfRule type="containsBlanks" dxfId="18" priority="4">
      <formula>LEN(TRIM(J27))=0</formula>
    </cfRule>
    <cfRule type="cellIs" dxfId="17" priority="5" operator="greaterThan">
      <formula>TODAY()</formula>
    </cfRule>
  </conditionalFormatting>
  <conditionalFormatting sqref="K10:L10">
    <cfRule type="containsBlanks" dxfId="16" priority="1">
      <formula>LEN(TRIM(K10))=0</formula>
    </cfRule>
  </conditionalFormatting>
  <hyperlinks>
    <hyperlink ref="P10" location="水道申請" display="工事店情報に戻る" xr:uid="{00000000-0004-0000-1C00-000000000000}"/>
  </hyperlinks>
  <pageMargins left="0.70866141732283472" right="0.70866141732283472" top="0.74803149606299213" bottom="0.74803149606299213" header="0.31496062992125984" footer="0.31496062992125984"/>
  <pageSetup paperSize="9" scale="94" fitToHeight="0" orientation="portrait" blackAndWhite="1" r:id="rId1"/>
  <rowBreaks count="1" manualBreakCount="1">
    <brk id="38" max="1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O146"/>
  <sheetViews>
    <sheetView topLeftCell="A35" zoomScale="75" zoomScaleNormal="75" workbookViewId="0">
      <selection activeCell="E30" sqref="E30"/>
    </sheetView>
  </sheetViews>
  <sheetFormatPr defaultColWidth="9" defaultRowHeight="19.2"/>
  <cols>
    <col min="1" max="1" width="2.44140625" style="686" customWidth="1"/>
    <col min="2" max="2" width="4" style="686" customWidth="1"/>
    <col min="3" max="3" width="4.109375" style="687" bestFit="1" customWidth="1"/>
    <col min="4" max="4" width="16.33203125" style="686" bestFit="1" customWidth="1"/>
    <col min="5" max="5" width="29.33203125" style="686" customWidth="1"/>
    <col min="6" max="6" width="152.77734375" style="687" customWidth="1"/>
    <col min="7" max="7" width="89.44140625" style="687" customWidth="1"/>
    <col min="8" max="8" width="2.44140625" style="687" customWidth="1"/>
    <col min="9" max="9" width="13.44140625" style="686" customWidth="1"/>
    <col min="10" max="10" width="9" style="686" customWidth="1"/>
    <col min="11" max="12" width="9" style="686"/>
    <col min="13" max="13" width="9.77734375" style="686" bestFit="1" customWidth="1"/>
    <col min="14" max="14" width="18" style="686" customWidth="1"/>
    <col min="15" max="16384" width="9" style="686"/>
  </cols>
  <sheetData>
    <row r="1" spans="2:15">
      <c r="B1" s="761" t="s">
        <v>744</v>
      </c>
      <c r="C1" s="761"/>
      <c r="D1" s="762"/>
      <c r="E1" s="699"/>
      <c r="F1" s="765" t="str">
        <f>IF(E1="","←許可が出たらここに入力してください。「-」は抜いて数字８桁で入力してください。",IF(LEN(E1)=8,"","入力された桁数が誤っています。「-」を抜いて数字８桁で入力してください。"))</f>
        <v>←許可が出たらここに入力してください。「-」は抜いて数字８桁で入力してください。</v>
      </c>
    </row>
    <row r="2" spans="2:15">
      <c r="B2" s="761" t="s">
        <v>745</v>
      </c>
      <c r="C2" s="761"/>
      <c r="D2" s="762"/>
      <c r="E2" s="699"/>
      <c r="F2" s="765" t="str">
        <f>IF(E2="","←許可が出たらここに入力してください。数字6桁で入力してください。",IF(LEN(E2)=6,"","入力された桁数が誤っています。数字6桁で入力してください。"))</f>
        <v>←許可が出たらここに入力してください。数字6桁で入力してください。</v>
      </c>
    </row>
    <row r="3" spans="2:15">
      <c r="B3" s="763" t="s">
        <v>746</v>
      </c>
      <c r="C3" s="763"/>
      <c r="D3" s="764"/>
      <c r="E3" s="793"/>
      <c r="F3" s="765" t="str">
        <f>IF(E3="","←許可が出たらここに入力してください。数字6桁で入力してください。",IF(LEN(E3)=6,"","入力された桁数が誤っています。数字6桁で入力してください。"))</f>
        <v>←許可が出たらここに入力してください。数字6桁で入力してください。</v>
      </c>
    </row>
    <row r="4" spans="2:15">
      <c r="D4" s="688" t="s">
        <v>72</v>
      </c>
      <c r="E4" s="689"/>
      <c r="J4" s="690" t="s">
        <v>72</v>
      </c>
      <c r="K4" s="690" t="s">
        <v>72</v>
      </c>
      <c r="L4" s="690" t="s">
        <v>72</v>
      </c>
      <c r="M4" s="690" t="s">
        <v>72</v>
      </c>
      <c r="N4" s="690" t="s">
        <v>72</v>
      </c>
      <c r="O4" s="690" t="s">
        <v>72</v>
      </c>
    </row>
    <row r="5" spans="2:15">
      <c r="B5" s="891" t="s">
        <v>75</v>
      </c>
      <c r="C5" s="874" t="s">
        <v>90</v>
      </c>
      <c r="D5" s="875"/>
      <c r="E5" s="766">
        <f>工事店情報!D3</f>
        <v>0</v>
      </c>
      <c r="F5" s="723" t="s">
        <v>1257</v>
      </c>
      <c r="J5" s="691"/>
      <c r="K5" s="691"/>
      <c r="L5" s="691"/>
      <c r="M5" s="691"/>
      <c r="N5" s="691"/>
      <c r="O5" s="691"/>
    </row>
    <row r="6" spans="2:15">
      <c r="B6" s="892"/>
      <c r="C6" s="874" t="s">
        <v>76</v>
      </c>
      <c r="D6" s="875"/>
      <c r="E6" s="766">
        <f>工事店情報!D4</f>
        <v>0</v>
      </c>
      <c r="J6" s="691"/>
      <c r="K6" s="691"/>
      <c r="L6" s="691"/>
      <c r="M6" s="691"/>
      <c r="N6" s="691"/>
      <c r="O6" s="691"/>
    </row>
    <row r="7" spans="2:15">
      <c r="B7" s="892"/>
      <c r="C7" s="874" t="s">
        <v>743</v>
      </c>
      <c r="D7" s="875"/>
      <c r="E7" s="766">
        <f>工事店情報!D5</f>
        <v>0</v>
      </c>
      <c r="J7" s="691"/>
      <c r="K7" s="691"/>
      <c r="L7" s="691"/>
      <c r="M7" s="691"/>
      <c r="N7" s="691"/>
      <c r="O7" s="691"/>
    </row>
    <row r="8" spans="2:15">
      <c r="B8" s="892"/>
      <c r="C8" s="874" t="s">
        <v>742</v>
      </c>
      <c r="D8" s="875"/>
      <c r="E8" s="766">
        <f>工事店情報!D6</f>
        <v>0</v>
      </c>
      <c r="J8" s="691"/>
      <c r="K8" s="691"/>
      <c r="L8" s="691"/>
      <c r="M8" s="691"/>
      <c r="N8" s="691"/>
      <c r="O8" s="691"/>
    </row>
    <row r="9" spans="2:15">
      <c r="B9" s="892"/>
      <c r="C9" s="874" t="s">
        <v>84</v>
      </c>
      <c r="D9" s="875"/>
      <c r="E9" s="766">
        <f>工事店情報!D7</f>
        <v>0</v>
      </c>
      <c r="J9" s="691"/>
      <c r="K9" s="691"/>
      <c r="L9" s="691"/>
      <c r="M9" s="691"/>
      <c r="N9" s="691"/>
      <c r="O9" s="691"/>
    </row>
    <row r="10" spans="2:15">
      <c r="B10" s="892"/>
      <c r="C10" s="874" t="s">
        <v>77</v>
      </c>
      <c r="D10" s="875"/>
      <c r="E10" s="766">
        <f>工事店情報!D8</f>
        <v>0</v>
      </c>
      <c r="J10" s="691"/>
      <c r="K10" s="691"/>
      <c r="L10" s="691"/>
      <c r="M10" s="691"/>
      <c r="N10" s="691"/>
      <c r="O10" s="691"/>
    </row>
    <row r="11" spans="2:15">
      <c r="B11" s="892"/>
      <c r="C11" s="874" t="s">
        <v>78</v>
      </c>
      <c r="D11" s="875"/>
      <c r="E11" s="766">
        <f>工事店情報!D9</f>
        <v>0</v>
      </c>
      <c r="J11" s="691"/>
      <c r="K11" s="691"/>
      <c r="L11" s="691"/>
      <c r="M11" s="691"/>
      <c r="N11" s="691"/>
      <c r="O11" s="691"/>
    </row>
    <row r="12" spans="2:15">
      <c r="B12" s="892"/>
      <c r="C12" s="874" t="s">
        <v>79</v>
      </c>
      <c r="D12" s="875"/>
      <c r="E12" s="766">
        <f>工事店情報!D10</f>
        <v>0</v>
      </c>
      <c r="J12" s="691"/>
      <c r="K12" s="691"/>
      <c r="L12" s="691"/>
      <c r="M12" s="691"/>
      <c r="N12" s="691"/>
      <c r="O12" s="691"/>
    </row>
    <row r="13" spans="2:15">
      <c r="B13" s="893"/>
      <c r="C13" s="874" t="s">
        <v>74</v>
      </c>
      <c r="D13" s="875"/>
      <c r="E13" s="766">
        <f>工事店情報!D11</f>
        <v>0</v>
      </c>
      <c r="J13" s="691"/>
      <c r="K13" s="691"/>
      <c r="L13" s="691"/>
      <c r="M13" s="691"/>
      <c r="N13" s="691"/>
      <c r="O13" s="691"/>
    </row>
    <row r="14" spans="2:15">
      <c r="B14" s="894" t="s">
        <v>80</v>
      </c>
      <c r="C14" s="899" t="s">
        <v>91</v>
      </c>
      <c r="D14" s="900"/>
      <c r="E14" s="766">
        <f>工事店情報!D12</f>
        <v>0</v>
      </c>
      <c r="J14" s="691"/>
      <c r="K14" s="691"/>
      <c r="L14" s="691"/>
      <c r="M14" s="691"/>
      <c r="N14" s="691"/>
      <c r="O14" s="691"/>
    </row>
    <row r="15" spans="2:15">
      <c r="B15" s="895"/>
      <c r="C15" s="897" t="s">
        <v>92</v>
      </c>
      <c r="D15" s="898"/>
      <c r="E15" s="766">
        <f>工事店情報!D13</f>
        <v>0</v>
      </c>
      <c r="J15" s="691"/>
      <c r="K15" s="691"/>
      <c r="L15" s="691"/>
      <c r="M15" s="691"/>
      <c r="N15" s="691"/>
      <c r="O15" s="691"/>
    </row>
    <row r="16" spans="2:15">
      <c r="B16" s="895"/>
      <c r="C16" s="897" t="s">
        <v>45</v>
      </c>
      <c r="D16" s="898"/>
      <c r="E16" s="766">
        <f>工事店情報!D14</f>
        <v>0</v>
      </c>
      <c r="J16" s="691"/>
      <c r="K16" s="691"/>
      <c r="L16" s="691"/>
      <c r="M16" s="691"/>
      <c r="N16" s="691"/>
      <c r="O16" s="691"/>
    </row>
    <row r="17" spans="2:15">
      <c r="B17" s="895"/>
      <c r="C17" s="897" t="s">
        <v>9</v>
      </c>
      <c r="D17" s="898"/>
      <c r="E17" s="766">
        <f>工事店情報!D15</f>
        <v>0</v>
      </c>
      <c r="J17" s="691"/>
      <c r="K17" s="691"/>
      <c r="L17" s="691"/>
      <c r="M17" s="691"/>
      <c r="N17" s="691"/>
      <c r="O17" s="691"/>
    </row>
    <row r="18" spans="2:15">
      <c r="B18" s="895"/>
      <c r="C18" s="897" t="s">
        <v>93</v>
      </c>
      <c r="D18" s="898"/>
      <c r="E18" s="766">
        <f>工事店情報!D16</f>
        <v>0</v>
      </c>
      <c r="J18" s="691"/>
      <c r="K18" s="691"/>
      <c r="L18" s="691"/>
      <c r="M18" s="691"/>
      <c r="N18" s="691"/>
      <c r="O18" s="691"/>
    </row>
    <row r="19" spans="2:15">
      <c r="B19" s="896"/>
      <c r="C19" s="897" t="s">
        <v>94</v>
      </c>
      <c r="D19" s="898"/>
      <c r="E19" s="766">
        <f>工事店情報!D17</f>
        <v>0</v>
      </c>
      <c r="J19" s="691"/>
      <c r="K19" s="691"/>
      <c r="L19" s="691"/>
      <c r="M19" s="691"/>
      <c r="N19" s="691"/>
      <c r="O19" s="691"/>
    </row>
    <row r="20" spans="2:15">
      <c r="B20" s="890" t="s">
        <v>264</v>
      </c>
      <c r="C20" s="890"/>
      <c r="D20" s="890"/>
      <c r="E20" s="766">
        <f>工事店情報!D18</f>
        <v>0</v>
      </c>
      <c r="J20" s="691"/>
      <c r="K20" s="691"/>
      <c r="L20" s="691"/>
      <c r="M20" s="691"/>
      <c r="N20" s="691"/>
      <c r="O20" s="691"/>
    </row>
    <row r="21" spans="2:15">
      <c r="B21" s="890" t="s">
        <v>265</v>
      </c>
      <c r="C21" s="890"/>
      <c r="D21" s="890"/>
      <c r="E21" s="766">
        <f>工事店情報!D19</f>
        <v>0</v>
      </c>
      <c r="J21" s="691"/>
      <c r="K21" s="691"/>
      <c r="L21" s="691"/>
      <c r="M21" s="691"/>
      <c r="N21" s="691"/>
      <c r="O21" s="691"/>
    </row>
    <row r="22" spans="2:15" ht="21" customHeight="1">
      <c r="B22" s="871" t="s">
        <v>1258</v>
      </c>
      <c r="C22" s="871"/>
      <c r="D22" s="871"/>
      <c r="E22" s="815"/>
      <c r="F22" s="820" t="str">
        <f>IF(E22="","←このセルで工事種類を「給水」「給排水」「排水」から選択してください。","")</f>
        <v>←このセルで工事種類を「給水」「給排水」「排水」から選択してください。</v>
      </c>
      <c r="J22" s="691"/>
      <c r="K22" s="691"/>
      <c r="L22" s="691"/>
      <c r="M22" s="691"/>
      <c r="N22" s="691"/>
      <c r="O22" s="691"/>
    </row>
    <row r="23" spans="2:15">
      <c r="B23" s="871" t="s">
        <v>73</v>
      </c>
      <c r="C23" s="871"/>
      <c r="D23" s="871"/>
      <c r="E23" s="816"/>
      <c r="F23" s="820" t="str">
        <f>IF(E23="","←申請日を入力してください。(「Ｃｔｒｌ」と「；」キーを同時に押して「Ｅｎｔｅｒ」)","")</f>
        <v>←申請日を入力してください。(「Ｃｔｒｌ」と「；」キーを同時に押して「Ｅｎｔｅｒ」)</v>
      </c>
    </row>
    <row r="24" spans="2:15">
      <c r="B24" s="872" t="s">
        <v>85</v>
      </c>
      <c r="C24" s="873" t="str">
        <f>"番号"&amp;IF(E24="","","（優先されます）")</f>
        <v>番号</v>
      </c>
      <c r="D24" s="873"/>
      <c r="E24" s="769"/>
      <c r="F24" s="720" t="str">
        <f>IF($E$24="","",_xlfn.IFNA(VLOOKUP($E$24,工事店情報!$C$23:$I$103,6,FALSE),"主な申請者情報に左記の番号がありません。"))</f>
        <v/>
      </c>
      <c r="G24" s="692" t="s">
        <v>262</v>
      </c>
      <c r="H24" s="686"/>
    </row>
    <row r="25" spans="2:15">
      <c r="B25" s="872"/>
      <c r="C25" s="873" t="str">
        <f>IF($E$24="","郵便番号","")</f>
        <v>郵便番号</v>
      </c>
      <c r="D25" s="873"/>
      <c r="E25" s="770"/>
      <c r="F25" s="772" t="str">
        <f>IF(E25="","←申請者住所の郵便番号を入力してください。",IF($E$24="","","以下入力されている申請者情報は申請書に出力されません！"))</f>
        <v>←申請者住所の郵便番号を入力してください。</v>
      </c>
    </row>
    <row r="26" spans="2:15">
      <c r="B26" s="872"/>
      <c r="C26" s="873" t="str">
        <f>IF($E$24="","住所","")</f>
        <v>住所</v>
      </c>
      <c r="D26" s="873"/>
      <c r="E26" s="770"/>
      <c r="F26" s="772" t="str">
        <f>IF($E$24&lt;&gt;"","入力されている申請者情報は申請書に出力されません！",IF(E26="","←申請者住所を入力してください。",""))</f>
        <v>←申請者住所を入力してください。</v>
      </c>
      <c r="G26" s="768"/>
    </row>
    <row r="27" spans="2:15">
      <c r="B27" s="872"/>
      <c r="C27" s="873" t="str">
        <f>IF($E$24="","アパート名等","")</f>
        <v>アパート名等</v>
      </c>
      <c r="D27" s="873"/>
      <c r="E27" s="770"/>
      <c r="F27" s="795" t="str">
        <f>IF(E27="","←アパートにお住まいの場合はアパート名を入力してください。","")</f>
        <v>←アパートにお住まいの場合はアパート名を入力してください。</v>
      </c>
      <c r="G27" s="767"/>
    </row>
    <row r="28" spans="2:15">
      <c r="B28" s="872"/>
      <c r="C28" s="873" t="str">
        <f>IF($E$24="","氏名フリガナ","")</f>
        <v>氏名フリガナ</v>
      </c>
      <c r="D28" s="873"/>
      <c r="E28" s="771"/>
      <c r="F28" s="772" t="str">
        <f>IF($E$24&lt;&gt;"","入力されている申請者情報は申請書に出力されません！",IF(E28="","←申請者氏名のフリガナを入力してください。",""))</f>
        <v>←申請者氏名のフリガナを入力してください。</v>
      </c>
      <c r="G28" s="767"/>
    </row>
    <row r="29" spans="2:15">
      <c r="B29" s="872"/>
      <c r="C29" s="873" t="str">
        <f>IF($E$24="","氏名","")</f>
        <v>氏名</v>
      </c>
      <c r="D29" s="873"/>
      <c r="E29" s="770"/>
      <c r="F29" s="772" t="str">
        <f>IF($E$24&lt;&gt;"","入力されている申請者情報は申請書に出力されません！",IF(E29="","←申請者氏名を漢字で入力してください。",""))</f>
        <v>←申請者氏名を漢字で入力してください。</v>
      </c>
      <c r="G29" s="767"/>
    </row>
    <row r="30" spans="2:15">
      <c r="B30" s="872"/>
      <c r="C30" s="873" t="str">
        <f>IF($E$24="","電話","")</f>
        <v>電話</v>
      </c>
      <c r="D30" s="873"/>
      <c r="E30" s="770"/>
      <c r="F30" s="772" t="str">
        <f>IF($E$24&lt;&gt;"","入力されている申請者情報は申請書に出力されません！",IF(E30="","←申請者の電話番号を入力してください。",""))</f>
        <v>←申請者の電話番号を入力してください。</v>
      </c>
      <c r="G30" s="767"/>
    </row>
    <row r="31" spans="2:15" s="687" customFormat="1">
      <c r="B31" s="886" t="s">
        <v>95</v>
      </c>
      <c r="C31" s="869" t="s">
        <v>96</v>
      </c>
      <c r="D31" s="693" t="s">
        <v>108</v>
      </c>
      <c r="E31" s="781"/>
      <c r="F31" s="773" t="str">
        <f>IF(E31="","←工事をする場所の「町丁名（または町字名）」を入力してください。（「豊田市」は入力不要です。）","")</f>
        <v>←工事をする場所の「町丁名（または町字名）」を入力してください。（「豊田市」は入力不要です。）</v>
      </c>
      <c r="G31" s="694"/>
      <c r="J31" s="686"/>
      <c r="K31" s="686"/>
      <c r="L31" s="686"/>
      <c r="M31" s="686"/>
      <c r="N31" s="686"/>
      <c r="O31" s="686"/>
    </row>
    <row r="32" spans="2:15" s="687" customFormat="1">
      <c r="B32" s="886"/>
      <c r="C32" s="869"/>
      <c r="D32" s="693" t="s">
        <v>56</v>
      </c>
      <c r="E32" s="781"/>
      <c r="F32" s="774" t="str">
        <f>IF(E32="","←工事をする場所の代表地番を入力。「●●番」「●●番○」と入力してください。","")</f>
        <v>←工事をする場所の代表地番を入力。「●●番」「●●番○」と入力してください。</v>
      </c>
      <c r="I32" s="686"/>
      <c r="J32" s="686"/>
      <c r="K32" s="686"/>
      <c r="L32" s="686"/>
      <c r="M32" s="686"/>
      <c r="N32" s="686"/>
      <c r="O32" s="686"/>
    </row>
    <row r="33" spans="2:15" s="687" customFormat="1">
      <c r="B33" s="886"/>
      <c r="C33" s="869"/>
      <c r="D33" s="695" t="s">
        <v>109</v>
      </c>
      <c r="E33" s="781"/>
      <c r="F33" s="794" t="str">
        <f>IF(E33="","←区画整理地内の場合、ブロック・ロットを入力してください。（例：９９Ｂ１１Ｌ）","")</f>
        <v>←区画整理地内の場合、ブロック・ロットを入力してください。（例：９９Ｂ１１Ｌ）</v>
      </c>
      <c r="I33" s="686"/>
      <c r="J33" s="686"/>
      <c r="K33" s="686"/>
      <c r="L33" s="686"/>
      <c r="M33" s="686"/>
      <c r="N33" s="686"/>
      <c r="O33" s="686"/>
    </row>
    <row r="34" spans="2:15" s="687" customFormat="1">
      <c r="B34" s="886"/>
      <c r="C34" s="869"/>
      <c r="D34" s="693" t="s">
        <v>110</v>
      </c>
      <c r="E34" s="781"/>
      <c r="F34" s="794" t="str">
        <f>IF(E34="","←代表地番以外に地番がある場合は入力してください。（例：１１１番地２２、１２３番地９８）","")</f>
        <v>←代表地番以外に地番がある場合は入力してください。（例：１１１番地２２、１２３番地９８）</v>
      </c>
      <c r="I34" s="686"/>
      <c r="J34" s="686"/>
      <c r="K34" s="686"/>
      <c r="L34" s="686"/>
      <c r="M34" s="686"/>
      <c r="N34" s="686"/>
      <c r="O34" s="686"/>
    </row>
    <row r="35" spans="2:15" s="687" customFormat="1">
      <c r="B35" s="886"/>
      <c r="C35" s="869"/>
      <c r="D35" s="693" t="s">
        <v>111</v>
      </c>
      <c r="E35" s="781"/>
      <c r="F35" s="773" t="str">
        <f>IF(E35="","←敷地面積を入力してください。","")</f>
        <v>←敷地面積を入力してください。</v>
      </c>
      <c r="I35" s="686"/>
      <c r="J35" s="686"/>
      <c r="K35" s="686"/>
      <c r="L35" s="686"/>
      <c r="M35" s="686"/>
      <c r="N35" s="686"/>
      <c r="O35" s="686"/>
    </row>
    <row r="36" spans="2:15" s="687" customFormat="1">
      <c r="B36" s="886"/>
      <c r="C36" s="870" t="s">
        <v>10</v>
      </c>
      <c r="D36" s="870"/>
      <c r="E36" s="722"/>
      <c r="F36" s="796" t="str">
        <f>IF(E36="","←道路工事がある場合、道路区分を選択してください。例：国道（●●号）、県道（○○○線）、市道（№○○○－○：　　　　線）、その他（○○○○）","")</f>
        <v>←道路工事がある場合、道路区分を選択してください。例：国道（●●号）、県道（○○○線）、市道（№○○○－○：　　　　線）、その他（○○○○）</v>
      </c>
      <c r="I36" s="696"/>
      <c r="J36" s="686"/>
      <c r="K36" s="686"/>
      <c r="L36" s="686"/>
      <c r="M36" s="686"/>
      <c r="N36" s="686"/>
      <c r="O36" s="686"/>
    </row>
    <row r="37" spans="2:15" s="687" customFormat="1">
      <c r="B37" s="886"/>
      <c r="C37" s="870" t="s">
        <v>261</v>
      </c>
      <c r="D37" s="870"/>
      <c r="E37" s="722"/>
      <c r="F37" s="775" t="str">
        <f>IF(AND(E36="",E37=""),"",IF(E37="","←路線名等を入力してください。例:№111-1：豊田線、法定外道路",""))</f>
        <v/>
      </c>
      <c r="I37" s="696"/>
      <c r="J37" s="686"/>
      <c r="K37" s="686"/>
      <c r="L37" s="686"/>
      <c r="M37" s="686"/>
      <c r="N37" s="686"/>
      <c r="O37" s="686"/>
    </row>
    <row r="38" spans="2:15" s="687" customFormat="1">
      <c r="B38" s="886"/>
      <c r="C38" s="870" t="s">
        <v>81</v>
      </c>
      <c r="D38" s="870"/>
      <c r="E38" s="721"/>
      <c r="F38" s="775" t="str">
        <f>IF(E38="","←用途コードを入力してください。（例：専用住宅の場合は「01」）",IFERROR(VLOOKUP(E38,テーブル!A3:B13,2,FALSE),"用途コードが誤っています！"))</f>
        <v>←用途コードを入力してください。（例：専用住宅の場合は「01」）</v>
      </c>
      <c r="G38" s="697" t="s">
        <v>221</v>
      </c>
      <c r="I38" s="686"/>
      <c r="J38" s="686"/>
      <c r="K38" s="686"/>
      <c r="L38" s="686"/>
      <c r="M38" s="686"/>
      <c r="N38" s="686"/>
      <c r="O38" s="686"/>
    </row>
    <row r="39" spans="2:15" s="687" customFormat="1">
      <c r="B39" s="886"/>
      <c r="C39" s="870" t="s">
        <v>31</v>
      </c>
      <c r="D39" s="870"/>
      <c r="E39" s="721"/>
      <c r="F39" s="776" t="str">
        <f>IF(E39="","←工事完了後の排水の処理方法を入力してください。（1:下水　2:浄化槽　3:汲取り　4:流入なし）",IFERROR(CHOOSE(E39,"下水道","浄化槽","汲取り","流入なし","その他"),"排水区分が誤っています！"))</f>
        <v>←工事完了後の排水の処理方法を入力してください。（1:下水　2:浄化槽　3:汲取り　4:流入なし）</v>
      </c>
      <c r="G39" s="687" t="s">
        <v>222</v>
      </c>
      <c r="I39" s="696"/>
      <c r="J39" s="686"/>
      <c r="K39" s="686"/>
      <c r="L39" s="686"/>
      <c r="M39" s="686"/>
      <c r="N39" s="686"/>
      <c r="O39" s="686"/>
    </row>
    <row r="40" spans="2:15" s="687" customFormat="1">
      <c r="B40" s="886"/>
      <c r="C40" s="870" t="s">
        <v>82</v>
      </c>
      <c r="D40" s="870"/>
      <c r="E40" s="779"/>
      <c r="F40" s="775" t="str">
        <f ca="1">IF(E40="","←着手予定日を入力してください。（yyyy/mm/dd）",IF(E40&lt;=TODAY(),"本日以前の日付は設定できません",""))</f>
        <v>←着手予定日を入力してください。（yyyy/mm/dd）</v>
      </c>
      <c r="I40" s="686"/>
      <c r="J40" s="686"/>
      <c r="K40" s="686"/>
      <c r="L40" s="686"/>
      <c r="M40" s="686"/>
      <c r="N40" s="686"/>
      <c r="O40" s="686"/>
    </row>
    <row r="41" spans="2:15" s="687" customFormat="1">
      <c r="B41" s="886"/>
      <c r="C41" s="870" t="s">
        <v>83</v>
      </c>
      <c r="D41" s="870"/>
      <c r="E41" s="779"/>
      <c r="F41" s="775" t="str">
        <f ca="1">IF(E41="","←完了予定日を入力してください。（yyyy/mm/dd）",IF(E41&lt;=TODAY(),"本日以前の日付は設定できません",""))</f>
        <v>←完了予定日を入力してください。（yyyy/mm/dd）</v>
      </c>
      <c r="I41" s="686"/>
      <c r="J41" s="686"/>
      <c r="K41" s="686"/>
      <c r="L41" s="686"/>
      <c r="M41" s="686"/>
      <c r="N41" s="686"/>
      <c r="O41" s="686"/>
    </row>
    <row r="42" spans="2:15">
      <c r="B42" s="885" t="s">
        <v>107</v>
      </c>
      <c r="C42" s="885" t="s">
        <v>103</v>
      </c>
      <c r="D42" s="698" t="s">
        <v>97</v>
      </c>
      <c r="E42" s="780"/>
      <c r="F42" s="777" t="str">
        <f>IF(E22="","",IF(E22="排水","",IF(E42="","←既設配水管の有無を入力してください。（0:無,1:有）",IF(E42="1","有",IF(AND(E42="0",E64="1"),"無","分担金工事区分を「有」にしてください。")))))</f>
        <v/>
      </c>
      <c r="H42" s="700"/>
      <c r="I42" s="701"/>
    </row>
    <row r="43" spans="2:15">
      <c r="B43" s="885"/>
      <c r="C43" s="885"/>
      <c r="D43" s="698" t="s">
        <v>99</v>
      </c>
      <c r="E43" s="780"/>
      <c r="F43" s="778" t="str">
        <f>IF(OR(E42="",E42="0"),"",IF(AND(E42="1",E43=""),"←既設配水管口径を３桁で入力してください。（例：50mmの場合、「050」）",IF(LEN(E43)&lt;&gt;3,"配水管口径は3桁で入力してください。","")))</f>
        <v/>
      </c>
      <c r="G43" s="687" t="s">
        <v>1263</v>
      </c>
      <c r="H43" s="696"/>
    </row>
    <row r="44" spans="2:15">
      <c r="B44" s="885"/>
      <c r="C44" s="885"/>
      <c r="D44" s="698" t="s">
        <v>216</v>
      </c>
      <c r="E44" s="780"/>
      <c r="F44" s="778" t="str">
        <f>IF(AND(E42="1",E44=""),"←既設配水管の管種を入力してください。（例：VP、HIR、DIP、HPPなど）",IF(AND(E42="0",E44&lt;&gt;""),"既設配水管が「無」になっています。",""))</f>
        <v/>
      </c>
      <c r="H44" s="696"/>
    </row>
    <row r="45" spans="2:15">
      <c r="B45" s="885"/>
      <c r="C45" s="885"/>
      <c r="D45" s="698" t="s">
        <v>98</v>
      </c>
      <c r="E45" s="780"/>
      <c r="F45" s="777" t="str">
        <f>IF(OR(E22="排水",E42="",E42="0"),"",IF(OR(E42="0",E45="0"),"無",IF(E42="1",IF(E45="","←既設の給水管有無を入力してください。（0:無,1:有）","有"))))</f>
        <v/>
      </c>
      <c r="H45" s="700"/>
      <c r="I45" s="701"/>
    </row>
    <row r="46" spans="2:15">
      <c r="B46" s="885"/>
      <c r="C46" s="885"/>
      <c r="D46" s="698" t="s">
        <v>99</v>
      </c>
      <c r="E46" s="780"/>
      <c r="F46" s="777" t="str">
        <f>IF(OR(E45="",E45="0"),"",IF(AND(E45="1",E46=""),"←既設給水管口径を数字３桁で入力してください。（例：20mmの場合、「020」）",IF(LEN(E46)&lt;&gt;3,"給水管口径は３桁で入力してください。","")))</f>
        <v/>
      </c>
      <c r="H46" s="696"/>
    </row>
    <row r="47" spans="2:15">
      <c r="B47" s="885"/>
      <c r="C47" s="885"/>
      <c r="D47" s="698" t="s">
        <v>100</v>
      </c>
      <c r="E47" s="780"/>
      <c r="F47" s="778" t="str">
        <f>IF(OR(E22="",E22="排水"),"",IF(E47="","←既設装置がある場合、水道番号を6桁で入力してください。",IF(OR(E45="",E45="0"),"",IF(AND(E45="1",E47=""),"←既設装置の水道番号を6桁で入力してください。",IF(LEN(E47)&lt;&gt;6,"水道番号は6桁です。","")))))</f>
        <v/>
      </c>
      <c r="G47" s="767"/>
    </row>
    <row r="48" spans="2:15">
      <c r="B48" s="885"/>
      <c r="C48" s="885"/>
      <c r="D48" s="698" t="s">
        <v>101</v>
      </c>
      <c r="E48" s="780"/>
      <c r="F48" s="777" t="str">
        <f>IF(E22="","",IF(E48="","←既設のメーター口径を選択してください。（例：13mmの場合、「013」）",""))</f>
        <v/>
      </c>
      <c r="G48" s="687" t="str">
        <f>IF(LEN(E48)=3,"","3桁で入力してください。013,020,025,030,040,050,075,100,150,200")</f>
        <v>3桁で入力してください。013,020,025,030,040,050,075,100,150,200</v>
      </c>
    </row>
    <row r="49" spans="2:9">
      <c r="B49" s="885"/>
      <c r="C49" s="885"/>
      <c r="D49" s="698" t="s">
        <v>102</v>
      </c>
      <c r="E49" s="780"/>
      <c r="F49" s="797" t="str">
        <f>IF(E22="","",IF(AND(E48&gt;0,E49=""),"←現地にメーターが設置されている場合は６桁のメーター番号を入力してください。",IF(LEN(E49)&lt;&gt;6,"メーター番号は６桁です。","")))</f>
        <v/>
      </c>
    </row>
    <row r="50" spans="2:9">
      <c r="B50" s="885"/>
      <c r="C50" s="889" t="s">
        <v>106</v>
      </c>
      <c r="D50" s="698" t="s">
        <v>105</v>
      </c>
      <c r="E50" s="699"/>
      <c r="F50" s="777" t="str">
        <f>IF(E22="給水","",IF(E50="","←既設取付管の有無を入力してください。（0:無,1:有）",IF(E50="1","有","無")))</f>
        <v>←既設取付管の有無を入力してください。（0:無,1:有）</v>
      </c>
      <c r="G50" s="687" t="s">
        <v>223</v>
      </c>
      <c r="H50" s="700"/>
      <c r="I50" s="701"/>
    </row>
    <row r="51" spans="2:9">
      <c r="B51" s="885"/>
      <c r="C51" s="889"/>
      <c r="D51" s="698" t="s">
        <v>99</v>
      </c>
      <c r="E51" s="699"/>
      <c r="F51" s="777" t="str">
        <f>IF(AND(E50="1",E51=""),"←既設取付管の口径を選択してください。（例：100mmの場合、「100」）",IF(AND(E50="0",E51&lt;&gt;""),"既設下水取付管が「無」になっています。",""))</f>
        <v/>
      </c>
      <c r="H51" s="696"/>
    </row>
    <row r="52" spans="2:9">
      <c r="B52" s="885"/>
      <c r="C52" s="889"/>
      <c r="D52" s="698" t="s">
        <v>104</v>
      </c>
      <c r="E52" s="699"/>
      <c r="F52" s="777" t="str">
        <f>IF(E22="給水","",IF(AND(E50="1",E52=""),"←公共桝の設置履歴の有無を入力してください。（0:無,1:有）",IF(OR(E50="0",E52="0"),"無",IF(E52="1","有",""))))</f>
        <v/>
      </c>
      <c r="G52" s="687" t="s">
        <v>223</v>
      </c>
      <c r="H52" s="700"/>
      <c r="I52" s="701"/>
    </row>
    <row r="53" spans="2:9">
      <c r="B53" s="877" t="s">
        <v>127</v>
      </c>
      <c r="C53" s="880" t="s">
        <v>112</v>
      </c>
      <c r="D53" s="702" t="s">
        <v>217</v>
      </c>
      <c r="E53" s="703"/>
      <c r="F53" s="782" t="str">
        <f>IF(E22="排水","",IF(E53="","←工事内容を数字で入力してください。（1:一般住宅,2:集合住宅,3:承認工事,4:その他）",IFERROR(CHOOSE(E53,"一般住宅","集合住宅","承認工事","その他（　　　　）"),"工事内容が未入力か誤っています。")))</f>
        <v>←工事内容を数字で入力してください。（1:一般住宅,2:集合住宅,3:承認工事,4:その他）</v>
      </c>
      <c r="G53" s="687" t="s">
        <v>234</v>
      </c>
      <c r="I53" s="696"/>
    </row>
    <row r="54" spans="2:9" ht="19.5" customHeight="1">
      <c r="B54" s="878"/>
      <c r="C54" s="881"/>
      <c r="D54" s="702" t="s">
        <v>113</v>
      </c>
      <c r="E54" s="703"/>
      <c r="F54" s="782" t="str">
        <f>IF(E54="","←申請区分を数字で入力してください。（1:新設,2:改造,3:口径変更,4:取付済）",IF(AND(E48="",OR(E54="2",E54="3")),"申請区分が誤っています。既設のメーター口径が入力されていません。",IFERROR(CHOOSE(VALUE(E54),"新設（メーター口径："&amp;E60&amp;"mm）","改造","口径変更（"&amp;E48&amp;"mm→"&amp;E60&amp;"mm）","取付済（メーター口径："&amp;E60&amp;"mm）"),"入力内容を修正してください。")))</f>
        <v>←申請区分を数字で入力してください。（1:新設,2:改造,3:口径変更,4:取付済）</v>
      </c>
      <c r="G54" s="687" t="s">
        <v>1260</v>
      </c>
      <c r="H54" s="700"/>
      <c r="I54" s="701"/>
    </row>
    <row r="55" spans="2:9" ht="19.5" customHeight="1">
      <c r="B55" s="878"/>
      <c r="C55" s="881"/>
      <c r="D55" s="702" t="s">
        <v>235</v>
      </c>
      <c r="E55" s="703"/>
      <c r="F55" s="783" t="str">
        <f>IF(E54&lt;&gt;"1","",IF(AND(E54="",E55=""),"",IF(AND(E54="1",E55=""),"←私有管分岐の有無を入力してください。（0:無,1:有）",IF(E55="0","無",IF(E55="1","有","入力が誤っています！")))))</f>
        <v/>
      </c>
      <c r="G55" s="687" t="s">
        <v>223</v>
      </c>
      <c r="H55" s="700"/>
      <c r="I55" s="701"/>
    </row>
    <row r="56" spans="2:9">
      <c r="B56" s="878"/>
      <c r="C56" s="881"/>
      <c r="D56" s="702" t="s">
        <v>233</v>
      </c>
      <c r="E56" s="703"/>
      <c r="F56" s="782" t="str">
        <f>IF(E54="","",IF(E56="","←権利移転区分を入力してください。（0:無,1:有）",IF(E56="0","無",IF(E56="1","有",""))))</f>
        <v/>
      </c>
      <c r="G56" s="687" t="s">
        <v>223</v>
      </c>
      <c r="I56" s="696"/>
    </row>
    <row r="57" spans="2:9">
      <c r="B57" s="878"/>
      <c r="C57" s="881"/>
      <c r="D57" s="702" t="s">
        <v>218</v>
      </c>
      <c r="E57" s="703"/>
      <c r="F57" s="702" t="str">
        <f>IF(AND(E45="0",E57="0"),"給水管が無いのに公道工事が「無」になっています。",IF(E57="0","無",IF(E57="2","公道取出("&amp;E43&amp;"㎜×"&amp;E59&amp;"㎜)","←公道工事は、「0：無」か「2：民間」を選択してください。")))</f>
        <v>←公道工事は、「0：無」か「2：民間」を選択してください。</v>
      </c>
      <c r="G57" s="687" t="s">
        <v>224</v>
      </c>
      <c r="I57" s="696"/>
    </row>
    <row r="58" spans="2:9">
      <c r="B58" s="878"/>
      <c r="C58" s="881"/>
      <c r="D58" s="702" t="s">
        <v>219</v>
      </c>
      <c r="E58" s="703"/>
      <c r="F58" s="702" t="str">
        <f>IF(E58="","←公道撤去の有無を選択してください。（0:無,2:民間施行）",IF(E58="0","無",IF(E58="2","公道撤去("&amp;E43&amp;"㎜×"&amp;E46&amp;"㎜)","公道工事内容が未入力か誤っています。")))</f>
        <v>←公道撤去の有無を選択してください。（0:無,2:民間施行）</v>
      </c>
      <c r="G58" s="687" t="s">
        <v>224</v>
      </c>
      <c r="I58" s="696"/>
    </row>
    <row r="59" spans="2:9">
      <c r="B59" s="878"/>
      <c r="C59" s="881"/>
      <c r="D59" s="702" t="s">
        <v>215</v>
      </c>
      <c r="E59" s="703"/>
      <c r="F59" s="702" t="str">
        <f>IF(E57="2",IF(E59="","←取出し口径を選択してください。",IF(E59&lt;20,"口径20㎜未満は入力できません","")),IF(E59="","","公道取出が無しなので取出し口径は入力できません。"))</f>
        <v/>
      </c>
      <c r="I59" s="696"/>
    </row>
    <row r="60" spans="2:9">
      <c r="B60" s="878"/>
      <c r="C60" s="882"/>
      <c r="D60" s="704" t="str">
        <f>IF(E54="3","口径変更後口径","メーター口径")</f>
        <v>メーター口径</v>
      </c>
      <c r="E60" s="703"/>
      <c r="F60" s="782" t="str">
        <f>IF(E54="2",IF(E60="","","改造工事申請のため、メーター口径は入力不要です。"),IF(E54="3",IF(E60="","←変更後の口径を選択してください。",IF(VALUE(E60)&lt;20,"20mm未満の口径は設置できません","")),IF(E60="","←取付を希望するメーター口径を選択してください。","")))</f>
        <v>←取付を希望するメーター口径を選択してください。</v>
      </c>
      <c r="G60" s="687" t="str">
        <f>IF(LEN(E60)=3,"","3桁で入力してください。013,020,025,030,040,050,075,100,150,200")</f>
        <v>3桁で入力してください。013,020,025,030,040,050,075,100,150,200</v>
      </c>
      <c r="I60" s="696"/>
    </row>
    <row r="61" spans="2:9">
      <c r="B61" s="878"/>
      <c r="C61" s="702" t="s">
        <v>16</v>
      </c>
      <c r="D61" s="705"/>
      <c r="E61" s="703"/>
      <c r="F61" s="782" t="str">
        <f>IF(E54="","",IF(OR(E54="1",E54="4"),IF(E61="","←中間検査の有無を入力してください。（0:無,1:有)",IF(E61="0","無",IF(E61="1","有","中間検査区分が間違っています。（0:無,1:有)"))),IF(AND(OR(E54="2",E54="3"),E61="1"),"改造、口径変更の場合は中間検査は「０：無」です。",IF(E61&lt;&gt;"0","中間検査区分が間違っています。（0:無,1:有)","無"))))</f>
        <v/>
      </c>
      <c r="G61" s="687" t="s">
        <v>223</v>
      </c>
      <c r="H61" s="700"/>
      <c r="I61" s="701"/>
    </row>
    <row r="62" spans="2:9">
      <c r="B62" s="878"/>
      <c r="C62" s="702" t="s">
        <v>114</v>
      </c>
      <c r="D62" s="705"/>
      <c r="E62" s="703"/>
      <c r="F62" s="783" t="str">
        <f>IF(E54="","",IF(AND(E54="1",E62=""),"←舗装先行の有無を入力してください。（0:無,1:有)",IF(AND(E54="1",E62="1"),"有",IF(AND(E54="1",E62="0"),"無","無"))))</f>
        <v/>
      </c>
      <c r="G62" s="687" t="s">
        <v>223</v>
      </c>
      <c r="H62" s="700"/>
      <c r="I62" s="701"/>
    </row>
    <row r="63" spans="2:9">
      <c r="B63" s="878"/>
      <c r="C63" s="702" t="s">
        <v>115</v>
      </c>
      <c r="D63" s="705"/>
      <c r="E63" s="703"/>
      <c r="F63" s="782" t="str">
        <f>IF(E54="","",IF(AND(OR(E54="2",E54="3"),E63=""),"材料支給の有無を入力してください。（0:無,1:有）",IF(E63="0","無",IF(E63="1","有","無"))))</f>
        <v/>
      </c>
      <c r="G63" s="687" t="s">
        <v>223</v>
      </c>
      <c r="H63" s="700"/>
      <c r="I63" s="701"/>
    </row>
    <row r="64" spans="2:9">
      <c r="B64" s="878"/>
      <c r="C64" s="702" t="s">
        <v>116</v>
      </c>
      <c r="D64" s="705"/>
      <c r="E64" s="703"/>
      <c r="F64" s="782" t="str">
        <f>IF(E42="1","無",IF(AND(E42="0",E64="1"),"有","配水管が無い場合、分担金工事区分は「1:有」を入力してください。"))</f>
        <v>配水管が無い場合、分担金工事区分は「1:有」を入力してください。</v>
      </c>
      <c r="G64" s="687" t="s">
        <v>223</v>
      </c>
      <c r="H64" s="700"/>
      <c r="I64" s="701"/>
    </row>
    <row r="65" spans="2:9">
      <c r="B65" s="878"/>
      <c r="C65" s="702" t="s">
        <v>117</v>
      </c>
      <c r="D65" s="705"/>
      <c r="E65" s="785"/>
      <c r="F65" s="786" t="str">
        <f>_xlfn.IFNA(VLOOKUP(E65,テーブル!$G$3:$H$9,2,FALSE),"")</f>
        <v/>
      </c>
      <c r="G65" s="697" t="s">
        <v>230</v>
      </c>
    </row>
    <row r="66" spans="2:9">
      <c r="B66" s="878"/>
      <c r="C66" s="702" t="s">
        <v>118</v>
      </c>
      <c r="D66" s="705"/>
      <c r="E66" s="703"/>
      <c r="F66" s="782" t="str">
        <f>IF(E66="","←第１乙止水栓の有無を入力してください。（0:無,1:有)",IF(E66="0","無",IF(E66="1","有","入力内容が正しくありません。")))</f>
        <v>←第１乙止水栓の有無を入力してください。（0:無,1:有)</v>
      </c>
      <c r="G66" s="687" t="s">
        <v>223</v>
      </c>
      <c r="H66" s="700"/>
      <c r="I66" s="701"/>
    </row>
    <row r="67" spans="2:9">
      <c r="B67" s="878"/>
      <c r="C67" s="702" t="s">
        <v>119</v>
      </c>
      <c r="D67" s="705"/>
      <c r="E67" s="703"/>
      <c r="F67" s="782" t="str">
        <f>IF(E67="","←止水栓区分を入力してください。（1:従来,2:甲乙一体式,3:スルース,4:青銅製,5:制水弁,9:その他）",IF(AND(E54&lt;&gt;"3",E67="1"),"従来型の乙止水栓設置はできません。",IFERROR(CHOOSE(E67,"従来式","甲乙一体式","スルース","青銅製","制水弁"),"止水栓区分が未入力か誤っています。")))</f>
        <v>←止水栓区分を入力してください。（1:従来,2:甲乙一体式,3:スルース,4:青銅製,5:制水弁,9:その他）</v>
      </c>
      <c r="G67" s="687" t="s">
        <v>225</v>
      </c>
      <c r="I67" s="696"/>
    </row>
    <row r="68" spans="2:9">
      <c r="B68" s="878"/>
      <c r="C68" s="702" t="s">
        <v>120</v>
      </c>
      <c r="D68" s="705"/>
      <c r="E68" s="703"/>
      <c r="F68" s="782" t="str">
        <f>IF(E68="","←逆止弁区分を入力してください。（0:無,1:有）",IF(E68="0","無",IF(E68="1","有","逆止弁区分が正しくありません。")))</f>
        <v>←逆止弁区分を入力してください。（0:無,1:有）</v>
      </c>
      <c r="G68" s="687" t="s">
        <v>223</v>
      </c>
      <c r="H68" s="700"/>
      <c r="I68" s="706"/>
    </row>
    <row r="69" spans="2:9">
      <c r="B69" s="878"/>
      <c r="C69" s="702" t="s">
        <v>121</v>
      </c>
      <c r="D69" s="705"/>
      <c r="E69" s="703"/>
      <c r="F69" s="782" t="str">
        <f>IF(E69="","←該当する数字を入力してください。(1:コンクリート,2:プラスチック,3:鋼板,4:ＰＳルーム)",IF(AND(E54&lt;&gt;"2",E69="1"),"コンクリート製従来型メーターボックスは使用できません。",IFERROR(CHOOSE(E69,"コンクリート","プラスチック","鋼板","ＰＳルーム"),"メーターボックス種類が未入力か誤っています。")))</f>
        <v>←該当する数字を入力してください。(1:コンクリート,2:プラスチック,3:鋼板,4:ＰＳルーム)</v>
      </c>
      <c r="G69" s="687" t="s">
        <v>1261</v>
      </c>
    </row>
    <row r="70" spans="2:9">
      <c r="B70" s="878"/>
      <c r="C70" s="702" t="s">
        <v>122</v>
      </c>
      <c r="D70" s="705"/>
      <c r="E70" s="785"/>
      <c r="F70" s="787" t="s">
        <v>1259</v>
      </c>
      <c r="G70" s="687" t="s">
        <v>223</v>
      </c>
      <c r="H70" s="700"/>
      <c r="I70" s="701"/>
    </row>
    <row r="71" spans="2:9">
      <c r="B71" s="878"/>
      <c r="C71" s="702" t="s">
        <v>123</v>
      </c>
      <c r="D71" s="705"/>
      <c r="E71" s="703"/>
      <c r="F71" s="782" t="str">
        <f>IF(E71="","←給水区分を数字２桁で入力してください。（01:直圧,02:受水槽,03:直結増圧）",IF(E71="01","直圧",IF(E71="02","受水槽",IF(E71="03","直結増圧","給水区分が未入力か誤っています。"))))</f>
        <v>←給水区分を数字２桁で入力してください。（01:直圧,02:受水槽,03:直結増圧）</v>
      </c>
      <c r="G71" s="697" t="s">
        <v>226</v>
      </c>
    </row>
    <row r="72" spans="2:9">
      <c r="B72" s="878"/>
      <c r="C72" s="702" t="s">
        <v>124</v>
      </c>
      <c r="D72" s="705"/>
      <c r="E72" s="703"/>
      <c r="F72" s="782" t="str">
        <f>IF(AND(E70="0",E72&lt;&gt;"01"),"集合住宅ではないので「01：なし」以外選択できません。",IF(E72="01","なし",IF(E72="02","直読契約",IF(E72="03","隔測契約","←契約区分を入力してください。（01:なし,02:直読契約,03:隔測契約）"))))</f>
        <v>←契約区分を入力してください。（01:なし,02:直読契約,03:隔測契約）</v>
      </c>
      <c r="G72" s="697" t="s">
        <v>227</v>
      </c>
    </row>
    <row r="73" spans="2:9">
      <c r="B73" s="878"/>
      <c r="C73" s="702" t="s">
        <v>125</v>
      </c>
      <c r="D73" s="705"/>
      <c r="E73" s="707"/>
      <c r="F73" s="784" t="str">
        <f>IF(E71="02",IF(E73&gt;0,"","受水槽容量を入力してください。"),IF(E73&gt;0,"給水区分＝受水槽以外は入力できません。",""))</f>
        <v/>
      </c>
    </row>
    <row r="74" spans="2:9" ht="52.5" customHeight="1">
      <c r="B74" s="879"/>
      <c r="C74" s="702" t="s">
        <v>126</v>
      </c>
      <c r="D74" s="705"/>
      <c r="E74" s="708"/>
      <c r="F74" s="709"/>
      <c r="G74" s="710"/>
    </row>
    <row r="75" spans="2:9" ht="19.5" customHeight="1">
      <c r="B75" s="876" t="s">
        <v>129</v>
      </c>
      <c r="C75" s="883" t="s">
        <v>220</v>
      </c>
      <c r="D75" s="711" t="s">
        <v>113</v>
      </c>
      <c r="E75" s="712"/>
      <c r="F75" s="711" t="str">
        <f>IF(E75="","←申請区分を数字で入力してください。（1:新設,2:改造,3:浄化槽切替,4:汲取切替）",IFERROR(CHOOSE(E75,"新設","改造","浄化槽切替","汲取切替"),"申請区分が未入力か誤っています。"))</f>
        <v>←申請区分を数字で入力してください。（1:新設,2:改造,3:浄化槽切替,4:汲取切替）</v>
      </c>
      <c r="G75" s="687" t="s">
        <v>228</v>
      </c>
    </row>
    <row r="76" spans="2:9">
      <c r="B76" s="876"/>
      <c r="C76" s="884"/>
      <c r="D76" s="711" t="s">
        <v>66</v>
      </c>
      <c r="E76" s="712"/>
      <c r="F76" s="798" t="str">
        <f>IF(OR(E75="3",E75="4"),IF(E76="","","前排水確認番号は存在しないはずです。"),IF(E76="","←前排水設備番号がある場合は、入力してください。",IF(LEN(E76)=6,"","排水確認番号は６桁で入力してください。")))</f>
        <v>←前排水設備番号がある場合は、入力してください。</v>
      </c>
    </row>
    <row r="77" spans="2:9">
      <c r="B77" s="876"/>
      <c r="C77" s="887" t="s">
        <v>259</v>
      </c>
      <c r="D77" s="888"/>
      <c r="E77" s="712"/>
      <c r="F77" s="711" t="str">
        <f>IF(E77="","←公共ます設置工事の有無を入力してください。（0:無,1:有）",IF(E77="0","無","公共ます設置（増設）申請書を提出してください。"))</f>
        <v>←公共ます設置工事の有無を入力してください。（0:無,1:有）</v>
      </c>
      <c r="G77" s="687" t="s">
        <v>223</v>
      </c>
    </row>
    <row r="78" spans="2:9">
      <c r="B78" s="876"/>
      <c r="C78" s="887" t="s">
        <v>260</v>
      </c>
      <c r="D78" s="888"/>
      <c r="E78" s="712"/>
      <c r="F78" s="711" t="str">
        <f>IF(E78="","←取付管設置工事の有無を入力してください。（0:無,1:有）",IF(E78="0","無","有"))</f>
        <v>←取付管設置工事の有無を入力してください。（0:無,1:有）</v>
      </c>
      <c r="G78" s="687" t="s">
        <v>223</v>
      </c>
    </row>
    <row r="79" spans="2:9">
      <c r="B79" s="876"/>
      <c r="C79" s="713" t="s">
        <v>128</v>
      </c>
      <c r="D79" s="714"/>
      <c r="E79" s="712"/>
      <c r="F79" s="711" t="str">
        <f>IF(E79="","←融資希望の有無を入力してください。（0:無,1:有）",IF(E79="0","無",IF(E79="1","有","融資の希望の有無を入力が正しくありません。無：０　有：１")))</f>
        <v>←融資希望の有無を入力してください。（0:無,1:有）</v>
      </c>
      <c r="G79" s="687" t="s">
        <v>223</v>
      </c>
    </row>
    <row r="80" spans="2:9" ht="42" customHeight="1">
      <c r="B80" s="876"/>
      <c r="C80" s="713" t="s">
        <v>126</v>
      </c>
      <c r="D80" s="714"/>
      <c r="E80" s="715"/>
      <c r="F80" s="716"/>
    </row>
    <row r="81" spans="2:9">
      <c r="B81" s="876"/>
      <c r="C81" s="789" t="s">
        <v>231</v>
      </c>
      <c r="D81" s="788"/>
      <c r="E81" s="712"/>
      <c r="F81" s="717" t="s">
        <v>232</v>
      </c>
    </row>
    <row r="82" spans="2:9" ht="19.5" customHeight="1">
      <c r="B82" s="817" t="s">
        <v>1210</v>
      </c>
      <c r="C82" s="818"/>
      <c r="D82" s="817"/>
      <c r="E82" s="718" t="s">
        <v>1264</v>
      </c>
      <c r="F82" s="819" t="str">
        <f>IF(E82="□","委任確認がされていません！！","")</f>
        <v>委任確認がされていません！！</v>
      </c>
    </row>
    <row r="83" spans="2:9">
      <c r="I83" s="687"/>
    </row>
    <row r="88" spans="2:9">
      <c r="G88" s="697"/>
    </row>
    <row r="89" spans="2:9">
      <c r="G89" s="697"/>
    </row>
    <row r="90" spans="2:9" ht="19.5" customHeight="1"/>
    <row r="146" spans="9:13">
      <c r="I146" s="719"/>
      <c r="J146" s="719"/>
      <c r="K146" s="719"/>
      <c r="L146" s="719"/>
      <c r="M146" s="719"/>
    </row>
  </sheetData>
  <sheetProtection selectLockedCells="1"/>
  <dataConsolidate/>
  <mergeCells count="46">
    <mergeCell ref="B20:D20"/>
    <mergeCell ref="B21:D21"/>
    <mergeCell ref="B5:B13"/>
    <mergeCell ref="B14:B19"/>
    <mergeCell ref="C15:D15"/>
    <mergeCell ref="C16:D16"/>
    <mergeCell ref="C17:D17"/>
    <mergeCell ref="C18:D18"/>
    <mergeCell ref="C19:D19"/>
    <mergeCell ref="C10:D10"/>
    <mergeCell ref="C11:D11"/>
    <mergeCell ref="C12:D12"/>
    <mergeCell ref="C13:D13"/>
    <mergeCell ref="C14:D14"/>
    <mergeCell ref="C5:D5"/>
    <mergeCell ref="C6:D6"/>
    <mergeCell ref="C7:D7"/>
    <mergeCell ref="C8:D8"/>
    <mergeCell ref="C9:D9"/>
    <mergeCell ref="B75:B81"/>
    <mergeCell ref="C40:D40"/>
    <mergeCell ref="C41:D41"/>
    <mergeCell ref="B53:B74"/>
    <mergeCell ref="C53:C60"/>
    <mergeCell ref="C75:C76"/>
    <mergeCell ref="B42:B52"/>
    <mergeCell ref="B31:B41"/>
    <mergeCell ref="C37:D37"/>
    <mergeCell ref="C77:D77"/>
    <mergeCell ref="C78:D78"/>
    <mergeCell ref="C42:C49"/>
    <mergeCell ref="C50:C52"/>
    <mergeCell ref="C31:C35"/>
    <mergeCell ref="C36:D36"/>
    <mergeCell ref="C38:D38"/>
    <mergeCell ref="C39:D39"/>
    <mergeCell ref="B22:D22"/>
    <mergeCell ref="B23:D23"/>
    <mergeCell ref="B24:B30"/>
    <mergeCell ref="C24:D24"/>
    <mergeCell ref="C25:D25"/>
    <mergeCell ref="C26:D26"/>
    <mergeCell ref="C27:D27"/>
    <mergeCell ref="C28:D28"/>
    <mergeCell ref="C29:D29"/>
    <mergeCell ref="C30:D30"/>
  </mergeCells>
  <phoneticPr fontId="6"/>
  <conditionalFormatting sqref="B53:F74">
    <cfRule type="expression" dxfId="106" priority="42">
      <formula>$E$22="排水"</formula>
    </cfRule>
  </conditionalFormatting>
  <conditionalFormatting sqref="C77:C78">
    <cfRule type="expression" dxfId="105" priority="49">
      <formula>$E$22="給水"</formula>
    </cfRule>
  </conditionalFormatting>
  <conditionalFormatting sqref="C50:G52 D75:F80 B75:C75 B76:B78 B79:C80">
    <cfRule type="expression" dxfId="104" priority="55">
      <formula>$E$22="給水"</formula>
    </cfRule>
  </conditionalFormatting>
  <conditionalFormatting sqref="D42:F47">
    <cfRule type="expression" dxfId="103" priority="5">
      <formula>$E$22="排水"</formula>
    </cfRule>
  </conditionalFormatting>
  <conditionalFormatting sqref="E1:E3">
    <cfRule type="containsBlanks" dxfId="102" priority="28">
      <formula>LEN(TRIM(E1))=0</formula>
    </cfRule>
  </conditionalFormatting>
  <conditionalFormatting sqref="E22:E23">
    <cfRule type="containsBlanks" dxfId="101" priority="40">
      <formula>LEN(TRIM(E22))=0</formula>
    </cfRule>
  </conditionalFormatting>
  <conditionalFormatting sqref="E25:E26">
    <cfRule type="containsBlanks" dxfId="100" priority="39">
      <formula>LEN(TRIM(E25))=0</formula>
    </cfRule>
  </conditionalFormatting>
  <conditionalFormatting sqref="E28:E32">
    <cfRule type="containsBlanks" dxfId="99" priority="37">
      <formula>LEN(TRIM(E28))=0</formula>
    </cfRule>
  </conditionalFormatting>
  <conditionalFormatting sqref="E35 E38:E41">
    <cfRule type="containsBlanks" dxfId="98" priority="38">
      <formula>LEN(TRIM(E35))=0</formula>
    </cfRule>
  </conditionalFormatting>
  <conditionalFormatting sqref="E42">
    <cfRule type="expression" dxfId="97" priority="20">
      <formula>AND(OR($E$22="給水",$E$22="給排水"),$E42="")</formula>
    </cfRule>
  </conditionalFormatting>
  <conditionalFormatting sqref="E43:E45">
    <cfRule type="expression" dxfId="96" priority="19">
      <formula>AND(OR($E$22="給水",$E$22="給排水"),$E$42="1",$E43="")</formula>
    </cfRule>
  </conditionalFormatting>
  <conditionalFormatting sqref="E46:E48">
    <cfRule type="expression" dxfId="95" priority="17">
      <formula>AND($E$45="1",$E46="")</formula>
    </cfRule>
  </conditionalFormatting>
  <conditionalFormatting sqref="E50">
    <cfRule type="expression" dxfId="94" priority="4">
      <formula>AND($E$22="排水",$E$50="")</formula>
    </cfRule>
  </conditionalFormatting>
  <conditionalFormatting sqref="E53:E54 E57:E58 E66:E69">
    <cfRule type="expression" dxfId="93" priority="25">
      <formula>AND(OR($E$22="給水",$E$22="給排水"),$E53="")</formula>
    </cfRule>
  </conditionalFormatting>
  <conditionalFormatting sqref="E55:E56">
    <cfRule type="expression" dxfId="92" priority="16">
      <formula>AND($E$54="1",$E55="")</formula>
    </cfRule>
  </conditionalFormatting>
  <conditionalFormatting sqref="E59">
    <cfRule type="expression" dxfId="91" priority="15">
      <formula>AND($E$57="2",$E$59="")</formula>
    </cfRule>
  </conditionalFormatting>
  <conditionalFormatting sqref="E60">
    <cfRule type="expression" dxfId="90" priority="14">
      <formula>AND(OR($E$54="1",$E$54="3",$E$54="4"),$E$60="")</formula>
    </cfRule>
  </conditionalFormatting>
  <conditionalFormatting sqref="E61">
    <cfRule type="expression" dxfId="89" priority="12">
      <formula>AND(OR($E$54="1",$E$54="4"),$E$61="")</formula>
    </cfRule>
  </conditionalFormatting>
  <conditionalFormatting sqref="E62">
    <cfRule type="expression" dxfId="88" priority="11">
      <formula>AND($E$54="1",$E$62="")</formula>
    </cfRule>
  </conditionalFormatting>
  <conditionalFormatting sqref="E63">
    <cfRule type="expression" dxfId="87" priority="8">
      <formula>AND(OR($E$54="2",$E$54="3"),$E$63="")</formula>
    </cfRule>
  </conditionalFormatting>
  <conditionalFormatting sqref="E64">
    <cfRule type="expression" dxfId="86" priority="18">
      <formula>AND($E$42="0",$E$64="")</formula>
    </cfRule>
  </conditionalFormatting>
  <conditionalFormatting sqref="E71">
    <cfRule type="expression" dxfId="85" priority="7">
      <formula>AND(OR($E$22="給水",$E$22="給排水"),$E$71="")</formula>
    </cfRule>
  </conditionalFormatting>
  <conditionalFormatting sqref="E72">
    <cfRule type="expression" dxfId="84" priority="1">
      <formula>AND($E$22&lt;&gt;"排水",$E$72="")</formula>
    </cfRule>
  </conditionalFormatting>
  <conditionalFormatting sqref="E75">
    <cfRule type="expression" dxfId="83" priority="3">
      <formula>AND($E$22="排水",$E$75="")</formula>
    </cfRule>
  </conditionalFormatting>
  <conditionalFormatting sqref="E77:E79">
    <cfRule type="expression" dxfId="82" priority="2">
      <formula>AND($E$22="排水",$E77="")</formula>
    </cfRule>
  </conditionalFormatting>
  <conditionalFormatting sqref="E82">
    <cfRule type="cellIs" dxfId="81" priority="41" operator="equal">
      <formula>"□"</formula>
    </cfRule>
  </conditionalFormatting>
  <conditionalFormatting sqref="E43:F49">
    <cfRule type="expression" dxfId="80" priority="35">
      <formula>AND(OR($E$22="給水",$E$22="給排水"),$E$42="0")</formula>
    </cfRule>
  </conditionalFormatting>
  <conditionalFormatting sqref="E46:F49">
    <cfRule type="expression" dxfId="79" priority="34">
      <formula>$E$45="0"</formula>
    </cfRule>
  </conditionalFormatting>
  <conditionalFormatting sqref="E51:F52">
    <cfRule type="expression" dxfId="78" priority="33">
      <formula>$E$50="0"</formula>
    </cfRule>
  </conditionalFormatting>
  <conditionalFormatting sqref="E55:F56">
    <cfRule type="expression" dxfId="77" priority="26">
      <formula>OR($E$54="2",$E$54="3",$E$54="4")</formula>
    </cfRule>
  </conditionalFormatting>
  <conditionalFormatting sqref="E59:F59">
    <cfRule type="expression" dxfId="76" priority="32">
      <formula>$E$57="0"</formula>
    </cfRule>
  </conditionalFormatting>
  <conditionalFormatting sqref="E60:F60">
    <cfRule type="expression" dxfId="75" priority="13">
      <formula>$E$54="2"</formula>
    </cfRule>
  </conditionalFormatting>
  <conditionalFormatting sqref="E62:F62">
    <cfRule type="expression" dxfId="74" priority="10">
      <formula>OR($E$54="2",$E$54="3",$E$54="4")</formula>
    </cfRule>
  </conditionalFormatting>
  <conditionalFormatting sqref="E63:F63">
    <cfRule type="expression" dxfId="73" priority="22">
      <formula>OR($E$54="1",$E$54="4")</formula>
    </cfRule>
  </conditionalFormatting>
  <conditionalFormatting sqref="E64:F64">
    <cfRule type="expression" dxfId="72" priority="31">
      <formula>$E$42="1"</formula>
    </cfRule>
  </conditionalFormatting>
  <conditionalFormatting sqref="E73:F73">
    <cfRule type="expression" dxfId="71" priority="30">
      <formula>$E$71&lt;&gt;"02"</formula>
    </cfRule>
  </conditionalFormatting>
  <conditionalFormatting sqref="E76:F76">
    <cfRule type="expression" dxfId="70" priority="29">
      <formula>OR($E$75="3",$E$75="4")</formula>
    </cfRule>
  </conditionalFormatting>
  <conditionalFormatting sqref="E78:F78">
    <cfRule type="expression" dxfId="69" priority="48">
      <formula>$E$22="給水"</formula>
    </cfRule>
  </conditionalFormatting>
  <dataValidations xWindow="260" yWindow="570" count="18">
    <dataValidation operator="equal" allowBlank="1" showInputMessage="1" showErrorMessage="1" sqref="F61:F64 F66 F68 F70 F42 F45 F50 F52" xr:uid="{00000000-0002-0000-0200-000000000000}"/>
    <dataValidation imeMode="halfAlpha" allowBlank="1" showInputMessage="1" showErrorMessage="1" sqref="E35 E44 E49 E76 E47 E70 E23:E25 E30 E38:E41 E73" xr:uid="{00000000-0002-0000-0200-000001000000}"/>
    <dataValidation type="list" allowBlank="1" showInputMessage="1" showErrorMessage="1" sqref="E22" xr:uid="{00000000-0002-0000-0200-000002000000}">
      <formula1>"給水,排水,給排水"</formula1>
    </dataValidation>
    <dataValidation imeMode="hiragana" allowBlank="1" showInputMessage="1" showErrorMessage="1" sqref="E34 E31:E32 E26:E27 E29 F74" xr:uid="{00000000-0002-0000-0200-000003000000}"/>
    <dataValidation imeMode="halfKatakana" allowBlank="1" showInputMessage="1" showErrorMessage="1" sqref="E28" xr:uid="{00000000-0002-0000-0200-000004000000}"/>
    <dataValidation type="list" allowBlank="1" showInputMessage="1" showErrorMessage="1" sqref="E48" xr:uid="{00000000-0002-0000-0200-000005000000}">
      <formula1>"013,020,025,030,040,050,075,100,150"</formula1>
    </dataValidation>
    <dataValidation type="list" imeMode="halfAlpha" allowBlank="1" showInputMessage="1" showErrorMessage="1" sqref="E59:E60" xr:uid="{00000000-0002-0000-0200-000006000000}">
      <formula1>"013,020,025,030,040,050,075,100,150"</formula1>
    </dataValidation>
    <dataValidation type="list" imeMode="halfAlpha" allowBlank="1" showInputMessage="1" showErrorMessage="1" sqref="E51" xr:uid="{00000000-0002-0000-0200-000007000000}">
      <formula1>"100,150"</formula1>
    </dataValidation>
    <dataValidation type="list" imeMode="hiragana" allowBlank="1" showInputMessage="1" showErrorMessage="1" sqref="E36" xr:uid="{00000000-0002-0000-0200-000008000000}">
      <formula1>"国道,県道,市道,その他"</formula1>
    </dataValidation>
    <dataValidation type="list" allowBlank="1" showInputMessage="1" showErrorMessage="1" sqref="E82" xr:uid="{00000000-0002-0000-0200-000009000000}">
      <formula1>"□,☑"</formula1>
    </dataValidation>
    <dataValidation type="list" imeMode="halfAlpha" allowBlank="1" showInputMessage="1" errorTitle="エラー" sqref="E42" xr:uid="{00000000-0002-0000-0200-00000A000000}">
      <formula1>"0,1"</formula1>
    </dataValidation>
    <dataValidation type="list" imeMode="halfAlpha" allowBlank="1" showInputMessage="1" showErrorMessage="1" sqref="E45 E61:E63 E66 E68 E50 E52 E55:E56 E64" xr:uid="{00000000-0002-0000-0200-00000B000000}">
      <formula1>"0,1"</formula1>
    </dataValidation>
    <dataValidation type="list" imeMode="halfAlpha" allowBlank="1" showInputMessage="1" showErrorMessage="1" sqref="E75 E53:E54" xr:uid="{00000000-0002-0000-0200-00000C000000}">
      <formula1>"1,2,3,4"</formula1>
    </dataValidation>
    <dataValidation type="list" imeMode="halfAlpha" allowBlank="1" showInputMessage="1" showErrorMessage="1" sqref="E57 E58" xr:uid="{00000000-0002-0000-0200-00000F000000}">
      <formula1>"0,2"</formula1>
    </dataValidation>
    <dataValidation type="list" imeMode="halfAlpha" allowBlank="1" showInputMessage="1" showErrorMessage="1" sqref="E67" xr:uid="{00000000-0002-0000-0200-000010000000}">
      <formula1>"1,2,3,4,5,9"</formula1>
    </dataValidation>
    <dataValidation type="list" allowBlank="1" showInputMessage="1" showErrorMessage="1" sqref="E69" xr:uid="{00000000-0002-0000-0200-000011000000}">
      <formula1>"1,2,3,4"</formula1>
    </dataValidation>
    <dataValidation type="list" imeMode="halfAlpha" allowBlank="1" showInputMessage="1" showErrorMessage="1" sqref="E71 E72" xr:uid="{00000000-0002-0000-0200-000012000000}">
      <formula1>"01,02,03"</formula1>
    </dataValidation>
    <dataValidation type="list" allowBlank="1" showInputMessage="1" showErrorMessage="1" sqref="E77:E79" xr:uid="{00000000-0002-0000-0200-000013000000}">
      <formula1>"0,1"</formula1>
    </dataValidation>
  </dataValidations>
  <hyperlinks>
    <hyperlink ref="G24" location="主な申請者情報" display="同一の申請者で多数申請される場合は番号をお伝えします。その情報を主な申請者情報に入れていただければ申請書に表示できます。" xr:uid="{00000000-0004-0000-0200-000000000000}"/>
  </hyperlinks>
  <pageMargins left="0.7" right="0.7" top="0.75" bottom="0.75" header="0.3" footer="0.3"/>
  <pageSetup paperSize="9" orientation="portrait" r:id="rId1"/>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I31"/>
  <sheetViews>
    <sheetView view="pageBreakPreview" zoomScale="80" zoomScaleNormal="100" zoomScaleSheetLayoutView="80" workbookViewId="0">
      <selection activeCell="B26" sqref="B26:F26"/>
    </sheetView>
  </sheetViews>
  <sheetFormatPr defaultColWidth="9" defaultRowHeight="13.2"/>
  <cols>
    <col min="1" max="1" width="2.77734375" style="67" customWidth="1"/>
    <col min="2" max="2" width="16.44140625" style="67" customWidth="1"/>
    <col min="3" max="3" width="19.6640625" style="67" customWidth="1"/>
    <col min="4" max="4" width="10.33203125" style="67" customWidth="1"/>
    <col min="5" max="5" width="18.109375" style="67" customWidth="1"/>
    <col min="6" max="6" width="24.6640625" style="67" customWidth="1"/>
    <col min="7" max="7" width="2.6640625" style="67" customWidth="1"/>
    <col min="8" max="16384" width="9" style="67"/>
  </cols>
  <sheetData>
    <row r="1" spans="2:9" ht="24.75" customHeight="1">
      <c r="B1" s="1978" t="s">
        <v>993</v>
      </c>
      <c r="C1" s="1978"/>
      <c r="D1" s="1978"/>
      <c r="E1" s="2235"/>
      <c r="F1" s="2235"/>
    </row>
    <row r="2" spans="2:9" ht="16.2">
      <c r="B2" s="458"/>
      <c r="C2" s="458"/>
      <c r="D2" s="458"/>
    </row>
    <row r="3" spans="2:9" ht="21.6">
      <c r="D3" s="459"/>
      <c r="E3" s="460"/>
      <c r="F3" s="461"/>
      <c r="I3" s="202" t="s">
        <v>564</v>
      </c>
    </row>
    <row r="4" spans="2:9" ht="14.25" customHeight="1">
      <c r="B4" s="1979" t="s">
        <v>290</v>
      </c>
      <c r="C4" s="1979"/>
      <c r="D4" s="1979"/>
      <c r="E4" s="2236"/>
      <c r="F4" s="2236"/>
    </row>
    <row r="5" spans="2:9" ht="23.1" customHeight="1">
      <c r="B5" s="77"/>
      <c r="C5" s="77"/>
      <c r="D5" s="75" t="s">
        <v>1206</v>
      </c>
      <c r="E5" s="2243">
        <f>工事店情報!D6</f>
        <v>0</v>
      </c>
      <c r="F5" s="1428"/>
    </row>
    <row r="6" spans="2:9" ht="23.1" customHeight="1">
      <c r="B6" s="300" t="s">
        <v>994</v>
      </c>
      <c r="C6" s="300"/>
      <c r="D6" s="106"/>
      <c r="E6" s="2245"/>
      <c r="F6" s="2245"/>
    </row>
    <row r="7" spans="2:9" ht="23.1" customHeight="1">
      <c r="B7" s="300"/>
      <c r="C7" s="300"/>
      <c r="D7" s="678" t="s">
        <v>1207</v>
      </c>
      <c r="E7" s="1428">
        <f>申請書!Y21</f>
        <v>0</v>
      </c>
      <c r="F7" s="1428"/>
    </row>
    <row r="8" spans="2:9" ht="23.1" customHeight="1">
      <c r="B8" s="300"/>
      <c r="C8" s="300"/>
      <c r="D8" s="106"/>
      <c r="E8" s="300"/>
      <c r="F8" s="106"/>
    </row>
    <row r="9" spans="2:9" ht="23.1" customHeight="1">
      <c r="B9" s="300" t="s">
        <v>994</v>
      </c>
      <c r="C9" s="300"/>
      <c r="D9" s="679" t="s">
        <v>1208</v>
      </c>
      <c r="E9" s="2244">
        <f>申請書!Y23</f>
        <v>0</v>
      </c>
      <c r="F9" s="2244"/>
    </row>
    <row r="10" spans="2:9" ht="28.5" customHeight="1">
      <c r="B10" s="107"/>
      <c r="C10" s="107"/>
      <c r="D10" s="107"/>
    </row>
    <row r="11" spans="2:9" ht="30.75" customHeight="1">
      <c r="B11" s="107"/>
      <c r="C11" s="107"/>
      <c r="D11" s="107"/>
    </row>
    <row r="12" spans="2:9" ht="22.5" customHeight="1">
      <c r="B12" s="2237" t="s">
        <v>995</v>
      </c>
      <c r="C12" s="2238"/>
      <c r="D12" s="2238"/>
      <c r="E12" s="2238"/>
      <c r="F12" s="2239"/>
    </row>
    <row r="13" spans="2:9" ht="22.5" customHeight="1">
      <c r="B13" s="2240" t="s">
        <v>996</v>
      </c>
      <c r="C13" s="2241"/>
      <c r="D13" s="2241"/>
      <c r="E13" s="2241"/>
      <c r="F13" s="2242"/>
    </row>
    <row r="14" spans="2:9" ht="22.5" customHeight="1">
      <c r="B14" s="2237" t="s">
        <v>997</v>
      </c>
      <c r="C14" s="2238"/>
      <c r="D14" s="2238"/>
      <c r="E14" s="2238"/>
      <c r="F14" s="2239"/>
    </row>
    <row r="15" spans="2:9" ht="22.5" customHeight="1">
      <c r="B15" s="462"/>
      <c r="C15" s="2233" t="str">
        <f>"豊田市　"&amp;申請書!I28</f>
        <v>豊田市　</v>
      </c>
      <c r="D15" s="2233"/>
      <c r="E15" s="2233"/>
      <c r="F15" s="2234"/>
    </row>
    <row r="16" spans="2:9" ht="22.5" customHeight="1">
      <c r="B16" s="2247" t="s">
        <v>998</v>
      </c>
      <c r="C16" s="1979"/>
      <c r="D16" s="1979"/>
      <c r="E16" s="1979"/>
      <c r="F16" s="2248"/>
    </row>
    <row r="17" spans="2:6" ht="22.5" customHeight="1">
      <c r="B17" s="98"/>
      <c r="C17" s="2249" t="s">
        <v>999</v>
      </c>
      <c r="D17" s="2249"/>
      <c r="E17" s="2249"/>
      <c r="F17" s="2250"/>
    </row>
    <row r="18" spans="2:6" ht="22.5" customHeight="1">
      <c r="B18" s="2237" t="s">
        <v>1000</v>
      </c>
      <c r="C18" s="2238"/>
      <c r="D18" s="2238"/>
      <c r="E18" s="2238"/>
      <c r="F18" s="2239"/>
    </row>
    <row r="19" spans="2:6" ht="22.5" customHeight="1">
      <c r="B19" s="103"/>
      <c r="C19" s="682"/>
      <c r="D19" s="681"/>
      <c r="E19" s="681"/>
      <c r="F19" s="463"/>
    </row>
    <row r="20" spans="2:6" ht="22.5" customHeight="1">
      <c r="B20" s="2247" t="s">
        <v>1001</v>
      </c>
      <c r="C20" s="1979"/>
      <c r="D20" s="1979"/>
      <c r="E20" s="1979"/>
      <c r="F20" s="2248"/>
    </row>
    <row r="21" spans="2:6" ht="22.5" customHeight="1">
      <c r="B21" s="464"/>
      <c r="C21" s="682"/>
      <c r="D21" s="669" t="s">
        <v>1209</v>
      </c>
      <c r="E21" s="680"/>
      <c r="F21" s="469"/>
    </row>
    <row r="22" spans="2:6" ht="22.5" customHeight="1">
      <c r="B22" s="465" t="s">
        <v>1002</v>
      </c>
      <c r="C22" s="304"/>
      <c r="D22" s="304"/>
      <c r="E22" s="304"/>
      <c r="F22" s="466"/>
    </row>
    <row r="23" spans="2:6" ht="22.5" customHeight="1">
      <c r="B23" s="467"/>
      <c r="C23" s="682"/>
      <c r="D23" s="670"/>
      <c r="E23" s="670"/>
      <c r="F23" s="463"/>
    </row>
    <row r="24" spans="2:6" ht="29.25" customHeight="1">
      <c r="B24" s="468" t="s">
        <v>1003</v>
      </c>
      <c r="C24" s="300"/>
      <c r="D24" s="2251" t="s">
        <v>954</v>
      </c>
      <c r="E24" s="2252"/>
      <c r="F24" s="469" t="s">
        <v>1004</v>
      </c>
    </row>
    <row r="25" spans="2:6" ht="38.25" customHeight="1">
      <c r="B25" s="2253">
        <f>申請書!J16</f>
        <v>0</v>
      </c>
      <c r="C25" s="2254"/>
      <c r="D25" s="2253">
        <f>入力!E3</f>
        <v>0</v>
      </c>
      <c r="E25" s="2254"/>
      <c r="F25" s="469"/>
    </row>
    <row r="26" spans="2:6" ht="60" customHeight="1">
      <c r="B26" s="2255" t="s">
        <v>1005</v>
      </c>
      <c r="C26" s="2256"/>
      <c r="D26" s="2256"/>
      <c r="E26" s="2256"/>
      <c r="F26" s="2257"/>
    </row>
    <row r="27" spans="2:6" ht="14.25" customHeight="1">
      <c r="B27" s="2246" t="s">
        <v>1006</v>
      </c>
      <c r="C27" s="2246"/>
      <c r="D27" s="2246"/>
      <c r="E27" s="2236"/>
      <c r="F27" s="2236"/>
    </row>
    <row r="28" spans="2:6" ht="14.4">
      <c r="B28" s="77"/>
      <c r="C28" s="77"/>
      <c r="D28" s="77"/>
    </row>
    <row r="29" spans="2:6" ht="14.4">
      <c r="B29" s="77"/>
      <c r="C29" s="77"/>
      <c r="D29" s="77"/>
    </row>
    <row r="30" spans="2:6" ht="14.4">
      <c r="B30" s="77"/>
      <c r="C30" s="77"/>
      <c r="D30" s="77"/>
    </row>
    <row r="31" spans="2:6" ht="14.4">
      <c r="B31" s="77"/>
      <c r="C31" s="77"/>
      <c r="D31" s="77"/>
    </row>
  </sheetData>
  <mergeCells count="19">
    <mergeCell ref="B27:F27"/>
    <mergeCell ref="B16:F16"/>
    <mergeCell ref="C17:F17"/>
    <mergeCell ref="B18:F18"/>
    <mergeCell ref="B20:F20"/>
    <mergeCell ref="D24:E24"/>
    <mergeCell ref="B25:C25"/>
    <mergeCell ref="D25:E25"/>
    <mergeCell ref="B26:F26"/>
    <mergeCell ref="C15:F15"/>
    <mergeCell ref="B1:F1"/>
    <mergeCell ref="B4:F4"/>
    <mergeCell ref="B12:F12"/>
    <mergeCell ref="B13:F13"/>
    <mergeCell ref="B14:F14"/>
    <mergeCell ref="E5:F5"/>
    <mergeCell ref="E7:F7"/>
    <mergeCell ref="E9:F9"/>
    <mergeCell ref="E6:F6"/>
  </mergeCells>
  <phoneticPr fontId="6"/>
  <conditionalFormatting sqref="C19 C21 E21 C23">
    <cfRule type="containsBlanks" dxfId="15" priority="2">
      <formula>LEN(TRIM(C19))=0</formula>
    </cfRule>
  </conditionalFormatting>
  <conditionalFormatting sqref="F3">
    <cfRule type="containsBlanks" dxfId="14" priority="1">
      <formula>LEN(TRIM(F3))=0</formula>
    </cfRule>
  </conditionalFormatting>
  <hyperlinks>
    <hyperlink ref="I3" location="水道申請" display="工事店情報に戻る" xr:uid="{00000000-0004-0000-1D00-000000000000}"/>
  </hyperlinks>
  <pageMargins left="0.74803149606299213" right="0.74803149606299213" top="0.98425196850393704" bottom="0.98425196850393704" header="0.51181102362204722" footer="0.51181102362204722"/>
  <pageSetup paperSize="9" scale="93" orientation="portrait" blackAndWhite="1"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29"/>
  <sheetViews>
    <sheetView view="pageBreakPreview" zoomScale="80" zoomScaleNormal="100" zoomScaleSheetLayoutView="80" workbookViewId="0">
      <selection activeCell="J2" sqref="J2:K2"/>
    </sheetView>
  </sheetViews>
  <sheetFormatPr defaultRowHeight="15"/>
  <cols>
    <col min="1" max="1" width="16.88671875" style="470" bestFit="1" customWidth="1"/>
    <col min="2" max="2" width="9" style="470"/>
    <col min="3" max="3" width="6.109375" style="470" customWidth="1"/>
    <col min="4" max="4" width="9" style="470"/>
    <col min="5" max="5" width="10.6640625" style="470" customWidth="1"/>
    <col min="6" max="7" width="9" style="470"/>
    <col min="8" max="8" width="10.33203125" style="470" customWidth="1"/>
    <col min="9" max="9" width="12" style="470" customWidth="1"/>
    <col min="10" max="13" width="9" style="470"/>
    <col min="14" max="14" width="4.21875" style="470" bestFit="1" customWidth="1"/>
    <col min="15" max="256" width="9" style="470"/>
    <col min="257" max="257" width="16.88671875" style="470" bestFit="1" customWidth="1"/>
    <col min="258" max="258" width="9" style="470"/>
    <col min="259" max="259" width="6.109375" style="470" customWidth="1"/>
    <col min="260" max="260" width="9" style="470"/>
    <col min="261" max="261" width="10.6640625" style="470" customWidth="1"/>
    <col min="262" max="263" width="9" style="470"/>
    <col min="264" max="264" width="10.33203125" style="470" customWidth="1"/>
    <col min="265" max="265" width="12" style="470" customWidth="1"/>
    <col min="266" max="269" width="9" style="470"/>
    <col min="270" max="270" width="4.21875" style="470" bestFit="1" customWidth="1"/>
    <col min="271" max="512" width="9" style="470"/>
    <col min="513" max="513" width="16.88671875" style="470" bestFit="1" customWidth="1"/>
    <col min="514" max="514" width="9" style="470"/>
    <col min="515" max="515" width="6.109375" style="470" customWidth="1"/>
    <col min="516" max="516" width="9" style="470"/>
    <col min="517" max="517" width="10.6640625" style="470" customWidth="1"/>
    <col min="518" max="519" width="9" style="470"/>
    <col min="520" max="520" width="10.33203125" style="470" customWidth="1"/>
    <col min="521" max="521" width="12" style="470" customWidth="1"/>
    <col min="522" max="525" width="9" style="470"/>
    <col min="526" max="526" width="4.21875" style="470" bestFit="1" customWidth="1"/>
    <col min="527" max="768" width="9" style="470"/>
    <col min="769" max="769" width="16.88671875" style="470" bestFit="1" customWidth="1"/>
    <col min="770" max="770" width="9" style="470"/>
    <col min="771" max="771" width="6.109375" style="470" customWidth="1"/>
    <col min="772" max="772" width="9" style="470"/>
    <col min="773" max="773" width="10.6640625" style="470" customWidth="1"/>
    <col min="774" max="775" width="9" style="470"/>
    <col min="776" max="776" width="10.33203125" style="470" customWidth="1"/>
    <col min="777" max="777" width="12" style="470" customWidth="1"/>
    <col min="778" max="781" width="9" style="470"/>
    <col min="782" max="782" width="4.21875" style="470" bestFit="1" customWidth="1"/>
    <col min="783" max="1024" width="9" style="470"/>
    <col min="1025" max="1025" width="16.88671875" style="470" bestFit="1" customWidth="1"/>
    <col min="1026" max="1026" width="9" style="470"/>
    <col min="1027" max="1027" width="6.109375" style="470" customWidth="1"/>
    <col min="1028" max="1028" width="9" style="470"/>
    <col min="1029" max="1029" width="10.6640625" style="470" customWidth="1"/>
    <col min="1030" max="1031" width="9" style="470"/>
    <col min="1032" max="1032" width="10.33203125" style="470" customWidth="1"/>
    <col min="1033" max="1033" width="12" style="470" customWidth="1"/>
    <col min="1034" max="1037" width="9" style="470"/>
    <col min="1038" max="1038" width="4.21875" style="470" bestFit="1" customWidth="1"/>
    <col min="1039" max="1280" width="9" style="470"/>
    <col min="1281" max="1281" width="16.88671875" style="470" bestFit="1" customWidth="1"/>
    <col min="1282" max="1282" width="9" style="470"/>
    <col min="1283" max="1283" width="6.109375" style="470" customWidth="1"/>
    <col min="1284" max="1284" width="9" style="470"/>
    <col min="1285" max="1285" width="10.6640625" style="470" customWidth="1"/>
    <col min="1286" max="1287" width="9" style="470"/>
    <col min="1288" max="1288" width="10.33203125" style="470" customWidth="1"/>
    <col min="1289" max="1289" width="12" style="470" customWidth="1"/>
    <col min="1290" max="1293" width="9" style="470"/>
    <col min="1294" max="1294" width="4.21875" style="470" bestFit="1" customWidth="1"/>
    <col min="1295" max="1536" width="9" style="470"/>
    <col min="1537" max="1537" width="16.88671875" style="470" bestFit="1" customWidth="1"/>
    <col min="1538" max="1538" width="9" style="470"/>
    <col min="1539" max="1539" width="6.109375" style="470" customWidth="1"/>
    <col min="1540" max="1540" width="9" style="470"/>
    <col min="1541" max="1541" width="10.6640625" style="470" customWidth="1"/>
    <col min="1542" max="1543" width="9" style="470"/>
    <col min="1544" max="1544" width="10.33203125" style="470" customWidth="1"/>
    <col min="1545" max="1545" width="12" style="470" customWidth="1"/>
    <col min="1546" max="1549" width="9" style="470"/>
    <col min="1550" max="1550" width="4.21875" style="470" bestFit="1" customWidth="1"/>
    <col min="1551" max="1792" width="9" style="470"/>
    <col min="1793" max="1793" width="16.88671875" style="470" bestFit="1" customWidth="1"/>
    <col min="1794" max="1794" width="9" style="470"/>
    <col min="1795" max="1795" width="6.109375" style="470" customWidth="1"/>
    <col min="1796" max="1796" width="9" style="470"/>
    <col min="1797" max="1797" width="10.6640625" style="470" customWidth="1"/>
    <col min="1798" max="1799" width="9" style="470"/>
    <col min="1800" max="1800" width="10.33203125" style="470" customWidth="1"/>
    <col min="1801" max="1801" width="12" style="470" customWidth="1"/>
    <col min="1802" max="1805" width="9" style="470"/>
    <col min="1806" max="1806" width="4.21875" style="470" bestFit="1" customWidth="1"/>
    <col min="1807" max="2048" width="9" style="470"/>
    <col min="2049" max="2049" width="16.88671875" style="470" bestFit="1" customWidth="1"/>
    <col min="2050" max="2050" width="9" style="470"/>
    <col min="2051" max="2051" width="6.109375" style="470" customWidth="1"/>
    <col min="2052" max="2052" width="9" style="470"/>
    <col min="2053" max="2053" width="10.6640625" style="470" customWidth="1"/>
    <col min="2054" max="2055" width="9" style="470"/>
    <col min="2056" max="2056" width="10.33203125" style="470" customWidth="1"/>
    <col min="2057" max="2057" width="12" style="470" customWidth="1"/>
    <col min="2058" max="2061" width="9" style="470"/>
    <col min="2062" max="2062" width="4.21875" style="470" bestFit="1" customWidth="1"/>
    <col min="2063" max="2304" width="9" style="470"/>
    <col min="2305" max="2305" width="16.88671875" style="470" bestFit="1" customWidth="1"/>
    <col min="2306" max="2306" width="9" style="470"/>
    <col min="2307" max="2307" width="6.109375" style="470" customWidth="1"/>
    <col min="2308" max="2308" width="9" style="470"/>
    <col min="2309" max="2309" width="10.6640625" style="470" customWidth="1"/>
    <col min="2310" max="2311" width="9" style="470"/>
    <col min="2312" max="2312" width="10.33203125" style="470" customWidth="1"/>
    <col min="2313" max="2313" width="12" style="470" customWidth="1"/>
    <col min="2314" max="2317" width="9" style="470"/>
    <col min="2318" max="2318" width="4.21875" style="470" bestFit="1" customWidth="1"/>
    <col min="2319" max="2560" width="9" style="470"/>
    <col min="2561" max="2561" width="16.88671875" style="470" bestFit="1" customWidth="1"/>
    <col min="2562" max="2562" width="9" style="470"/>
    <col min="2563" max="2563" width="6.109375" style="470" customWidth="1"/>
    <col min="2564" max="2564" width="9" style="470"/>
    <col min="2565" max="2565" width="10.6640625" style="470" customWidth="1"/>
    <col min="2566" max="2567" width="9" style="470"/>
    <col min="2568" max="2568" width="10.33203125" style="470" customWidth="1"/>
    <col min="2569" max="2569" width="12" style="470" customWidth="1"/>
    <col min="2570" max="2573" width="9" style="470"/>
    <col min="2574" max="2574" width="4.21875" style="470" bestFit="1" customWidth="1"/>
    <col min="2575" max="2816" width="9" style="470"/>
    <col min="2817" max="2817" width="16.88671875" style="470" bestFit="1" customWidth="1"/>
    <col min="2818" max="2818" width="9" style="470"/>
    <col min="2819" max="2819" width="6.109375" style="470" customWidth="1"/>
    <col min="2820" max="2820" width="9" style="470"/>
    <col min="2821" max="2821" width="10.6640625" style="470" customWidth="1"/>
    <col min="2822" max="2823" width="9" style="470"/>
    <col min="2824" max="2824" width="10.33203125" style="470" customWidth="1"/>
    <col min="2825" max="2825" width="12" style="470" customWidth="1"/>
    <col min="2826" max="2829" width="9" style="470"/>
    <col min="2830" max="2830" width="4.21875" style="470" bestFit="1" customWidth="1"/>
    <col min="2831" max="3072" width="9" style="470"/>
    <col min="3073" max="3073" width="16.88671875" style="470" bestFit="1" customWidth="1"/>
    <col min="3074" max="3074" width="9" style="470"/>
    <col min="3075" max="3075" width="6.109375" style="470" customWidth="1"/>
    <col min="3076" max="3076" width="9" style="470"/>
    <col min="3077" max="3077" width="10.6640625" style="470" customWidth="1"/>
    <col min="3078" max="3079" width="9" style="470"/>
    <col min="3080" max="3080" width="10.33203125" style="470" customWidth="1"/>
    <col min="3081" max="3081" width="12" style="470" customWidth="1"/>
    <col min="3082" max="3085" width="9" style="470"/>
    <col min="3086" max="3086" width="4.21875" style="470" bestFit="1" customWidth="1"/>
    <col min="3087" max="3328" width="9" style="470"/>
    <col min="3329" max="3329" width="16.88671875" style="470" bestFit="1" customWidth="1"/>
    <col min="3330" max="3330" width="9" style="470"/>
    <col min="3331" max="3331" width="6.109375" style="470" customWidth="1"/>
    <col min="3332" max="3332" width="9" style="470"/>
    <col min="3333" max="3333" width="10.6640625" style="470" customWidth="1"/>
    <col min="3334" max="3335" width="9" style="470"/>
    <col min="3336" max="3336" width="10.33203125" style="470" customWidth="1"/>
    <col min="3337" max="3337" width="12" style="470" customWidth="1"/>
    <col min="3338" max="3341" width="9" style="470"/>
    <col min="3342" max="3342" width="4.21875" style="470" bestFit="1" customWidth="1"/>
    <col min="3343" max="3584" width="9" style="470"/>
    <col min="3585" max="3585" width="16.88671875" style="470" bestFit="1" customWidth="1"/>
    <col min="3586" max="3586" width="9" style="470"/>
    <col min="3587" max="3587" width="6.109375" style="470" customWidth="1"/>
    <col min="3588" max="3588" width="9" style="470"/>
    <col min="3589" max="3589" width="10.6640625" style="470" customWidth="1"/>
    <col min="3590" max="3591" width="9" style="470"/>
    <col min="3592" max="3592" width="10.33203125" style="470" customWidth="1"/>
    <col min="3593" max="3593" width="12" style="470" customWidth="1"/>
    <col min="3594" max="3597" width="9" style="470"/>
    <col min="3598" max="3598" width="4.21875" style="470" bestFit="1" customWidth="1"/>
    <col min="3599" max="3840" width="9" style="470"/>
    <col min="3841" max="3841" width="16.88671875" style="470" bestFit="1" customWidth="1"/>
    <col min="3842" max="3842" width="9" style="470"/>
    <col min="3843" max="3843" width="6.109375" style="470" customWidth="1"/>
    <col min="3844" max="3844" width="9" style="470"/>
    <col min="3845" max="3845" width="10.6640625" style="470" customWidth="1"/>
    <col min="3846" max="3847" width="9" style="470"/>
    <col min="3848" max="3848" width="10.33203125" style="470" customWidth="1"/>
    <col min="3849" max="3849" width="12" style="470" customWidth="1"/>
    <col min="3850" max="3853" width="9" style="470"/>
    <col min="3854" max="3854" width="4.21875" style="470" bestFit="1" customWidth="1"/>
    <col min="3855" max="4096" width="9" style="470"/>
    <col min="4097" max="4097" width="16.88671875" style="470" bestFit="1" customWidth="1"/>
    <col min="4098" max="4098" width="9" style="470"/>
    <col min="4099" max="4099" width="6.109375" style="470" customWidth="1"/>
    <col min="4100" max="4100" width="9" style="470"/>
    <col min="4101" max="4101" width="10.6640625" style="470" customWidth="1"/>
    <col min="4102" max="4103" width="9" style="470"/>
    <col min="4104" max="4104" width="10.33203125" style="470" customWidth="1"/>
    <col min="4105" max="4105" width="12" style="470" customWidth="1"/>
    <col min="4106" max="4109" width="9" style="470"/>
    <col min="4110" max="4110" width="4.21875" style="470" bestFit="1" customWidth="1"/>
    <col min="4111" max="4352" width="9" style="470"/>
    <col min="4353" max="4353" width="16.88671875" style="470" bestFit="1" customWidth="1"/>
    <col min="4354" max="4354" width="9" style="470"/>
    <col min="4355" max="4355" width="6.109375" style="470" customWidth="1"/>
    <col min="4356" max="4356" width="9" style="470"/>
    <col min="4357" max="4357" width="10.6640625" style="470" customWidth="1"/>
    <col min="4358" max="4359" width="9" style="470"/>
    <col min="4360" max="4360" width="10.33203125" style="470" customWidth="1"/>
    <col min="4361" max="4361" width="12" style="470" customWidth="1"/>
    <col min="4362" max="4365" width="9" style="470"/>
    <col min="4366" max="4366" width="4.21875" style="470" bestFit="1" customWidth="1"/>
    <col min="4367" max="4608" width="9" style="470"/>
    <col min="4609" max="4609" width="16.88671875" style="470" bestFit="1" customWidth="1"/>
    <col min="4610" max="4610" width="9" style="470"/>
    <col min="4611" max="4611" width="6.109375" style="470" customWidth="1"/>
    <col min="4612" max="4612" width="9" style="470"/>
    <col min="4613" max="4613" width="10.6640625" style="470" customWidth="1"/>
    <col min="4614" max="4615" width="9" style="470"/>
    <col min="4616" max="4616" width="10.33203125" style="470" customWidth="1"/>
    <col min="4617" max="4617" width="12" style="470" customWidth="1"/>
    <col min="4618" max="4621" width="9" style="470"/>
    <col min="4622" max="4622" width="4.21875" style="470" bestFit="1" customWidth="1"/>
    <col min="4623" max="4864" width="9" style="470"/>
    <col min="4865" max="4865" width="16.88671875" style="470" bestFit="1" customWidth="1"/>
    <col min="4866" max="4866" width="9" style="470"/>
    <col min="4867" max="4867" width="6.109375" style="470" customWidth="1"/>
    <col min="4868" max="4868" width="9" style="470"/>
    <col min="4869" max="4869" width="10.6640625" style="470" customWidth="1"/>
    <col min="4870" max="4871" width="9" style="470"/>
    <col min="4872" max="4872" width="10.33203125" style="470" customWidth="1"/>
    <col min="4873" max="4873" width="12" style="470" customWidth="1"/>
    <col min="4874" max="4877" width="9" style="470"/>
    <col min="4878" max="4878" width="4.21875" style="470" bestFit="1" customWidth="1"/>
    <col min="4879" max="5120" width="9" style="470"/>
    <col min="5121" max="5121" width="16.88671875" style="470" bestFit="1" customWidth="1"/>
    <col min="5122" max="5122" width="9" style="470"/>
    <col min="5123" max="5123" width="6.109375" style="470" customWidth="1"/>
    <col min="5124" max="5124" width="9" style="470"/>
    <col min="5125" max="5125" width="10.6640625" style="470" customWidth="1"/>
    <col min="5126" max="5127" width="9" style="470"/>
    <col min="5128" max="5128" width="10.33203125" style="470" customWidth="1"/>
    <col min="5129" max="5129" width="12" style="470" customWidth="1"/>
    <col min="5130" max="5133" width="9" style="470"/>
    <col min="5134" max="5134" width="4.21875" style="470" bestFit="1" customWidth="1"/>
    <col min="5135" max="5376" width="9" style="470"/>
    <col min="5377" max="5377" width="16.88671875" style="470" bestFit="1" customWidth="1"/>
    <col min="5378" max="5378" width="9" style="470"/>
    <col min="5379" max="5379" width="6.109375" style="470" customWidth="1"/>
    <col min="5380" max="5380" width="9" style="470"/>
    <col min="5381" max="5381" width="10.6640625" style="470" customWidth="1"/>
    <col min="5382" max="5383" width="9" style="470"/>
    <col min="5384" max="5384" width="10.33203125" style="470" customWidth="1"/>
    <col min="5385" max="5385" width="12" style="470" customWidth="1"/>
    <col min="5386" max="5389" width="9" style="470"/>
    <col min="5390" max="5390" width="4.21875" style="470" bestFit="1" customWidth="1"/>
    <col min="5391" max="5632" width="9" style="470"/>
    <col min="5633" max="5633" width="16.88671875" style="470" bestFit="1" customWidth="1"/>
    <col min="5634" max="5634" width="9" style="470"/>
    <col min="5635" max="5635" width="6.109375" style="470" customWidth="1"/>
    <col min="5636" max="5636" width="9" style="470"/>
    <col min="5637" max="5637" width="10.6640625" style="470" customWidth="1"/>
    <col min="5638" max="5639" width="9" style="470"/>
    <col min="5640" max="5640" width="10.33203125" style="470" customWidth="1"/>
    <col min="5641" max="5641" width="12" style="470" customWidth="1"/>
    <col min="5642" max="5645" width="9" style="470"/>
    <col min="5646" max="5646" width="4.21875" style="470" bestFit="1" customWidth="1"/>
    <col min="5647" max="5888" width="9" style="470"/>
    <col min="5889" max="5889" width="16.88671875" style="470" bestFit="1" customWidth="1"/>
    <col min="5890" max="5890" width="9" style="470"/>
    <col min="5891" max="5891" width="6.109375" style="470" customWidth="1"/>
    <col min="5892" max="5892" width="9" style="470"/>
    <col min="5893" max="5893" width="10.6640625" style="470" customWidth="1"/>
    <col min="5894" max="5895" width="9" style="470"/>
    <col min="5896" max="5896" width="10.33203125" style="470" customWidth="1"/>
    <col min="5897" max="5897" width="12" style="470" customWidth="1"/>
    <col min="5898" max="5901" width="9" style="470"/>
    <col min="5902" max="5902" width="4.21875" style="470" bestFit="1" customWidth="1"/>
    <col min="5903" max="6144" width="9" style="470"/>
    <col min="6145" max="6145" width="16.88671875" style="470" bestFit="1" customWidth="1"/>
    <col min="6146" max="6146" width="9" style="470"/>
    <col min="6147" max="6147" width="6.109375" style="470" customWidth="1"/>
    <col min="6148" max="6148" width="9" style="470"/>
    <col min="6149" max="6149" width="10.6640625" style="470" customWidth="1"/>
    <col min="6150" max="6151" width="9" style="470"/>
    <col min="6152" max="6152" width="10.33203125" style="470" customWidth="1"/>
    <col min="6153" max="6153" width="12" style="470" customWidth="1"/>
    <col min="6154" max="6157" width="9" style="470"/>
    <col min="6158" max="6158" width="4.21875" style="470" bestFit="1" customWidth="1"/>
    <col min="6159" max="6400" width="9" style="470"/>
    <col min="6401" max="6401" width="16.88671875" style="470" bestFit="1" customWidth="1"/>
    <col min="6402" max="6402" width="9" style="470"/>
    <col min="6403" max="6403" width="6.109375" style="470" customWidth="1"/>
    <col min="6404" max="6404" width="9" style="470"/>
    <col min="6405" max="6405" width="10.6640625" style="470" customWidth="1"/>
    <col min="6406" max="6407" width="9" style="470"/>
    <col min="6408" max="6408" width="10.33203125" style="470" customWidth="1"/>
    <col min="6409" max="6409" width="12" style="470" customWidth="1"/>
    <col min="6410" max="6413" width="9" style="470"/>
    <col min="6414" max="6414" width="4.21875" style="470" bestFit="1" customWidth="1"/>
    <col min="6415" max="6656" width="9" style="470"/>
    <col min="6657" max="6657" width="16.88671875" style="470" bestFit="1" customWidth="1"/>
    <col min="6658" max="6658" width="9" style="470"/>
    <col min="6659" max="6659" width="6.109375" style="470" customWidth="1"/>
    <col min="6660" max="6660" width="9" style="470"/>
    <col min="6661" max="6661" width="10.6640625" style="470" customWidth="1"/>
    <col min="6662" max="6663" width="9" style="470"/>
    <col min="6664" max="6664" width="10.33203125" style="470" customWidth="1"/>
    <col min="6665" max="6665" width="12" style="470" customWidth="1"/>
    <col min="6666" max="6669" width="9" style="470"/>
    <col min="6670" max="6670" width="4.21875" style="470" bestFit="1" customWidth="1"/>
    <col min="6671" max="6912" width="9" style="470"/>
    <col min="6913" max="6913" width="16.88671875" style="470" bestFit="1" customWidth="1"/>
    <col min="6914" max="6914" width="9" style="470"/>
    <col min="6915" max="6915" width="6.109375" style="470" customWidth="1"/>
    <col min="6916" max="6916" width="9" style="470"/>
    <col min="6917" max="6917" width="10.6640625" style="470" customWidth="1"/>
    <col min="6918" max="6919" width="9" style="470"/>
    <col min="6920" max="6920" width="10.33203125" style="470" customWidth="1"/>
    <col min="6921" max="6921" width="12" style="470" customWidth="1"/>
    <col min="6922" max="6925" width="9" style="470"/>
    <col min="6926" max="6926" width="4.21875" style="470" bestFit="1" customWidth="1"/>
    <col min="6927" max="7168" width="9" style="470"/>
    <col min="7169" max="7169" width="16.88671875" style="470" bestFit="1" customWidth="1"/>
    <col min="7170" max="7170" width="9" style="470"/>
    <col min="7171" max="7171" width="6.109375" style="470" customWidth="1"/>
    <col min="7172" max="7172" width="9" style="470"/>
    <col min="7173" max="7173" width="10.6640625" style="470" customWidth="1"/>
    <col min="7174" max="7175" width="9" style="470"/>
    <col min="7176" max="7176" width="10.33203125" style="470" customWidth="1"/>
    <col min="7177" max="7177" width="12" style="470" customWidth="1"/>
    <col min="7178" max="7181" width="9" style="470"/>
    <col min="7182" max="7182" width="4.21875" style="470" bestFit="1" customWidth="1"/>
    <col min="7183" max="7424" width="9" style="470"/>
    <col min="7425" max="7425" width="16.88671875" style="470" bestFit="1" customWidth="1"/>
    <col min="7426" max="7426" width="9" style="470"/>
    <col min="7427" max="7427" width="6.109375" style="470" customWidth="1"/>
    <col min="7428" max="7428" width="9" style="470"/>
    <col min="7429" max="7429" width="10.6640625" style="470" customWidth="1"/>
    <col min="7430" max="7431" width="9" style="470"/>
    <col min="7432" max="7432" width="10.33203125" style="470" customWidth="1"/>
    <col min="7433" max="7433" width="12" style="470" customWidth="1"/>
    <col min="7434" max="7437" width="9" style="470"/>
    <col min="7438" max="7438" width="4.21875" style="470" bestFit="1" customWidth="1"/>
    <col min="7439" max="7680" width="9" style="470"/>
    <col min="7681" max="7681" width="16.88671875" style="470" bestFit="1" customWidth="1"/>
    <col min="7682" max="7682" width="9" style="470"/>
    <col min="7683" max="7683" width="6.109375" style="470" customWidth="1"/>
    <col min="7684" max="7684" width="9" style="470"/>
    <col min="7685" max="7685" width="10.6640625" style="470" customWidth="1"/>
    <col min="7686" max="7687" width="9" style="470"/>
    <col min="7688" max="7688" width="10.33203125" style="470" customWidth="1"/>
    <col min="7689" max="7689" width="12" style="470" customWidth="1"/>
    <col min="7690" max="7693" width="9" style="470"/>
    <col min="7694" max="7694" width="4.21875" style="470" bestFit="1" customWidth="1"/>
    <col min="7695" max="7936" width="9" style="470"/>
    <col min="7937" max="7937" width="16.88671875" style="470" bestFit="1" customWidth="1"/>
    <col min="7938" max="7938" width="9" style="470"/>
    <col min="7939" max="7939" width="6.109375" style="470" customWidth="1"/>
    <col min="7940" max="7940" width="9" style="470"/>
    <col min="7941" max="7941" width="10.6640625" style="470" customWidth="1"/>
    <col min="7942" max="7943" width="9" style="470"/>
    <col min="7944" max="7944" width="10.33203125" style="470" customWidth="1"/>
    <col min="7945" max="7945" width="12" style="470" customWidth="1"/>
    <col min="7946" max="7949" width="9" style="470"/>
    <col min="7950" max="7950" width="4.21875" style="470" bestFit="1" customWidth="1"/>
    <col min="7951" max="8192" width="9" style="470"/>
    <col min="8193" max="8193" width="16.88671875" style="470" bestFit="1" customWidth="1"/>
    <col min="8194" max="8194" width="9" style="470"/>
    <col min="8195" max="8195" width="6.109375" style="470" customWidth="1"/>
    <col min="8196" max="8196" width="9" style="470"/>
    <col min="8197" max="8197" width="10.6640625" style="470" customWidth="1"/>
    <col min="8198" max="8199" width="9" style="470"/>
    <col min="8200" max="8200" width="10.33203125" style="470" customWidth="1"/>
    <col min="8201" max="8201" width="12" style="470" customWidth="1"/>
    <col min="8202" max="8205" width="9" style="470"/>
    <col min="8206" max="8206" width="4.21875" style="470" bestFit="1" customWidth="1"/>
    <col min="8207" max="8448" width="9" style="470"/>
    <col min="8449" max="8449" width="16.88671875" style="470" bestFit="1" customWidth="1"/>
    <col min="8450" max="8450" width="9" style="470"/>
    <col min="8451" max="8451" width="6.109375" style="470" customWidth="1"/>
    <col min="8452" max="8452" width="9" style="470"/>
    <col min="8453" max="8453" width="10.6640625" style="470" customWidth="1"/>
    <col min="8454" max="8455" width="9" style="470"/>
    <col min="8456" max="8456" width="10.33203125" style="470" customWidth="1"/>
    <col min="8457" max="8457" width="12" style="470" customWidth="1"/>
    <col min="8458" max="8461" width="9" style="470"/>
    <col min="8462" max="8462" width="4.21875" style="470" bestFit="1" customWidth="1"/>
    <col min="8463" max="8704" width="9" style="470"/>
    <col min="8705" max="8705" width="16.88671875" style="470" bestFit="1" customWidth="1"/>
    <col min="8706" max="8706" width="9" style="470"/>
    <col min="8707" max="8707" width="6.109375" style="470" customWidth="1"/>
    <col min="8708" max="8708" width="9" style="470"/>
    <col min="8709" max="8709" width="10.6640625" style="470" customWidth="1"/>
    <col min="8710" max="8711" width="9" style="470"/>
    <col min="8712" max="8712" width="10.33203125" style="470" customWidth="1"/>
    <col min="8713" max="8713" width="12" style="470" customWidth="1"/>
    <col min="8714" max="8717" width="9" style="470"/>
    <col min="8718" max="8718" width="4.21875" style="470" bestFit="1" customWidth="1"/>
    <col min="8719" max="8960" width="9" style="470"/>
    <col min="8961" max="8961" width="16.88671875" style="470" bestFit="1" customWidth="1"/>
    <col min="8962" max="8962" width="9" style="470"/>
    <col min="8963" max="8963" width="6.109375" style="470" customWidth="1"/>
    <col min="8964" max="8964" width="9" style="470"/>
    <col min="8965" max="8965" width="10.6640625" style="470" customWidth="1"/>
    <col min="8966" max="8967" width="9" style="470"/>
    <col min="8968" max="8968" width="10.33203125" style="470" customWidth="1"/>
    <col min="8969" max="8969" width="12" style="470" customWidth="1"/>
    <col min="8970" max="8973" width="9" style="470"/>
    <col min="8974" max="8974" width="4.21875" style="470" bestFit="1" customWidth="1"/>
    <col min="8975" max="9216" width="9" style="470"/>
    <col min="9217" max="9217" width="16.88671875" style="470" bestFit="1" customWidth="1"/>
    <col min="9218" max="9218" width="9" style="470"/>
    <col min="9219" max="9219" width="6.109375" style="470" customWidth="1"/>
    <col min="9220" max="9220" width="9" style="470"/>
    <col min="9221" max="9221" width="10.6640625" style="470" customWidth="1"/>
    <col min="9222" max="9223" width="9" style="470"/>
    <col min="9224" max="9224" width="10.33203125" style="470" customWidth="1"/>
    <col min="9225" max="9225" width="12" style="470" customWidth="1"/>
    <col min="9226" max="9229" width="9" style="470"/>
    <col min="9230" max="9230" width="4.21875" style="470" bestFit="1" customWidth="1"/>
    <col min="9231" max="9472" width="9" style="470"/>
    <col min="9473" max="9473" width="16.88671875" style="470" bestFit="1" customWidth="1"/>
    <col min="9474" max="9474" width="9" style="470"/>
    <col min="9475" max="9475" width="6.109375" style="470" customWidth="1"/>
    <col min="9476" max="9476" width="9" style="470"/>
    <col min="9477" max="9477" width="10.6640625" style="470" customWidth="1"/>
    <col min="9478" max="9479" width="9" style="470"/>
    <col min="9480" max="9480" width="10.33203125" style="470" customWidth="1"/>
    <col min="9481" max="9481" width="12" style="470" customWidth="1"/>
    <col min="9482" max="9485" width="9" style="470"/>
    <col min="9486" max="9486" width="4.21875" style="470" bestFit="1" customWidth="1"/>
    <col min="9487" max="9728" width="9" style="470"/>
    <col min="9729" max="9729" width="16.88671875" style="470" bestFit="1" customWidth="1"/>
    <col min="9730" max="9730" width="9" style="470"/>
    <col min="9731" max="9731" width="6.109375" style="470" customWidth="1"/>
    <col min="9732" max="9732" width="9" style="470"/>
    <col min="9733" max="9733" width="10.6640625" style="470" customWidth="1"/>
    <col min="9734" max="9735" width="9" style="470"/>
    <col min="9736" max="9736" width="10.33203125" style="470" customWidth="1"/>
    <col min="9737" max="9737" width="12" style="470" customWidth="1"/>
    <col min="9738" max="9741" width="9" style="470"/>
    <col min="9742" max="9742" width="4.21875" style="470" bestFit="1" customWidth="1"/>
    <col min="9743" max="9984" width="9" style="470"/>
    <col min="9985" max="9985" width="16.88671875" style="470" bestFit="1" customWidth="1"/>
    <col min="9986" max="9986" width="9" style="470"/>
    <col min="9987" max="9987" width="6.109375" style="470" customWidth="1"/>
    <col min="9988" max="9988" width="9" style="470"/>
    <col min="9989" max="9989" width="10.6640625" style="470" customWidth="1"/>
    <col min="9990" max="9991" width="9" style="470"/>
    <col min="9992" max="9992" width="10.33203125" style="470" customWidth="1"/>
    <col min="9993" max="9993" width="12" style="470" customWidth="1"/>
    <col min="9994" max="9997" width="9" style="470"/>
    <col min="9998" max="9998" width="4.21875" style="470" bestFit="1" customWidth="1"/>
    <col min="9999" max="10240" width="9" style="470"/>
    <col min="10241" max="10241" width="16.88671875" style="470" bestFit="1" customWidth="1"/>
    <col min="10242" max="10242" width="9" style="470"/>
    <col min="10243" max="10243" width="6.109375" style="470" customWidth="1"/>
    <col min="10244" max="10244" width="9" style="470"/>
    <col min="10245" max="10245" width="10.6640625" style="470" customWidth="1"/>
    <col min="10246" max="10247" width="9" style="470"/>
    <col min="10248" max="10248" width="10.33203125" style="470" customWidth="1"/>
    <col min="10249" max="10249" width="12" style="470" customWidth="1"/>
    <col min="10250" max="10253" width="9" style="470"/>
    <col min="10254" max="10254" width="4.21875" style="470" bestFit="1" customWidth="1"/>
    <col min="10255" max="10496" width="9" style="470"/>
    <col min="10497" max="10497" width="16.88671875" style="470" bestFit="1" customWidth="1"/>
    <col min="10498" max="10498" width="9" style="470"/>
    <col min="10499" max="10499" width="6.109375" style="470" customWidth="1"/>
    <col min="10500" max="10500" width="9" style="470"/>
    <col min="10501" max="10501" width="10.6640625" style="470" customWidth="1"/>
    <col min="10502" max="10503" width="9" style="470"/>
    <col min="10504" max="10504" width="10.33203125" style="470" customWidth="1"/>
    <col min="10505" max="10505" width="12" style="470" customWidth="1"/>
    <col min="10506" max="10509" width="9" style="470"/>
    <col min="10510" max="10510" width="4.21875" style="470" bestFit="1" customWidth="1"/>
    <col min="10511" max="10752" width="9" style="470"/>
    <col min="10753" max="10753" width="16.88671875" style="470" bestFit="1" customWidth="1"/>
    <col min="10754" max="10754" width="9" style="470"/>
    <col min="10755" max="10755" width="6.109375" style="470" customWidth="1"/>
    <col min="10756" max="10756" width="9" style="470"/>
    <col min="10757" max="10757" width="10.6640625" style="470" customWidth="1"/>
    <col min="10758" max="10759" width="9" style="470"/>
    <col min="10760" max="10760" width="10.33203125" style="470" customWidth="1"/>
    <col min="10761" max="10761" width="12" style="470" customWidth="1"/>
    <col min="10762" max="10765" width="9" style="470"/>
    <col min="10766" max="10766" width="4.21875" style="470" bestFit="1" customWidth="1"/>
    <col min="10767" max="11008" width="9" style="470"/>
    <col min="11009" max="11009" width="16.88671875" style="470" bestFit="1" customWidth="1"/>
    <col min="11010" max="11010" width="9" style="470"/>
    <col min="11011" max="11011" width="6.109375" style="470" customWidth="1"/>
    <col min="11012" max="11012" width="9" style="470"/>
    <col min="11013" max="11013" width="10.6640625" style="470" customWidth="1"/>
    <col min="11014" max="11015" width="9" style="470"/>
    <col min="11016" max="11016" width="10.33203125" style="470" customWidth="1"/>
    <col min="11017" max="11017" width="12" style="470" customWidth="1"/>
    <col min="11018" max="11021" width="9" style="470"/>
    <col min="11022" max="11022" width="4.21875" style="470" bestFit="1" customWidth="1"/>
    <col min="11023" max="11264" width="9" style="470"/>
    <col min="11265" max="11265" width="16.88671875" style="470" bestFit="1" customWidth="1"/>
    <col min="11266" max="11266" width="9" style="470"/>
    <col min="11267" max="11267" width="6.109375" style="470" customWidth="1"/>
    <col min="11268" max="11268" width="9" style="470"/>
    <col min="11269" max="11269" width="10.6640625" style="470" customWidth="1"/>
    <col min="11270" max="11271" width="9" style="470"/>
    <col min="11272" max="11272" width="10.33203125" style="470" customWidth="1"/>
    <col min="11273" max="11273" width="12" style="470" customWidth="1"/>
    <col min="11274" max="11277" width="9" style="470"/>
    <col min="11278" max="11278" width="4.21875" style="470" bestFit="1" customWidth="1"/>
    <col min="11279" max="11520" width="9" style="470"/>
    <col min="11521" max="11521" width="16.88671875" style="470" bestFit="1" customWidth="1"/>
    <col min="11522" max="11522" width="9" style="470"/>
    <col min="11523" max="11523" width="6.109375" style="470" customWidth="1"/>
    <col min="11524" max="11524" width="9" style="470"/>
    <col min="11525" max="11525" width="10.6640625" style="470" customWidth="1"/>
    <col min="11526" max="11527" width="9" style="470"/>
    <col min="11528" max="11528" width="10.33203125" style="470" customWidth="1"/>
    <col min="11529" max="11529" width="12" style="470" customWidth="1"/>
    <col min="11530" max="11533" width="9" style="470"/>
    <col min="11534" max="11534" width="4.21875" style="470" bestFit="1" customWidth="1"/>
    <col min="11535" max="11776" width="9" style="470"/>
    <col min="11777" max="11777" width="16.88671875" style="470" bestFit="1" customWidth="1"/>
    <col min="11778" max="11778" width="9" style="470"/>
    <col min="11779" max="11779" width="6.109375" style="470" customWidth="1"/>
    <col min="11780" max="11780" width="9" style="470"/>
    <col min="11781" max="11781" width="10.6640625" style="470" customWidth="1"/>
    <col min="11782" max="11783" width="9" style="470"/>
    <col min="11784" max="11784" width="10.33203125" style="470" customWidth="1"/>
    <col min="11785" max="11785" width="12" style="470" customWidth="1"/>
    <col min="11786" max="11789" width="9" style="470"/>
    <col min="11790" max="11790" width="4.21875" style="470" bestFit="1" customWidth="1"/>
    <col min="11791" max="12032" width="9" style="470"/>
    <col min="12033" max="12033" width="16.88671875" style="470" bestFit="1" customWidth="1"/>
    <col min="12034" max="12034" width="9" style="470"/>
    <col min="12035" max="12035" width="6.109375" style="470" customWidth="1"/>
    <col min="12036" max="12036" width="9" style="470"/>
    <col min="12037" max="12037" width="10.6640625" style="470" customWidth="1"/>
    <col min="12038" max="12039" width="9" style="470"/>
    <col min="12040" max="12040" width="10.33203125" style="470" customWidth="1"/>
    <col min="12041" max="12041" width="12" style="470" customWidth="1"/>
    <col min="12042" max="12045" width="9" style="470"/>
    <col min="12046" max="12046" width="4.21875" style="470" bestFit="1" customWidth="1"/>
    <col min="12047" max="12288" width="9" style="470"/>
    <col min="12289" max="12289" width="16.88671875" style="470" bestFit="1" customWidth="1"/>
    <col min="12290" max="12290" width="9" style="470"/>
    <col min="12291" max="12291" width="6.109375" style="470" customWidth="1"/>
    <col min="12292" max="12292" width="9" style="470"/>
    <col min="12293" max="12293" width="10.6640625" style="470" customWidth="1"/>
    <col min="12294" max="12295" width="9" style="470"/>
    <col min="12296" max="12296" width="10.33203125" style="470" customWidth="1"/>
    <col min="12297" max="12297" width="12" style="470" customWidth="1"/>
    <col min="12298" max="12301" width="9" style="470"/>
    <col min="12302" max="12302" width="4.21875" style="470" bestFit="1" customWidth="1"/>
    <col min="12303" max="12544" width="9" style="470"/>
    <col min="12545" max="12545" width="16.88671875" style="470" bestFit="1" customWidth="1"/>
    <col min="12546" max="12546" width="9" style="470"/>
    <col min="12547" max="12547" width="6.109375" style="470" customWidth="1"/>
    <col min="12548" max="12548" width="9" style="470"/>
    <col min="12549" max="12549" width="10.6640625" style="470" customWidth="1"/>
    <col min="12550" max="12551" width="9" style="470"/>
    <col min="12552" max="12552" width="10.33203125" style="470" customWidth="1"/>
    <col min="12553" max="12553" width="12" style="470" customWidth="1"/>
    <col min="12554" max="12557" width="9" style="470"/>
    <col min="12558" max="12558" width="4.21875" style="470" bestFit="1" customWidth="1"/>
    <col min="12559" max="12800" width="9" style="470"/>
    <col min="12801" max="12801" width="16.88671875" style="470" bestFit="1" customWidth="1"/>
    <col min="12802" max="12802" width="9" style="470"/>
    <col min="12803" max="12803" width="6.109375" style="470" customWidth="1"/>
    <col min="12804" max="12804" width="9" style="470"/>
    <col min="12805" max="12805" width="10.6640625" style="470" customWidth="1"/>
    <col min="12806" max="12807" width="9" style="470"/>
    <col min="12808" max="12808" width="10.33203125" style="470" customWidth="1"/>
    <col min="12809" max="12809" width="12" style="470" customWidth="1"/>
    <col min="12810" max="12813" width="9" style="470"/>
    <col min="12814" max="12814" width="4.21875" style="470" bestFit="1" customWidth="1"/>
    <col min="12815" max="13056" width="9" style="470"/>
    <col min="13057" max="13057" width="16.88671875" style="470" bestFit="1" customWidth="1"/>
    <col min="13058" max="13058" width="9" style="470"/>
    <col min="13059" max="13059" width="6.109375" style="470" customWidth="1"/>
    <col min="13060" max="13060" width="9" style="470"/>
    <col min="13061" max="13061" width="10.6640625" style="470" customWidth="1"/>
    <col min="13062" max="13063" width="9" style="470"/>
    <col min="13064" max="13064" width="10.33203125" style="470" customWidth="1"/>
    <col min="13065" max="13065" width="12" style="470" customWidth="1"/>
    <col min="13066" max="13069" width="9" style="470"/>
    <col min="13070" max="13070" width="4.21875" style="470" bestFit="1" customWidth="1"/>
    <col min="13071" max="13312" width="9" style="470"/>
    <col min="13313" max="13313" width="16.88671875" style="470" bestFit="1" customWidth="1"/>
    <col min="13314" max="13314" width="9" style="470"/>
    <col min="13315" max="13315" width="6.109375" style="470" customWidth="1"/>
    <col min="13316" max="13316" width="9" style="470"/>
    <col min="13317" max="13317" width="10.6640625" style="470" customWidth="1"/>
    <col min="13318" max="13319" width="9" style="470"/>
    <col min="13320" max="13320" width="10.33203125" style="470" customWidth="1"/>
    <col min="13321" max="13321" width="12" style="470" customWidth="1"/>
    <col min="13322" max="13325" width="9" style="470"/>
    <col min="13326" max="13326" width="4.21875" style="470" bestFit="1" customWidth="1"/>
    <col min="13327" max="13568" width="9" style="470"/>
    <col min="13569" max="13569" width="16.88671875" style="470" bestFit="1" customWidth="1"/>
    <col min="13570" max="13570" width="9" style="470"/>
    <col min="13571" max="13571" width="6.109375" style="470" customWidth="1"/>
    <col min="13572" max="13572" width="9" style="470"/>
    <col min="13573" max="13573" width="10.6640625" style="470" customWidth="1"/>
    <col min="13574" max="13575" width="9" style="470"/>
    <col min="13576" max="13576" width="10.33203125" style="470" customWidth="1"/>
    <col min="13577" max="13577" width="12" style="470" customWidth="1"/>
    <col min="13578" max="13581" width="9" style="470"/>
    <col min="13582" max="13582" width="4.21875" style="470" bestFit="1" customWidth="1"/>
    <col min="13583" max="13824" width="9" style="470"/>
    <col min="13825" max="13825" width="16.88671875" style="470" bestFit="1" customWidth="1"/>
    <col min="13826" max="13826" width="9" style="470"/>
    <col min="13827" max="13827" width="6.109375" style="470" customWidth="1"/>
    <col min="13828" max="13828" width="9" style="470"/>
    <col min="13829" max="13829" width="10.6640625" style="470" customWidth="1"/>
    <col min="13830" max="13831" width="9" style="470"/>
    <col min="13832" max="13832" width="10.33203125" style="470" customWidth="1"/>
    <col min="13833" max="13833" width="12" style="470" customWidth="1"/>
    <col min="13834" max="13837" width="9" style="470"/>
    <col min="13838" max="13838" width="4.21875" style="470" bestFit="1" customWidth="1"/>
    <col min="13839" max="14080" width="9" style="470"/>
    <col min="14081" max="14081" width="16.88671875" style="470" bestFit="1" customWidth="1"/>
    <col min="14082" max="14082" width="9" style="470"/>
    <col min="14083" max="14083" width="6.109375" style="470" customWidth="1"/>
    <col min="14084" max="14084" width="9" style="470"/>
    <col min="14085" max="14085" width="10.6640625" style="470" customWidth="1"/>
    <col min="14086" max="14087" width="9" style="470"/>
    <col min="14088" max="14088" width="10.33203125" style="470" customWidth="1"/>
    <col min="14089" max="14089" width="12" style="470" customWidth="1"/>
    <col min="14090" max="14093" width="9" style="470"/>
    <col min="14094" max="14094" width="4.21875" style="470" bestFit="1" customWidth="1"/>
    <col min="14095" max="14336" width="9" style="470"/>
    <col min="14337" max="14337" width="16.88671875" style="470" bestFit="1" customWidth="1"/>
    <col min="14338" max="14338" width="9" style="470"/>
    <col min="14339" max="14339" width="6.109375" style="470" customWidth="1"/>
    <col min="14340" max="14340" width="9" style="470"/>
    <col min="14341" max="14341" width="10.6640625" style="470" customWidth="1"/>
    <col min="14342" max="14343" width="9" style="470"/>
    <col min="14344" max="14344" width="10.33203125" style="470" customWidth="1"/>
    <col min="14345" max="14345" width="12" style="470" customWidth="1"/>
    <col min="14346" max="14349" width="9" style="470"/>
    <col min="14350" max="14350" width="4.21875" style="470" bestFit="1" customWidth="1"/>
    <col min="14351" max="14592" width="9" style="470"/>
    <col min="14593" max="14593" width="16.88671875" style="470" bestFit="1" customWidth="1"/>
    <col min="14594" max="14594" width="9" style="470"/>
    <col min="14595" max="14595" width="6.109375" style="470" customWidth="1"/>
    <col min="14596" max="14596" width="9" style="470"/>
    <col min="14597" max="14597" width="10.6640625" style="470" customWidth="1"/>
    <col min="14598" max="14599" width="9" style="470"/>
    <col min="14600" max="14600" width="10.33203125" style="470" customWidth="1"/>
    <col min="14601" max="14601" width="12" style="470" customWidth="1"/>
    <col min="14602" max="14605" width="9" style="470"/>
    <col min="14606" max="14606" width="4.21875" style="470" bestFit="1" customWidth="1"/>
    <col min="14607" max="14848" width="9" style="470"/>
    <col min="14849" max="14849" width="16.88671875" style="470" bestFit="1" customWidth="1"/>
    <col min="14850" max="14850" width="9" style="470"/>
    <col min="14851" max="14851" width="6.109375" style="470" customWidth="1"/>
    <col min="14852" max="14852" width="9" style="470"/>
    <col min="14853" max="14853" width="10.6640625" style="470" customWidth="1"/>
    <col min="14854" max="14855" width="9" style="470"/>
    <col min="14856" max="14856" width="10.33203125" style="470" customWidth="1"/>
    <col min="14857" max="14857" width="12" style="470" customWidth="1"/>
    <col min="14858" max="14861" width="9" style="470"/>
    <col min="14862" max="14862" width="4.21875" style="470" bestFit="1" customWidth="1"/>
    <col min="14863" max="15104" width="9" style="470"/>
    <col min="15105" max="15105" width="16.88671875" style="470" bestFit="1" customWidth="1"/>
    <col min="15106" max="15106" width="9" style="470"/>
    <col min="15107" max="15107" width="6.109375" style="470" customWidth="1"/>
    <col min="15108" max="15108" width="9" style="470"/>
    <col min="15109" max="15109" width="10.6640625" style="470" customWidth="1"/>
    <col min="15110" max="15111" width="9" style="470"/>
    <col min="15112" max="15112" width="10.33203125" style="470" customWidth="1"/>
    <col min="15113" max="15113" width="12" style="470" customWidth="1"/>
    <col min="15114" max="15117" width="9" style="470"/>
    <col min="15118" max="15118" width="4.21875" style="470" bestFit="1" customWidth="1"/>
    <col min="15119" max="15360" width="9" style="470"/>
    <col min="15361" max="15361" width="16.88671875" style="470" bestFit="1" customWidth="1"/>
    <col min="15362" max="15362" width="9" style="470"/>
    <col min="15363" max="15363" width="6.109375" style="470" customWidth="1"/>
    <col min="15364" max="15364" width="9" style="470"/>
    <col min="15365" max="15365" width="10.6640625" style="470" customWidth="1"/>
    <col min="15366" max="15367" width="9" style="470"/>
    <col min="15368" max="15368" width="10.33203125" style="470" customWidth="1"/>
    <col min="15369" max="15369" width="12" style="470" customWidth="1"/>
    <col min="15370" max="15373" width="9" style="470"/>
    <col min="15374" max="15374" width="4.21875" style="470" bestFit="1" customWidth="1"/>
    <col min="15375" max="15616" width="9" style="470"/>
    <col min="15617" max="15617" width="16.88671875" style="470" bestFit="1" customWidth="1"/>
    <col min="15618" max="15618" width="9" style="470"/>
    <col min="15619" max="15619" width="6.109375" style="470" customWidth="1"/>
    <col min="15620" max="15620" width="9" style="470"/>
    <col min="15621" max="15621" width="10.6640625" style="470" customWidth="1"/>
    <col min="15622" max="15623" width="9" style="470"/>
    <col min="15624" max="15624" width="10.33203125" style="470" customWidth="1"/>
    <col min="15625" max="15625" width="12" style="470" customWidth="1"/>
    <col min="15626" max="15629" width="9" style="470"/>
    <col min="15630" max="15630" width="4.21875" style="470" bestFit="1" customWidth="1"/>
    <col min="15631" max="15872" width="9" style="470"/>
    <col min="15873" max="15873" width="16.88671875" style="470" bestFit="1" customWidth="1"/>
    <col min="15874" max="15874" width="9" style="470"/>
    <col min="15875" max="15875" width="6.109375" style="470" customWidth="1"/>
    <col min="15876" max="15876" width="9" style="470"/>
    <col min="15877" max="15877" width="10.6640625" style="470" customWidth="1"/>
    <col min="15878" max="15879" width="9" style="470"/>
    <col min="15880" max="15880" width="10.33203125" style="470" customWidth="1"/>
    <col min="15881" max="15881" width="12" style="470" customWidth="1"/>
    <col min="15882" max="15885" width="9" style="470"/>
    <col min="15886" max="15886" width="4.21875" style="470" bestFit="1" customWidth="1"/>
    <col min="15887" max="16128" width="9" style="470"/>
    <col min="16129" max="16129" width="16.88671875" style="470" bestFit="1" customWidth="1"/>
    <col min="16130" max="16130" width="9" style="470"/>
    <col min="16131" max="16131" width="6.109375" style="470" customWidth="1"/>
    <col min="16132" max="16132" width="9" style="470"/>
    <col min="16133" max="16133" width="10.6640625" style="470" customWidth="1"/>
    <col min="16134" max="16135" width="9" style="470"/>
    <col min="16136" max="16136" width="10.33203125" style="470" customWidth="1"/>
    <col min="16137" max="16137" width="12" style="470" customWidth="1"/>
    <col min="16138" max="16141" width="9" style="470"/>
    <col min="16142" max="16142" width="4.21875" style="470" bestFit="1" customWidth="1"/>
    <col min="16143" max="16384" width="9" style="470"/>
  </cols>
  <sheetData>
    <row r="1" spans="1:13" ht="24" customHeight="1" thickBot="1">
      <c r="J1" s="471"/>
    </row>
    <row r="2" spans="1:13" ht="38.25" customHeight="1" thickBot="1">
      <c r="A2" s="470" t="s">
        <v>1007</v>
      </c>
      <c r="E2" s="2261" t="s">
        <v>1008</v>
      </c>
      <c r="F2" s="2262"/>
      <c r="G2" s="2263">
        <f>申請書!Y21</f>
        <v>0</v>
      </c>
      <c r="H2" s="2263"/>
      <c r="I2" s="472" t="s">
        <v>1009</v>
      </c>
      <c r="J2" s="2264">
        <f>入力!E3</f>
        <v>0</v>
      </c>
      <c r="K2" s="2265"/>
      <c r="M2" s="202" t="s">
        <v>564</v>
      </c>
    </row>
    <row r="3" spans="1:13" ht="25.5" customHeight="1">
      <c r="L3" s="473"/>
    </row>
    <row r="4" spans="1:13" ht="27">
      <c r="A4" s="2266" t="s">
        <v>1010</v>
      </c>
      <c r="B4" s="2266"/>
      <c r="C4" s="2266"/>
      <c r="D4" s="2266"/>
      <c r="E4" s="2266"/>
      <c r="F4" s="2266"/>
      <c r="G4" s="2266"/>
      <c r="H4" s="2266"/>
      <c r="I4" s="2266"/>
      <c r="J4" s="2266"/>
      <c r="K4" s="2266"/>
      <c r="L4" s="473"/>
    </row>
    <row r="5" spans="1:13" ht="35.1" customHeight="1" thickBot="1"/>
    <row r="6" spans="1:13" ht="32.25" customHeight="1" thickBot="1">
      <c r="A6" s="474" t="s">
        <v>1011</v>
      </c>
      <c r="B6" s="475" t="s">
        <v>1012</v>
      </c>
      <c r="C6" s="476" t="s">
        <v>1013</v>
      </c>
      <c r="D6" s="477"/>
      <c r="E6" s="2258" t="s">
        <v>1014</v>
      </c>
      <c r="F6" s="2259"/>
      <c r="G6" s="2260"/>
      <c r="I6" s="478" t="s">
        <v>1015</v>
      </c>
      <c r="J6" s="479"/>
      <c r="K6" s="480" t="s">
        <v>1016</v>
      </c>
    </row>
    <row r="7" spans="1:13" ht="32.25" customHeight="1" thickBot="1">
      <c r="A7" s="481" t="s">
        <v>1017</v>
      </c>
      <c r="B7" s="482"/>
      <c r="C7" s="483" t="s">
        <v>1018</v>
      </c>
      <c r="D7" s="477"/>
      <c r="E7" s="484" t="s">
        <v>1019</v>
      </c>
      <c r="F7" s="485"/>
      <c r="G7" s="486" t="s">
        <v>1020</v>
      </c>
      <c r="I7" s="478" t="s">
        <v>1021</v>
      </c>
      <c r="J7" s="479"/>
      <c r="K7" s="480" t="s">
        <v>1016</v>
      </c>
    </row>
    <row r="8" spans="1:13" ht="32.25" customHeight="1" thickBot="1">
      <c r="A8" s="487" t="s">
        <v>1022</v>
      </c>
      <c r="B8" s="488"/>
      <c r="C8" s="486" t="s">
        <v>1023</v>
      </c>
      <c r="D8" s="477"/>
      <c r="E8" s="484" t="s">
        <v>1024</v>
      </c>
      <c r="F8" s="485"/>
      <c r="G8" s="486" t="s">
        <v>1020</v>
      </c>
      <c r="I8" s="489" t="s">
        <v>1025</v>
      </c>
      <c r="J8" s="479"/>
      <c r="K8" s="490" t="s">
        <v>1026</v>
      </c>
    </row>
    <row r="9" spans="1:13" ht="32.25" customHeight="1">
      <c r="A9" s="487" t="s">
        <v>1027</v>
      </c>
      <c r="B9" s="488" t="s">
        <v>1012</v>
      </c>
      <c r="C9" s="486" t="s">
        <v>1013</v>
      </c>
      <c r="D9" s="491"/>
      <c r="E9" s="484" t="s">
        <v>1028</v>
      </c>
      <c r="F9" s="485"/>
      <c r="G9" s="486" t="s">
        <v>1020</v>
      </c>
      <c r="I9" s="2258" t="s">
        <v>1029</v>
      </c>
      <c r="J9" s="2259"/>
      <c r="K9" s="2260"/>
    </row>
    <row r="10" spans="1:13" ht="32.25" customHeight="1" thickBot="1">
      <c r="A10" s="487" t="s">
        <v>1030</v>
      </c>
      <c r="B10" s="488"/>
      <c r="C10" s="492" t="s">
        <v>1031</v>
      </c>
      <c r="D10" s="491"/>
      <c r="E10" s="484" t="s">
        <v>1032</v>
      </c>
      <c r="F10" s="485"/>
      <c r="G10" s="486" t="s">
        <v>1020</v>
      </c>
      <c r="I10" s="493"/>
      <c r="J10" s="494"/>
      <c r="K10" s="495" t="s">
        <v>1033</v>
      </c>
    </row>
    <row r="11" spans="1:13" ht="32.25" customHeight="1">
      <c r="A11" s="487" t="s">
        <v>1034</v>
      </c>
      <c r="B11" s="488" t="s">
        <v>1012</v>
      </c>
      <c r="C11" s="486" t="s">
        <v>1013</v>
      </c>
      <c r="D11" s="477"/>
      <c r="E11" s="484" t="s">
        <v>1035</v>
      </c>
      <c r="F11" s="485"/>
      <c r="G11" s="486" t="s">
        <v>1020</v>
      </c>
      <c r="I11" s="2258" t="s">
        <v>1036</v>
      </c>
      <c r="J11" s="2259"/>
      <c r="K11" s="2260"/>
    </row>
    <row r="12" spans="1:13" ht="32.25" customHeight="1" thickBot="1">
      <c r="A12" s="487" t="s">
        <v>1037</v>
      </c>
      <c r="B12" s="488" t="s">
        <v>1012</v>
      </c>
      <c r="C12" s="486" t="s">
        <v>1013</v>
      </c>
      <c r="D12" s="477"/>
      <c r="E12" s="484" t="s">
        <v>1038</v>
      </c>
      <c r="F12" s="485"/>
      <c r="G12" s="486" t="s">
        <v>1020</v>
      </c>
      <c r="I12" s="496" t="s">
        <v>1039</v>
      </c>
      <c r="J12" s="497" t="s">
        <v>1040</v>
      </c>
      <c r="K12" s="498" t="s">
        <v>1041</v>
      </c>
    </row>
    <row r="13" spans="1:13" ht="32.25" customHeight="1">
      <c r="A13" s="487" t="s">
        <v>1042</v>
      </c>
      <c r="B13" s="488" t="s">
        <v>1012</v>
      </c>
      <c r="C13" s="486" t="s">
        <v>1013</v>
      </c>
      <c r="D13" s="477"/>
      <c r="E13" s="484" t="s">
        <v>1043</v>
      </c>
      <c r="F13" s="485"/>
      <c r="G13" s="486" t="s">
        <v>1020</v>
      </c>
      <c r="I13" s="2258" t="s">
        <v>1044</v>
      </c>
      <c r="J13" s="2259"/>
      <c r="K13" s="2260"/>
    </row>
    <row r="14" spans="1:13" ht="32.25" customHeight="1">
      <c r="A14" s="683" t="s">
        <v>1045</v>
      </c>
      <c r="B14" s="488" t="s">
        <v>1012</v>
      </c>
      <c r="C14" s="486" t="s">
        <v>1013</v>
      </c>
      <c r="D14" s="477"/>
      <c r="E14" s="484" t="s">
        <v>1046</v>
      </c>
      <c r="F14" s="485"/>
      <c r="G14" s="486" t="s">
        <v>1020</v>
      </c>
      <c r="I14" s="484">
        <v>100</v>
      </c>
      <c r="J14" s="485"/>
      <c r="K14" s="486" t="s">
        <v>1047</v>
      </c>
    </row>
    <row r="15" spans="1:13" ht="32.25" customHeight="1">
      <c r="A15" s="487" t="s">
        <v>1048</v>
      </c>
      <c r="B15" s="488" t="s">
        <v>1012</v>
      </c>
      <c r="C15" s="486" t="s">
        <v>1013</v>
      </c>
      <c r="D15" s="477"/>
      <c r="E15" s="484" t="s">
        <v>1049</v>
      </c>
      <c r="F15" s="485"/>
      <c r="G15" s="486" t="s">
        <v>1020</v>
      </c>
      <c r="I15" s="484" t="s">
        <v>1050</v>
      </c>
      <c r="J15" s="485"/>
      <c r="K15" s="486" t="s">
        <v>1047</v>
      </c>
    </row>
    <row r="16" spans="1:13" ht="32.25" customHeight="1" thickBot="1">
      <c r="A16" s="499" t="s">
        <v>1051</v>
      </c>
      <c r="B16" s="497"/>
      <c r="C16" s="495" t="s">
        <v>1052</v>
      </c>
      <c r="D16" s="477"/>
      <c r="E16" s="500" t="s">
        <v>1053</v>
      </c>
      <c r="F16" s="501"/>
      <c r="G16" s="495" t="s">
        <v>1020</v>
      </c>
      <c r="I16" s="500">
        <v>200</v>
      </c>
      <c r="J16" s="501"/>
      <c r="K16" s="495" t="s">
        <v>1047</v>
      </c>
    </row>
    <row r="17" spans="4:11" ht="32.25" customHeight="1" thickBot="1">
      <c r="D17" s="473"/>
    </row>
    <row r="18" spans="4:11" ht="32.25" customHeight="1">
      <c r="D18" s="473"/>
      <c r="E18" s="2269"/>
      <c r="F18" s="2270"/>
      <c r="G18" s="502" t="s">
        <v>1054</v>
      </c>
      <c r="H18" s="479"/>
      <c r="I18" s="503"/>
      <c r="J18" s="2271" t="s">
        <v>1055</v>
      </c>
      <c r="K18" s="2272"/>
    </row>
    <row r="19" spans="4:11" ht="32.25" customHeight="1">
      <c r="E19" s="504" t="s">
        <v>1056</v>
      </c>
      <c r="F19" s="505"/>
      <c r="G19" s="485"/>
      <c r="H19" s="506"/>
      <c r="I19" s="507"/>
      <c r="J19" s="485"/>
      <c r="K19" s="508"/>
    </row>
    <row r="20" spans="4:11" ht="32.25" customHeight="1">
      <c r="E20" s="2267" t="s">
        <v>1057</v>
      </c>
      <c r="F20" s="2268"/>
      <c r="G20" s="485"/>
      <c r="H20" s="506"/>
      <c r="I20" s="507"/>
      <c r="J20" s="485"/>
      <c r="K20" s="486" t="s">
        <v>1047</v>
      </c>
    </row>
    <row r="21" spans="4:11" ht="32.25" customHeight="1">
      <c r="E21" s="2267" t="s">
        <v>1058</v>
      </c>
      <c r="F21" s="2268"/>
      <c r="G21" s="485"/>
      <c r="H21" s="506"/>
      <c r="I21" s="507"/>
      <c r="J21" s="485"/>
      <c r="K21" s="486" t="s">
        <v>1047</v>
      </c>
    </row>
    <row r="22" spans="4:11" ht="32.25" customHeight="1">
      <c r="E22" s="504" t="s">
        <v>1059</v>
      </c>
      <c r="F22" s="505"/>
      <c r="G22" s="485"/>
      <c r="H22" s="506"/>
      <c r="I22" s="507"/>
      <c r="J22" s="485"/>
      <c r="K22" s="508"/>
    </row>
    <row r="23" spans="4:11" ht="32.25" customHeight="1">
      <c r="E23" s="2267" t="s">
        <v>1057</v>
      </c>
      <c r="F23" s="2268"/>
      <c r="G23" s="485"/>
      <c r="H23" s="506"/>
      <c r="I23" s="507"/>
      <c r="J23" s="485"/>
      <c r="K23" s="486" t="s">
        <v>1060</v>
      </c>
    </row>
    <row r="24" spans="4:11" ht="32.25" customHeight="1">
      <c r="E24" s="2267" t="s">
        <v>1058</v>
      </c>
      <c r="F24" s="2268"/>
      <c r="G24" s="485"/>
      <c r="H24" s="506"/>
      <c r="I24" s="507"/>
      <c r="J24" s="485"/>
      <c r="K24" s="486" t="s">
        <v>1060</v>
      </c>
    </row>
    <row r="25" spans="4:11" ht="32.25" customHeight="1">
      <c r="E25" s="504" t="s">
        <v>1061</v>
      </c>
      <c r="F25" s="505"/>
      <c r="G25" s="485"/>
      <c r="H25" s="506"/>
      <c r="I25" s="507"/>
      <c r="J25" s="485"/>
      <c r="K25" s="508"/>
    </row>
    <row r="26" spans="4:11" ht="32.25" customHeight="1">
      <c r="E26" s="2267" t="s">
        <v>1057</v>
      </c>
      <c r="F26" s="2268"/>
      <c r="G26" s="485"/>
      <c r="H26" s="506"/>
      <c r="I26" s="507"/>
      <c r="J26" s="485"/>
      <c r="K26" s="486" t="s">
        <v>1060</v>
      </c>
    </row>
    <row r="27" spans="4:11" ht="32.25" customHeight="1">
      <c r="E27" s="2267" t="s">
        <v>1058</v>
      </c>
      <c r="F27" s="2268"/>
      <c r="G27" s="485"/>
      <c r="H27" s="506"/>
      <c r="I27" s="507"/>
      <c r="J27" s="485"/>
      <c r="K27" s="486" t="s">
        <v>1060</v>
      </c>
    </row>
    <row r="28" spans="4:11" ht="32.25" customHeight="1">
      <c r="E28" s="504" t="s">
        <v>1062</v>
      </c>
      <c r="F28" s="505" t="s">
        <v>1063</v>
      </c>
      <c r="G28" s="485"/>
      <c r="H28" s="506"/>
      <c r="I28" s="507"/>
      <c r="J28" s="485"/>
      <c r="K28" s="486" t="s">
        <v>1064</v>
      </c>
    </row>
    <row r="29" spans="4:11" ht="32.25" customHeight="1" thickBot="1">
      <c r="E29" s="509" t="s">
        <v>1065</v>
      </c>
      <c r="F29" s="510" t="s">
        <v>1066</v>
      </c>
      <c r="G29" s="501"/>
      <c r="H29" s="494"/>
      <c r="I29" s="511"/>
      <c r="J29" s="501"/>
      <c r="K29" s="495" t="s">
        <v>1064</v>
      </c>
    </row>
  </sheetData>
  <mergeCells count="16">
    <mergeCell ref="E23:F23"/>
    <mergeCell ref="E24:F24"/>
    <mergeCell ref="E26:F26"/>
    <mergeCell ref="E27:F27"/>
    <mergeCell ref="I11:K11"/>
    <mergeCell ref="I13:K13"/>
    <mergeCell ref="E18:F18"/>
    <mergeCell ref="J18:K18"/>
    <mergeCell ref="E20:F20"/>
    <mergeCell ref="E21:F21"/>
    <mergeCell ref="I9:K9"/>
    <mergeCell ref="E2:F2"/>
    <mergeCell ref="G2:H2"/>
    <mergeCell ref="J2:K2"/>
    <mergeCell ref="A4:K4"/>
    <mergeCell ref="E6:G6"/>
  </mergeCells>
  <phoneticPr fontId="6"/>
  <hyperlinks>
    <hyperlink ref="M2" location="水道申請" display="工事店情報に戻る" xr:uid="{00000000-0004-0000-1E00-000000000000}"/>
  </hyperlinks>
  <pageMargins left="0.78740157480314965" right="0" top="0.59055118110236227" bottom="0.19685039370078741" header="0.51181102362204722" footer="0.51181102362204722"/>
  <pageSetup paperSize="9" scale="81" orientation="portrait" blackAndWhite="1"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N124"/>
  <sheetViews>
    <sheetView view="pageBreakPreview" zoomScale="80" zoomScaleNormal="100" zoomScaleSheetLayoutView="80" workbookViewId="0">
      <selection activeCell="H10" sqref="H10:J10"/>
    </sheetView>
  </sheetViews>
  <sheetFormatPr defaultColWidth="9" defaultRowHeight="13.2"/>
  <cols>
    <col min="1" max="1" width="2.33203125" style="272" customWidth="1"/>
    <col min="2" max="2" width="18.88671875" style="272" customWidth="1"/>
    <col min="3" max="3" width="15.109375" style="272" customWidth="1"/>
    <col min="4" max="4" width="1.88671875" style="272" customWidth="1"/>
    <col min="5" max="5" width="11" style="272" customWidth="1"/>
    <col min="6" max="6" width="8.77734375" style="272" customWidth="1"/>
    <col min="7" max="7" width="6.33203125" style="272" customWidth="1"/>
    <col min="8" max="8" width="7.33203125" style="272" customWidth="1"/>
    <col min="9" max="9" width="8" style="272" customWidth="1"/>
    <col min="10" max="10" width="21.109375" style="272" customWidth="1"/>
    <col min="11" max="11" width="2.33203125" style="272" customWidth="1"/>
    <col min="12" max="16384" width="9" style="272"/>
  </cols>
  <sheetData>
    <row r="1" spans="2:14" ht="16.2">
      <c r="B1" s="512"/>
      <c r="C1" s="512"/>
      <c r="D1" s="512"/>
    </row>
    <row r="2" spans="2:14" ht="30" customHeight="1">
      <c r="B2" s="2274" t="s">
        <v>1067</v>
      </c>
      <c r="C2" s="2274"/>
      <c r="D2" s="2274"/>
      <c r="E2" s="2274"/>
      <c r="F2" s="2274"/>
      <c r="G2" s="2274"/>
      <c r="H2" s="2274"/>
      <c r="I2" s="2274"/>
      <c r="J2" s="2274"/>
      <c r="M2" s="202" t="s">
        <v>564</v>
      </c>
    </row>
    <row r="3" spans="2:14" ht="21.6" customHeight="1">
      <c r="B3" s="512"/>
      <c r="C3" s="512"/>
      <c r="D3" s="512"/>
    </row>
    <row r="4" spans="2:14" ht="30" customHeight="1">
      <c r="B4" s="513"/>
      <c r="C4" s="513"/>
      <c r="D4" s="513"/>
      <c r="J4" s="461"/>
    </row>
    <row r="5" spans="2:14" ht="30" customHeight="1">
      <c r="B5" s="1848" t="s">
        <v>290</v>
      </c>
      <c r="C5" s="1848"/>
      <c r="D5" s="515"/>
    </row>
    <row r="6" spans="2:14" ht="10.5" customHeight="1">
      <c r="B6" s="516"/>
      <c r="C6" s="516"/>
      <c r="D6" s="516"/>
    </row>
    <row r="7" spans="2:14" ht="21.9" customHeight="1">
      <c r="B7" s="513"/>
      <c r="C7" s="513"/>
      <c r="D7" s="513"/>
      <c r="F7" s="514" t="s">
        <v>1197</v>
      </c>
      <c r="G7" s="517" t="s">
        <v>339</v>
      </c>
      <c r="H7" s="2278"/>
      <c r="I7" s="2278"/>
      <c r="J7" s="2278"/>
    </row>
    <row r="8" spans="2:14" ht="21.9" customHeight="1">
      <c r="B8" s="513" t="s">
        <v>1068</v>
      </c>
      <c r="C8" s="513"/>
      <c r="D8" s="513"/>
      <c r="H8" s="518"/>
      <c r="I8" s="518"/>
    </row>
    <row r="9" spans="2:14" ht="21.9" customHeight="1">
      <c r="B9" s="513"/>
      <c r="C9" s="513"/>
      <c r="D9" s="513"/>
      <c r="G9" s="517"/>
    </row>
    <row r="10" spans="2:14" ht="21.9" customHeight="1">
      <c r="B10" s="513"/>
      <c r="C10" s="513"/>
      <c r="D10" s="513"/>
      <c r="F10" s="517" t="s">
        <v>1069</v>
      </c>
      <c r="G10" s="517"/>
      <c r="H10" s="2278"/>
      <c r="I10" s="2278"/>
      <c r="J10" s="2278"/>
    </row>
    <row r="11" spans="2:14" ht="21.9" customHeight="1">
      <c r="B11" s="513" t="s">
        <v>1070</v>
      </c>
      <c r="C11" s="513"/>
      <c r="D11" s="513"/>
      <c r="G11" s="517"/>
      <c r="N11" s="517" t="s">
        <v>1071</v>
      </c>
    </row>
    <row r="12" spans="2:14" ht="21.9" customHeight="1">
      <c r="B12" s="513"/>
      <c r="C12" s="513"/>
      <c r="D12" s="513"/>
      <c r="F12" s="517" t="s">
        <v>1072</v>
      </c>
      <c r="G12" s="517"/>
      <c r="H12" s="2278"/>
      <c r="I12" s="2278"/>
      <c r="J12" s="2278"/>
    </row>
    <row r="13" spans="2:14" ht="21.6" customHeight="1" thickBot="1">
      <c r="B13" s="516"/>
      <c r="C13" s="516"/>
      <c r="D13" s="516"/>
    </row>
    <row r="14" spans="2:14" ht="24" customHeight="1" thickTop="1">
      <c r="B14" s="519" t="s">
        <v>1073</v>
      </c>
      <c r="C14" s="520"/>
      <c r="D14" s="520"/>
      <c r="E14" s="520"/>
      <c r="F14" s="520"/>
      <c r="G14" s="520"/>
      <c r="H14" s="520"/>
      <c r="I14" s="520"/>
      <c r="J14" s="521"/>
    </row>
    <row r="15" spans="2:14" ht="24" customHeight="1">
      <c r="B15" s="2275" t="s">
        <v>1074</v>
      </c>
      <c r="C15" s="2276"/>
      <c r="D15" s="2276"/>
      <c r="E15" s="2276"/>
      <c r="F15" s="2276"/>
      <c r="G15" s="2276"/>
      <c r="H15" s="2276"/>
      <c r="I15" s="2276"/>
      <c r="J15" s="2277"/>
    </row>
    <row r="16" spans="2:14" ht="24" customHeight="1">
      <c r="B16" s="522" t="s">
        <v>1075</v>
      </c>
      <c r="C16" s="523"/>
      <c r="D16" s="523"/>
      <c r="E16" s="523"/>
      <c r="F16" s="523"/>
      <c r="G16" s="523"/>
      <c r="H16" s="523"/>
      <c r="I16" s="523"/>
      <c r="J16" s="524"/>
    </row>
    <row r="17" spans="2:10" ht="24" customHeight="1">
      <c r="B17" s="525" t="s">
        <v>1076</v>
      </c>
      <c r="C17" s="2279">
        <f>申請書!G21</f>
        <v>0</v>
      </c>
      <c r="D17" s="2279"/>
      <c r="E17" s="2279"/>
      <c r="F17" s="2279"/>
      <c r="G17" s="2279"/>
      <c r="H17" s="2279"/>
      <c r="I17" s="2279"/>
      <c r="J17" s="2280"/>
    </row>
    <row r="18" spans="2:10" ht="24" customHeight="1">
      <c r="B18" s="522" t="s">
        <v>1077</v>
      </c>
      <c r="C18" s="527"/>
      <c r="D18" s="527"/>
      <c r="E18" s="527"/>
      <c r="F18" s="527"/>
      <c r="G18" s="527"/>
      <c r="H18" s="527"/>
      <c r="I18" s="527"/>
      <c r="J18" s="528"/>
    </row>
    <row r="19" spans="2:10" ht="24" customHeight="1">
      <c r="B19" s="529" t="s">
        <v>1078</v>
      </c>
      <c r="C19" s="530" t="s">
        <v>1079</v>
      </c>
      <c r="D19" s="530" t="s">
        <v>698</v>
      </c>
      <c r="E19" s="531"/>
      <c r="F19" s="532" t="s">
        <v>1080</v>
      </c>
      <c r="G19" s="531"/>
      <c r="H19" s="533" t="s">
        <v>1081</v>
      </c>
      <c r="I19" s="534"/>
      <c r="J19" s="528"/>
    </row>
    <row r="20" spans="2:10" ht="24" customHeight="1">
      <c r="B20" s="529"/>
      <c r="C20" s="535"/>
      <c r="D20" s="530" t="s">
        <v>698</v>
      </c>
      <c r="E20" s="536"/>
      <c r="F20" s="537" t="s">
        <v>1080</v>
      </c>
      <c r="G20" s="536"/>
      <c r="H20" s="538" t="s">
        <v>1081</v>
      </c>
      <c r="I20" s="534"/>
      <c r="J20" s="528"/>
    </row>
    <row r="21" spans="2:10" ht="24" customHeight="1">
      <c r="B21" s="529"/>
      <c r="C21" s="534" t="s">
        <v>1082</v>
      </c>
      <c r="D21" s="530" t="s">
        <v>698</v>
      </c>
      <c r="E21" s="536"/>
      <c r="F21" s="537" t="s">
        <v>1083</v>
      </c>
      <c r="G21" s="536"/>
      <c r="H21" s="538" t="s">
        <v>1081</v>
      </c>
      <c r="I21" s="534"/>
      <c r="J21" s="528"/>
    </row>
    <row r="22" spans="2:10" ht="24" customHeight="1">
      <c r="B22" s="539" t="s">
        <v>1084</v>
      </c>
      <c r="C22" s="540" t="s">
        <v>1085</v>
      </c>
      <c r="D22" s="540"/>
      <c r="E22" s="530"/>
      <c r="F22" s="2273"/>
      <c r="G22" s="2273"/>
      <c r="H22" s="532" t="s">
        <v>1086</v>
      </c>
      <c r="J22" s="528"/>
    </row>
    <row r="23" spans="2:10" ht="24" customHeight="1">
      <c r="B23" s="529"/>
      <c r="C23" s="530"/>
      <c r="D23" s="530"/>
      <c r="E23" s="530"/>
      <c r="F23" s="2273"/>
      <c r="G23" s="2273"/>
      <c r="H23" s="537" t="s">
        <v>1086</v>
      </c>
      <c r="J23" s="528"/>
    </row>
    <row r="24" spans="2:10" ht="24" customHeight="1">
      <c r="B24" s="539" t="s">
        <v>1087</v>
      </c>
      <c r="C24" s="540" t="s">
        <v>1088</v>
      </c>
      <c r="D24" s="540"/>
      <c r="E24" s="530"/>
      <c r="F24" s="2285"/>
      <c r="G24" s="2285"/>
      <c r="H24" s="537" t="s">
        <v>1089</v>
      </c>
      <c r="J24" s="528"/>
    </row>
    <row r="25" spans="2:10" ht="24" customHeight="1">
      <c r="B25" s="541"/>
      <c r="C25" s="542"/>
      <c r="D25" s="542"/>
      <c r="E25" s="530"/>
      <c r="F25" s="2285"/>
      <c r="G25" s="2285"/>
      <c r="H25" s="537" t="s">
        <v>1086</v>
      </c>
      <c r="J25" s="528"/>
    </row>
    <row r="26" spans="2:10" ht="9" customHeight="1">
      <c r="B26" s="543"/>
      <c r="C26" s="544"/>
      <c r="D26" s="544"/>
      <c r="E26" s="532"/>
      <c r="F26" s="545"/>
      <c r="G26" s="545"/>
      <c r="H26" s="532"/>
      <c r="I26" s="532"/>
      <c r="J26" s="546"/>
    </row>
    <row r="27" spans="2:10" ht="21.9" customHeight="1">
      <c r="B27" s="522" t="s">
        <v>1090</v>
      </c>
      <c r="C27" s="523"/>
      <c r="D27" s="523"/>
      <c r="E27" s="523"/>
      <c r="F27" s="523"/>
      <c r="G27" s="523"/>
      <c r="H27" s="523"/>
      <c r="I27" s="523"/>
      <c r="J27" s="524"/>
    </row>
    <row r="28" spans="2:10" ht="21.9" customHeight="1">
      <c r="B28" s="547"/>
      <c r="C28" s="2286"/>
      <c r="D28" s="2286"/>
      <c r="E28" s="2286"/>
      <c r="F28" s="2286"/>
      <c r="G28" s="526" t="s">
        <v>1091</v>
      </c>
      <c r="H28" s="2287"/>
      <c r="I28" s="2287"/>
      <c r="J28" s="2288"/>
    </row>
    <row r="29" spans="2:10" ht="21.9" customHeight="1">
      <c r="B29" s="522" t="s">
        <v>1092</v>
      </c>
      <c r="C29" s="548"/>
      <c r="D29" s="548"/>
      <c r="E29" s="548"/>
      <c r="F29" s="548"/>
      <c r="G29" s="548"/>
      <c r="H29" s="548"/>
      <c r="I29" s="548"/>
      <c r="J29" s="549"/>
    </row>
    <row r="30" spans="2:10" ht="21.9" customHeight="1">
      <c r="B30" s="547"/>
      <c r="C30" s="550"/>
      <c r="D30" s="2289"/>
      <c r="E30" s="2289"/>
      <c r="F30" s="2289"/>
      <c r="G30" s="2289"/>
      <c r="H30" s="2289"/>
      <c r="I30" s="550"/>
      <c r="J30" s="551"/>
    </row>
    <row r="31" spans="2:10" ht="21.9" customHeight="1">
      <c r="B31" s="552" t="s">
        <v>1093</v>
      </c>
      <c r="C31" s="2290"/>
      <c r="D31" s="2292" t="s">
        <v>954</v>
      </c>
      <c r="E31" s="2292"/>
      <c r="F31" s="553"/>
      <c r="G31" s="554"/>
      <c r="H31" s="2293" t="s">
        <v>1003</v>
      </c>
      <c r="I31" s="2293"/>
      <c r="J31" s="524"/>
    </row>
    <row r="32" spans="2:10" ht="21.9" customHeight="1" thickBot="1">
      <c r="B32" s="552" t="s">
        <v>1094</v>
      </c>
      <c r="C32" s="2291"/>
      <c r="D32" s="2294">
        <f>入力!E3</f>
        <v>0</v>
      </c>
      <c r="E32" s="2294"/>
      <c r="F32" s="2294"/>
      <c r="G32" s="555" t="s">
        <v>785</v>
      </c>
      <c r="H32" s="2295">
        <f>申請書!J16</f>
        <v>0</v>
      </c>
      <c r="I32" s="2296"/>
      <c r="J32" s="2297"/>
    </row>
    <row r="33" spans="2:10" ht="21.75" customHeight="1" thickTop="1">
      <c r="B33" s="2281" t="s">
        <v>1095</v>
      </c>
      <c r="C33" s="2281"/>
      <c r="D33" s="2281"/>
      <c r="E33" s="2282"/>
      <c r="F33" s="2282"/>
      <c r="G33" s="2282"/>
      <c r="H33" s="2282"/>
      <c r="I33" s="2282"/>
      <c r="J33" s="2282"/>
    </row>
    <row r="34" spans="2:10" ht="21.75" customHeight="1">
      <c r="B34" s="2283" t="s">
        <v>1096</v>
      </c>
      <c r="C34" s="2283"/>
      <c r="D34" s="2283"/>
      <c r="E34" s="2284"/>
      <c r="F34" s="2284"/>
      <c r="G34" s="2284"/>
      <c r="H34" s="2284"/>
      <c r="I34" s="2284"/>
      <c r="J34" s="2284"/>
    </row>
    <row r="35" spans="2:10" ht="30" customHeight="1">
      <c r="B35" s="516"/>
      <c r="C35" s="516"/>
      <c r="D35" s="516"/>
    </row>
    <row r="36" spans="2:10" ht="30" customHeight="1">
      <c r="B36" s="516"/>
      <c r="C36" s="516"/>
      <c r="D36" s="516"/>
    </row>
    <row r="37" spans="2:10">
      <c r="B37" s="516"/>
      <c r="C37" s="516"/>
      <c r="D37" s="516"/>
    </row>
    <row r="39" spans="2:10">
      <c r="B39" s="516"/>
      <c r="C39" s="516"/>
      <c r="D39" s="516"/>
    </row>
    <row r="40" spans="2:10">
      <c r="B40" s="516"/>
      <c r="C40" s="516"/>
      <c r="D40" s="516"/>
    </row>
    <row r="41" spans="2:10">
      <c r="B41" s="516"/>
      <c r="C41" s="516"/>
      <c r="D41" s="516"/>
    </row>
    <row r="42" spans="2:10">
      <c r="B42" s="516"/>
      <c r="C42" s="516"/>
      <c r="D42" s="516"/>
    </row>
    <row r="43" spans="2:10">
      <c r="B43" s="516"/>
      <c r="C43" s="516"/>
      <c r="D43" s="516"/>
    </row>
    <row r="44" spans="2:10">
      <c r="B44" s="516"/>
      <c r="C44" s="516"/>
      <c r="D44" s="516"/>
    </row>
    <row r="45" spans="2:10">
      <c r="B45" s="516"/>
      <c r="C45" s="516"/>
      <c r="D45" s="516"/>
    </row>
    <row r="46" spans="2:10">
      <c r="B46" s="516"/>
      <c r="C46" s="516"/>
      <c r="D46" s="516"/>
    </row>
    <row r="47" spans="2:10">
      <c r="B47" s="516"/>
      <c r="C47" s="516"/>
      <c r="D47" s="516"/>
    </row>
    <row r="48" spans="2:10">
      <c r="B48" s="516"/>
      <c r="C48" s="516"/>
      <c r="D48" s="516"/>
    </row>
    <row r="49" spans="2:4">
      <c r="B49" s="516"/>
      <c r="C49" s="516"/>
      <c r="D49" s="516"/>
    </row>
    <row r="50" spans="2:4">
      <c r="B50" s="516"/>
      <c r="C50" s="516"/>
      <c r="D50" s="516"/>
    </row>
    <row r="51" spans="2:4">
      <c r="B51" s="516"/>
      <c r="C51" s="516"/>
      <c r="D51" s="516"/>
    </row>
    <row r="52" spans="2:4">
      <c r="B52" s="516"/>
      <c r="C52" s="516"/>
      <c r="D52" s="516"/>
    </row>
    <row r="53" spans="2:4">
      <c r="B53" s="516"/>
      <c r="C53" s="516"/>
      <c r="D53" s="516"/>
    </row>
    <row r="54" spans="2:4">
      <c r="B54" s="516"/>
      <c r="C54" s="516"/>
      <c r="D54" s="516"/>
    </row>
    <row r="55" spans="2:4">
      <c r="B55" s="516"/>
      <c r="C55" s="516"/>
      <c r="D55" s="516"/>
    </row>
    <row r="56" spans="2:4">
      <c r="B56" s="516"/>
      <c r="C56" s="516"/>
      <c r="D56" s="516"/>
    </row>
    <row r="57" spans="2:4">
      <c r="B57" s="516"/>
      <c r="C57" s="516"/>
      <c r="D57" s="516"/>
    </row>
    <row r="58" spans="2:4">
      <c r="B58" s="516"/>
      <c r="C58" s="516"/>
      <c r="D58" s="516"/>
    </row>
    <row r="59" spans="2:4">
      <c r="B59" s="516"/>
      <c r="C59" s="516"/>
      <c r="D59" s="516"/>
    </row>
    <row r="60" spans="2:4">
      <c r="B60" s="516"/>
      <c r="C60" s="516"/>
      <c r="D60" s="516"/>
    </row>
    <row r="61" spans="2:4">
      <c r="B61" s="516"/>
      <c r="C61" s="516"/>
      <c r="D61" s="516"/>
    </row>
    <row r="62" spans="2:4">
      <c r="B62" s="516"/>
      <c r="C62" s="516"/>
      <c r="D62" s="516"/>
    </row>
    <row r="63" spans="2:4">
      <c r="B63" s="516"/>
      <c r="C63" s="516"/>
      <c r="D63" s="516"/>
    </row>
    <row r="64" spans="2:4">
      <c r="B64" s="516"/>
      <c r="C64" s="516"/>
      <c r="D64" s="516"/>
    </row>
    <row r="65" spans="2:4">
      <c r="B65" s="516"/>
      <c r="C65" s="516"/>
      <c r="D65" s="516"/>
    </row>
    <row r="66" spans="2:4">
      <c r="B66" s="516"/>
      <c r="C66" s="516"/>
      <c r="D66" s="516"/>
    </row>
    <row r="67" spans="2:4">
      <c r="B67" s="516"/>
      <c r="C67" s="516"/>
      <c r="D67" s="516"/>
    </row>
    <row r="68" spans="2:4">
      <c r="B68" s="516"/>
      <c r="C68" s="516"/>
      <c r="D68" s="516"/>
    </row>
    <row r="69" spans="2:4">
      <c r="B69" s="516"/>
      <c r="C69" s="516"/>
      <c r="D69" s="516"/>
    </row>
    <row r="70" spans="2:4">
      <c r="B70" s="516"/>
      <c r="C70" s="516"/>
      <c r="D70" s="516"/>
    </row>
    <row r="71" spans="2:4">
      <c r="B71" s="516"/>
      <c r="C71" s="516"/>
      <c r="D71" s="516"/>
    </row>
    <row r="72" spans="2:4">
      <c r="B72" s="516"/>
      <c r="C72" s="516"/>
      <c r="D72" s="516"/>
    </row>
    <row r="73" spans="2:4">
      <c r="B73" s="516"/>
      <c r="C73" s="516"/>
      <c r="D73" s="516"/>
    </row>
    <row r="74" spans="2:4">
      <c r="B74" s="516"/>
      <c r="C74" s="516"/>
      <c r="D74" s="516"/>
    </row>
    <row r="75" spans="2:4">
      <c r="B75" s="516"/>
      <c r="C75" s="516"/>
      <c r="D75" s="516"/>
    </row>
    <row r="76" spans="2:4">
      <c r="B76" s="516"/>
      <c r="C76" s="516"/>
      <c r="D76" s="516"/>
    </row>
    <row r="77" spans="2:4">
      <c r="B77" s="516"/>
      <c r="C77" s="516"/>
      <c r="D77" s="516"/>
    </row>
    <row r="78" spans="2:4">
      <c r="B78" s="516"/>
      <c r="C78" s="516"/>
      <c r="D78" s="516"/>
    </row>
    <row r="79" spans="2:4">
      <c r="B79" s="516"/>
      <c r="C79" s="516"/>
      <c r="D79" s="516"/>
    </row>
    <row r="80" spans="2:4">
      <c r="B80" s="516"/>
      <c r="C80" s="516"/>
      <c r="D80" s="516"/>
    </row>
    <row r="81" spans="2:4">
      <c r="B81" s="516"/>
      <c r="C81" s="516"/>
      <c r="D81" s="516"/>
    </row>
    <row r="83" spans="2:4">
      <c r="B83" s="516"/>
      <c r="C83" s="516"/>
      <c r="D83" s="516"/>
    </row>
    <row r="84" spans="2:4">
      <c r="B84" s="516"/>
      <c r="C84" s="516"/>
      <c r="D84" s="516"/>
    </row>
    <row r="85" spans="2:4">
      <c r="B85" s="516"/>
      <c r="C85" s="516"/>
      <c r="D85" s="516"/>
    </row>
    <row r="86" spans="2:4">
      <c r="B86" s="516"/>
      <c r="C86" s="516"/>
      <c r="D86" s="516"/>
    </row>
    <row r="87" spans="2:4">
      <c r="B87" s="516"/>
      <c r="C87" s="516"/>
      <c r="D87" s="516"/>
    </row>
    <row r="88" spans="2:4">
      <c r="B88" s="516"/>
      <c r="C88" s="516"/>
      <c r="D88" s="516"/>
    </row>
    <row r="89" spans="2:4">
      <c r="B89" s="516"/>
      <c r="C89" s="516"/>
      <c r="D89" s="516"/>
    </row>
    <row r="90" spans="2:4">
      <c r="B90" s="516"/>
      <c r="C90" s="516"/>
      <c r="D90" s="516"/>
    </row>
    <row r="91" spans="2:4">
      <c r="B91" s="516"/>
      <c r="C91" s="516"/>
      <c r="D91" s="516"/>
    </row>
    <row r="92" spans="2:4">
      <c r="B92" s="516"/>
      <c r="C92" s="516"/>
      <c r="D92" s="516"/>
    </row>
    <row r="93" spans="2:4">
      <c r="B93" s="516"/>
      <c r="C93" s="516"/>
      <c r="D93" s="516"/>
    </row>
    <row r="94" spans="2:4">
      <c r="B94" s="516"/>
      <c r="C94" s="516"/>
      <c r="D94" s="516"/>
    </row>
    <row r="95" spans="2:4">
      <c r="B95" s="516"/>
      <c r="C95" s="516"/>
      <c r="D95" s="516"/>
    </row>
    <row r="96" spans="2:4">
      <c r="B96" s="516"/>
      <c r="C96" s="516"/>
      <c r="D96" s="516"/>
    </row>
    <row r="97" spans="2:4">
      <c r="B97" s="516"/>
      <c r="C97" s="516"/>
      <c r="D97" s="516"/>
    </row>
    <row r="98" spans="2:4">
      <c r="B98" s="516"/>
      <c r="C98" s="516"/>
      <c r="D98" s="516"/>
    </row>
    <row r="99" spans="2:4">
      <c r="B99" s="516"/>
      <c r="C99" s="516"/>
      <c r="D99" s="516"/>
    </row>
    <row r="100" spans="2:4">
      <c r="B100" s="516"/>
      <c r="C100" s="516"/>
      <c r="D100" s="516"/>
    </row>
    <row r="101" spans="2:4">
      <c r="B101" s="516"/>
      <c r="C101" s="516"/>
      <c r="D101" s="516"/>
    </row>
    <row r="102" spans="2:4">
      <c r="B102" s="516"/>
      <c r="C102" s="516"/>
      <c r="D102" s="516"/>
    </row>
    <row r="103" spans="2:4">
      <c r="B103" s="516"/>
      <c r="C103" s="516"/>
      <c r="D103" s="516"/>
    </row>
    <row r="104" spans="2:4">
      <c r="B104" s="516"/>
      <c r="C104" s="516"/>
      <c r="D104" s="516"/>
    </row>
    <row r="105" spans="2:4">
      <c r="B105" s="516"/>
      <c r="C105" s="516"/>
      <c r="D105" s="516"/>
    </row>
    <row r="106" spans="2:4">
      <c r="B106" s="516"/>
      <c r="C106" s="516"/>
      <c r="D106" s="516"/>
    </row>
    <row r="107" spans="2:4">
      <c r="B107" s="516"/>
      <c r="C107" s="516"/>
      <c r="D107" s="516"/>
    </row>
    <row r="108" spans="2:4">
      <c r="B108" s="516"/>
      <c r="C108" s="516"/>
      <c r="D108" s="516"/>
    </row>
    <row r="109" spans="2:4">
      <c r="B109" s="516"/>
      <c r="C109" s="516"/>
      <c r="D109" s="516"/>
    </row>
    <row r="110" spans="2:4">
      <c r="B110" s="516"/>
      <c r="C110" s="516"/>
      <c r="D110" s="516"/>
    </row>
    <row r="111" spans="2:4">
      <c r="B111" s="516"/>
      <c r="C111" s="516"/>
      <c r="D111" s="516"/>
    </row>
    <row r="112" spans="2:4">
      <c r="B112" s="516"/>
      <c r="C112" s="516"/>
      <c r="D112" s="516"/>
    </row>
    <row r="113" spans="2:4">
      <c r="B113" s="516"/>
      <c r="C113" s="516"/>
      <c r="D113" s="516"/>
    </row>
    <row r="114" spans="2:4">
      <c r="B114" s="516"/>
      <c r="C114" s="516"/>
      <c r="D114" s="516"/>
    </row>
    <row r="115" spans="2:4">
      <c r="B115" s="516"/>
      <c r="C115" s="516"/>
      <c r="D115" s="516"/>
    </row>
    <row r="116" spans="2:4">
      <c r="B116" s="516"/>
      <c r="C116" s="516"/>
      <c r="D116" s="516"/>
    </row>
    <row r="117" spans="2:4">
      <c r="B117" s="516"/>
      <c r="C117" s="516"/>
      <c r="D117" s="516"/>
    </row>
    <row r="118" spans="2:4">
      <c r="B118" s="516"/>
      <c r="C118" s="516"/>
      <c r="D118" s="516"/>
    </row>
    <row r="119" spans="2:4">
      <c r="B119" s="516"/>
      <c r="C119" s="516"/>
      <c r="D119" s="516"/>
    </row>
    <row r="120" spans="2:4">
      <c r="B120" s="516"/>
      <c r="C120" s="516"/>
      <c r="D120" s="516"/>
    </row>
    <row r="121" spans="2:4">
      <c r="B121" s="516"/>
      <c r="C121" s="516"/>
      <c r="D121" s="516"/>
    </row>
    <row r="122" spans="2:4">
      <c r="B122" s="516"/>
      <c r="C122" s="516"/>
      <c r="D122" s="516"/>
    </row>
    <row r="123" spans="2:4">
      <c r="B123" s="516"/>
      <c r="C123" s="516"/>
      <c r="D123" s="516"/>
    </row>
    <row r="124" spans="2:4">
      <c r="B124" s="516"/>
      <c r="C124" s="516"/>
      <c r="D124" s="516"/>
    </row>
  </sheetData>
  <mergeCells count="21">
    <mergeCell ref="B33:J33"/>
    <mergeCell ref="B34:J34"/>
    <mergeCell ref="F24:G24"/>
    <mergeCell ref="F25:G25"/>
    <mergeCell ref="C28:F28"/>
    <mergeCell ref="H28:J28"/>
    <mergeCell ref="D30:H30"/>
    <mergeCell ref="C31:C32"/>
    <mergeCell ref="D31:E31"/>
    <mergeCell ref="H31:I31"/>
    <mergeCell ref="D32:F32"/>
    <mergeCell ref="H32:J32"/>
    <mergeCell ref="F23:G23"/>
    <mergeCell ref="B2:J2"/>
    <mergeCell ref="B5:C5"/>
    <mergeCell ref="B15:J15"/>
    <mergeCell ref="F22:G22"/>
    <mergeCell ref="H7:J7"/>
    <mergeCell ref="H10:J10"/>
    <mergeCell ref="H12:J12"/>
    <mergeCell ref="C17:J17"/>
  </mergeCells>
  <phoneticPr fontId="6"/>
  <conditionalFormatting sqref="C28:F28 H28:J28 D30:H30">
    <cfRule type="containsBlanks" dxfId="13" priority="1">
      <formula>LEN(TRIM(C28))=0</formula>
    </cfRule>
  </conditionalFormatting>
  <conditionalFormatting sqref="E19:E21 G19:G21 F22:G25">
    <cfRule type="containsBlanks" dxfId="12" priority="2">
      <formula>LEN(TRIM(E19))=0</formula>
    </cfRule>
  </conditionalFormatting>
  <conditionalFormatting sqref="H7:J7">
    <cfRule type="containsBlanks" dxfId="11" priority="6">
      <formula>LEN(TRIM(H7))=0</formula>
    </cfRule>
  </conditionalFormatting>
  <conditionalFormatting sqref="H10:J10">
    <cfRule type="containsBlanks" dxfId="10" priority="5">
      <formula>LEN(TRIM(H10))=0</formula>
    </cfRule>
  </conditionalFormatting>
  <conditionalFormatting sqref="H12:J12">
    <cfRule type="containsBlanks" dxfId="9" priority="4">
      <formula>LEN(TRIM(H12))=0</formula>
    </cfRule>
  </conditionalFormatting>
  <conditionalFormatting sqref="J4">
    <cfRule type="containsBlanks" dxfId="8" priority="3">
      <formula>LEN(TRIM(J4))=0</formula>
    </cfRule>
  </conditionalFormatting>
  <hyperlinks>
    <hyperlink ref="M2" location="水道申請" display="工事店情報に戻る" xr:uid="{00000000-0004-0000-1F00-000000000000}"/>
  </hyperlinks>
  <pageMargins left="0.62992125984251968" right="0.59055118110236227" top="0.98425196850393704" bottom="0.98425196850393704" header="0.51181102362204722" footer="0.51181102362204722"/>
  <pageSetup paperSize="9" scale="89" fitToHeight="0" orientation="portrait" blackAndWhite="1" r:id="rId1"/>
  <rowBreaks count="3" manualBreakCount="3">
    <brk id="35" max="10" man="1"/>
    <brk id="92" max="10" man="1"/>
    <brk id="156" max="10" man="1"/>
  </rowBreaks>
  <drawing r:id="rId2"/>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S43"/>
  <sheetViews>
    <sheetView view="pageBreakPreview" zoomScale="80" zoomScaleNormal="80" zoomScaleSheetLayoutView="80" workbookViewId="0">
      <selection activeCell="H23" sqref="H23"/>
    </sheetView>
  </sheetViews>
  <sheetFormatPr defaultColWidth="9" defaultRowHeight="13.2"/>
  <cols>
    <col min="1" max="1" width="1.6640625" style="557" customWidth="1"/>
    <col min="2" max="2" width="8.21875" style="557" customWidth="1"/>
    <col min="3" max="3" width="1.21875" style="557" customWidth="1"/>
    <col min="4" max="4" width="14.88671875" style="557" customWidth="1"/>
    <col min="5" max="5" width="4.21875" style="557" customWidth="1"/>
    <col min="6" max="6" width="15.6640625" style="557" customWidth="1"/>
    <col min="7" max="7" width="4.33203125" style="557" customWidth="1"/>
    <col min="8" max="8" width="18.21875" style="557" customWidth="1"/>
    <col min="9" max="9" width="3.6640625" style="557" customWidth="1"/>
    <col min="10" max="10" width="1.44140625" style="557" customWidth="1"/>
    <col min="11" max="11" width="8.33203125" style="557" customWidth="1"/>
    <col min="12" max="12" width="4" style="557" customWidth="1"/>
    <col min="13" max="13" width="6.6640625" style="557" customWidth="1"/>
    <col min="14" max="14" width="4.6640625" style="557" customWidth="1"/>
    <col min="15" max="15" width="6.109375" style="557" customWidth="1"/>
    <col min="16" max="16" width="1.33203125" style="557" customWidth="1"/>
    <col min="17" max="17" width="1.6640625" style="557" customWidth="1"/>
    <col min="18" max="16384" width="9" style="557"/>
  </cols>
  <sheetData>
    <row r="1" spans="2:19" ht="13.5" customHeight="1">
      <c r="B1" s="556"/>
    </row>
    <row r="2" spans="2:19" ht="33.75" customHeight="1" thickBot="1">
      <c r="B2" s="2320" t="s">
        <v>1097</v>
      </c>
      <c r="C2" s="2320"/>
      <c r="D2" s="2320"/>
      <c r="E2" s="2320"/>
      <c r="F2" s="2320"/>
    </row>
    <row r="3" spans="2:19" s="558" customFormat="1" ht="35.1" customHeight="1">
      <c r="B3" s="2321" t="s">
        <v>1098</v>
      </c>
      <c r="C3" s="2322"/>
      <c r="D3" s="2322"/>
      <c r="E3" s="2322"/>
      <c r="F3" s="2322"/>
      <c r="G3" s="2322"/>
      <c r="H3" s="2322"/>
      <c r="I3" s="2322"/>
      <c r="J3" s="2322"/>
      <c r="K3" s="2322"/>
      <c r="L3" s="2322"/>
      <c r="M3" s="2322"/>
      <c r="N3" s="2322"/>
      <c r="O3" s="2322"/>
      <c r="P3" s="2323"/>
      <c r="S3" s="202" t="s">
        <v>564</v>
      </c>
    </row>
    <row r="4" spans="2:19" s="558" customFormat="1" ht="35.1" customHeight="1">
      <c r="B4" s="559"/>
      <c r="C4" s="560"/>
      <c r="D4" s="2324" t="s">
        <v>1099</v>
      </c>
      <c r="E4" s="2324"/>
      <c r="F4" s="2324"/>
      <c r="G4" s="2299" t="s">
        <v>1100</v>
      </c>
      <c r="H4" s="2299"/>
      <c r="I4" s="561"/>
      <c r="J4" s="561"/>
      <c r="K4" s="562" t="s">
        <v>1101</v>
      </c>
      <c r="L4" s="560"/>
      <c r="M4" s="560"/>
      <c r="N4" s="560"/>
      <c r="O4" s="560"/>
      <c r="P4" s="563"/>
    </row>
    <row r="5" spans="2:19" s="558" customFormat="1" ht="35.1" customHeight="1">
      <c r="B5" s="2325" t="s">
        <v>1102</v>
      </c>
      <c r="C5" s="2324"/>
      <c r="D5" s="2324"/>
      <c r="E5" s="2324"/>
      <c r="F5" s="2324"/>
      <c r="G5" s="2324"/>
      <c r="H5" s="2324"/>
      <c r="I5" s="2324"/>
      <c r="J5" s="2324"/>
      <c r="K5" s="2324"/>
      <c r="L5" s="2324"/>
      <c r="M5" s="2324"/>
      <c r="N5" s="2324"/>
      <c r="O5" s="2324"/>
      <c r="P5" s="2326"/>
    </row>
    <row r="6" spans="2:19" s="558" customFormat="1" ht="21" customHeight="1">
      <c r="B6" s="564"/>
      <c r="C6" s="565"/>
      <c r="D6" s="565"/>
      <c r="E6" s="565"/>
      <c r="F6" s="565"/>
      <c r="G6" s="565"/>
      <c r="H6" s="565"/>
      <c r="I6" s="565"/>
      <c r="J6" s="565"/>
      <c r="K6" s="565"/>
      <c r="L6" s="2318"/>
      <c r="M6" s="2318"/>
      <c r="N6" s="2318"/>
      <c r="O6" s="2318"/>
      <c r="P6" s="2319"/>
    </row>
    <row r="7" spans="2:19" s="558" customFormat="1" ht="21" customHeight="1">
      <c r="B7" s="2298" t="s">
        <v>290</v>
      </c>
      <c r="C7" s="2299"/>
      <c r="D7" s="2299"/>
      <c r="E7" s="2299"/>
      <c r="F7" s="566"/>
      <c r="G7" s="566"/>
      <c r="H7" s="566"/>
      <c r="I7" s="566"/>
      <c r="J7" s="566"/>
      <c r="K7" s="566"/>
      <c r="L7" s="566"/>
      <c r="M7" s="566"/>
      <c r="N7" s="566"/>
      <c r="O7" s="566"/>
      <c r="P7" s="567"/>
    </row>
    <row r="8" spans="2:19" s="558" customFormat="1" ht="21" customHeight="1">
      <c r="B8" s="564"/>
      <c r="C8" s="565"/>
      <c r="D8" s="565"/>
      <c r="E8" s="565"/>
      <c r="F8" s="565"/>
      <c r="G8" s="565"/>
      <c r="H8" s="565"/>
      <c r="I8" s="565"/>
      <c r="J8" s="565"/>
      <c r="K8" s="565"/>
      <c r="L8" s="565"/>
      <c r="M8" s="565"/>
      <c r="N8" s="565"/>
      <c r="O8" s="565"/>
      <c r="P8" s="568"/>
    </row>
    <row r="9" spans="2:19" s="558" customFormat="1" ht="21" customHeight="1">
      <c r="B9" s="569"/>
      <c r="C9" s="565"/>
      <c r="D9" s="565"/>
      <c r="E9" s="565"/>
      <c r="F9" s="570"/>
      <c r="G9" s="574" t="s">
        <v>1251</v>
      </c>
      <c r="H9" s="2314">
        <f>申請書!J14</f>
        <v>0</v>
      </c>
      <c r="I9" s="2314"/>
      <c r="J9" s="2314"/>
      <c r="K9" s="2314"/>
      <c r="L9" s="2314"/>
      <c r="M9" s="2314"/>
      <c r="N9" s="2314"/>
      <c r="O9" s="2314"/>
      <c r="P9" s="568"/>
    </row>
    <row r="10" spans="2:19" s="558" customFormat="1" ht="21" customHeight="1">
      <c r="B10" s="564"/>
      <c r="C10" s="565"/>
      <c r="D10" s="565"/>
      <c r="E10" s="573"/>
      <c r="F10" s="572"/>
      <c r="G10" s="572"/>
      <c r="H10" s="2315" t="str">
        <f>申請書!AB14</f>
        <v/>
      </c>
      <c r="I10" s="2315"/>
      <c r="J10" s="2315"/>
      <c r="K10" s="2315"/>
      <c r="L10" s="2315"/>
      <c r="M10" s="2315"/>
      <c r="N10" s="2315"/>
      <c r="O10" s="2315"/>
      <c r="P10" s="568"/>
    </row>
    <row r="11" spans="2:19" s="558" customFormat="1" ht="21" customHeight="1">
      <c r="B11" s="564" t="s">
        <v>1103</v>
      </c>
      <c r="C11" s="565"/>
      <c r="D11" s="565"/>
      <c r="E11" s="565"/>
      <c r="F11" s="570"/>
      <c r="G11" s="574" t="s">
        <v>1252</v>
      </c>
      <c r="H11" s="2316">
        <f>申請書!J16</f>
        <v>0</v>
      </c>
      <c r="I11" s="2316"/>
      <c r="J11" s="2316"/>
      <c r="K11" s="2316"/>
      <c r="L11" s="2316"/>
      <c r="M11" s="2316"/>
      <c r="N11" s="2316"/>
      <c r="O11" s="2316"/>
      <c r="P11" s="568"/>
    </row>
    <row r="12" spans="2:19" s="558" customFormat="1" ht="21" customHeight="1">
      <c r="B12" s="564"/>
      <c r="C12" s="565"/>
      <c r="D12" s="565"/>
      <c r="E12" s="565"/>
      <c r="F12" s="570"/>
      <c r="G12" s="570"/>
      <c r="H12" s="571"/>
      <c r="I12" s="565"/>
      <c r="J12" s="565"/>
      <c r="K12" s="565"/>
      <c r="L12" s="565"/>
      <c r="M12" s="565"/>
      <c r="N12" s="565"/>
      <c r="O12" s="565"/>
      <c r="P12" s="568"/>
    </row>
    <row r="13" spans="2:19" s="558" customFormat="1" ht="21" customHeight="1">
      <c r="B13" s="569"/>
      <c r="C13" s="565"/>
      <c r="D13" s="565"/>
      <c r="E13" s="565"/>
      <c r="F13" s="570"/>
      <c r="G13" s="574" t="s">
        <v>1253</v>
      </c>
      <c r="H13" s="2317">
        <f>申請書!Y16</f>
        <v>0</v>
      </c>
      <c r="I13" s="2317"/>
      <c r="J13" s="2317"/>
      <c r="K13" s="2317"/>
      <c r="L13" s="2317"/>
      <c r="M13" s="2317"/>
      <c r="N13" s="2317"/>
      <c r="O13" s="2317"/>
      <c r="P13" s="568"/>
    </row>
    <row r="14" spans="2:19" s="558" customFormat="1" ht="6.75" customHeight="1">
      <c r="B14" s="564"/>
      <c r="C14" s="565"/>
      <c r="D14" s="565"/>
      <c r="E14" s="565"/>
      <c r="F14" s="565"/>
      <c r="G14" s="565"/>
      <c r="H14" s="565"/>
      <c r="I14" s="565"/>
      <c r="J14" s="565"/>
      <c r="K14" s="826"/>
      <c r="L14" s="826"/>
      <c r="M14" s="565"/>
      <c r="N14" s="826"/>
      <c r="O14" s="565"/>
      <c r="P14" s="575"/>
    </row>
    <row r="15" spans="2:19" s="558" customFormat="1" ht="22.5" customHeight="1">
      <c r="B15" s="2300" t="s">
        <v>1104</v>
      </c>
      <c r="C15" s="2301"/>
      <c r="D15" s="2302"/>
      <c r="E15" s="2303" t="str">
        <f>申請書!I28</f>
        <v/>
      </c>
      <c r="F15" s="2304"/>
      <c r="G15" s="2304"/>
      <c r="H15" s="2304"/>
      <c r="I15" s="2304"/>
      <c r="J15" s="2304"/>
      <c r="K15" s="2304"/>
      <c r="L15" s="2304"/>
      <c r="M15" s="2304"/>
      <c r="N15" s="2304"/>
      <c r="O15" s="2304"/>
      <c r="P15" s="2305"/>
    </row>
    <row r="16" spans="2:19" s="558" customFormat="1" ht="22.5" customHeight="1">
      <c r="B16" s="2306" t="s">
        <v>1105</v>
      </c>
      <c r="C16" s="2307"/>
      <c r="D16" s="2308"/>
      <c r="E16" s="566" t="s">
        <v>301</v>
      </c>
      <c r="F16" s="566" t="s">
        <v>1106</v>
      </c>
      <c r="G16" s="566" t="s">
        <v>301</v>
      </c>
      <c r="H16" s="566" t="s">
        <v>1107</v>
      </c>
      <c r="I16" s="566" t="s">
        <v>301</v>
      </c>
      <c r="J16" s="2312" t="s">
        <v>1108</v>
      </c>
      <c r="K16" s="2312"/>
      <c r="L16" s="2312"/>
      <c r="M16" s="576"/>
      <c r="N16" s="566"/>
      <c r="O16" s="566"/>
      <c r="P16" s="567"/>
    </row>
    <row r="17" spans="2:16" s="558" customFormat="1" ht="22.5" customHeight="1">
      <c r="B17" s="2309"/>
      <c r="C17" s="2310"/>
      <c r="D17" s="2311"/>
      <c r="E17" s="566" t="s">
        <v>301</v>
      </c>
      <c r="F17" s="2313" t="s">
        <v>776</v>
      </c>
      <c r="G17" s="2313"/>
      <c r="H17" s="566"/>
      <c r="I17" s="566"/>
      <c r="J17" s="566"/>
      <c r="K17" s="566"/>
      <c r="L17" s="566"/>
      <c r="M17" s="566"/>
      <c r="N17" s="566"/>
      <c r="O17" s="566"/>
      <c r="P17" s="567"/>
    </row>
    <row r="18" spans="2:16" s="558" customFormat="1" ht="22.5" customHeight="1">
      <c r="B18" s="2327" t="s">
        <v>1109</v>
      </c>
      <c r="C18" s="2328"/>
      <c r="D18" s="577" t="s">
        <v>1110</v>
      </c>
      <c r="E18" s="2333"/>
      <c r="F18" s="2334"/>
      <c r="G18" s="578" t="s">
        <v>1111</v>
      </c>
      <c r="H18" s="579"/>
      <c r="I18" s="579"/>
      <c r="J18" s="579"/>
      <c r="K18" s="578"/>
      <c r="L18" s="578"/>
      <c r="M18" s="578"/>
      <c r="N18" s="578"/>
      <c r="O18" s="578"/>
      <c r="P18" s="580"/>
    </row>
    <row r="19" spans="2:16" s="558" customFormat="1" ht="22.5" customHeight="1">
      <c r="B19" s="2329"/>
      <c r="C19" s="2330"/>
      <c r="D19" s="581" t="s">
        <v>1112</v>
      </c>
      <c r="E19" s="2335"/>
      <c r="F19" s="2336"/>
      <c r="G19" s="578" t="s">
        <v>1113</v>
      </c>
      <c r="H19" s="582"/>
      <c r="I19" s="583"/>
      <c r="J19" s="583"/>
      <c r="K19" s="584"/>
      <c r="L19" s="584"/>
      <c r="M19" s="584"/>
      <c r="N19" s="584"/>
      <c r="O19" s="584"/>
      <c r="P19" s="585"/>
    </row>
    <row r="20" spans="2:16" s="558" customFormat="1" ht="22.5" customHeight="1">
      <c r="B20" s="2329"/>
      <c r="C20" s="2330"/>
      <c r="D20" s="581" t="s">
        <v>1114</v>
      </c>
      <c r="E20" s="2335"/>
      <c r="F20" s="2336"/>
      <c r="G20" s="578" t="s">
        <v>1111</v>
      </c>
      <c r="H20" s="586"/>
      <c r="I20" s="2337" t="s">
        <v>1113</v>
      </c>
      <c r="J20" s="2337"/>
      <c r="K20" s="578"/>
      <c r="L20" s="578"/>
      <c r="M20" s="578"/>
      <c r="N20" s="578"/>
      <c r="O20" s="578"/>
      <c r="P20" s="580"/>
    </row>
    <row r="21" spans="2:16" s="558" customFormat="1" ht="22.5" customHeight="1">
      <c r="B21" s="2331"/>
      <c r="C21" s="2332"/>
      <c r="D21" s="581" t="s">
        <v>1115</v>
      </c>
      <c r="E21" s="2338" t="s">
        <v>1116</v>
      </c>
      <c r="F21" s="2338"/>
      <c r="G21" s="2338"/>
      <c r="H21" s="2338"/>
      <c r="I21" s="2338"/>
      <c r="J21" s="2338"/>
      <c r="K21" s="2338"/>
      <c r="L21" s="2338"/>
      <c r="M21" s="2338"/>
      <c r="N21" s="2338"/>
      <c r="O21" s="2338"/>
      <c r="P21" s="2339"/>
    </row>
    <row r="22" spans="2:16" s="558" customFormat="1" ht="22.5" customHeight="1">
      <c r="B22" s="2340" t="s">
        <v>1117</v>
      </c>
      <c r="C22" s="2341"/>
      <c r="D22" s="2341"/>
      <c r="E22" s="2342"/>
      <c r="F22" s="2312"/>
      <c r="G22" s="2312"/>
      <c r="H22" s="2312"/>
      <c r="I22" s="2312"/>
      <c r="J22" s="2312"/>
      <c r="K22" s="2312"/>
      <c r="L22" s="2312"/>
      <c r="M22" s="2312"/>
      <c r="N22" s="2312"/>
      <c r="O22" s="587"/>
      <c r="P22" s="588"/>
    </row>
    <row r="23" spans="2:16" s="558" customFormat="1" ht="22.5" customHeight="1">
      <c r="B23" s="2343" t="s">
        <v>1118</v>
      </c>
      <c r="C23" s="2338"/>
      <c r="D23" s="2338"/>
      <c r="E23" s="589" t="s">
        <v>1119</v>
      </c>
      <c r="F23" s="590"/>
      <c r="G23" s="590"/>
      <c r="H23" s="590"/>
      <c r="I23" s="590"/>
      <c r="J23" s="590"/>
      <c r="K23" s="2344" t="s">
        <v>1120</v>
      </c>
      <c r="L23" s="2344"/>
      <c r="M23" s="2344"/>
      <c r="N23" s="2344"/>
      <c r="O23" s="2344"/>
      <c r="P23" s="2345"/>
    </row>
    <row r="24" spans="2:16" s="558" customFormat="1" ht="22.5" customHeight="1">
      <c r="B24" s="2346" t="s">
        <v>1121</v>
      </c>
      <c r="C24" s="2349" t="s">
        <v>1198</v>
      </c>
      <c r="D24" s="2350"/>
      <c r="E24" s="2351"/>
      <c r="F24" s="2351"/>
      <c r="G24" s="2351"/>
      <c r="H24" s="2351"/>
      <c r="I24" s="2351"/>
      <c r="J24" s="2351"/>
      <c r="K24" s="2351"/>
      <c r="L24" s="566"/>
      <c r="M24" s="566"/>
      <c r="N24" s="566"/>
      <c r="O24" s="566"/>
      <c r="P24" s="567"/>
    </row>
    <row r="25" spans="2:16" s="558" customFormat="1" ht="22.5" customHeight="1">
      <c r="B25" s="2347"/>
      <c r="C25" s="2349" t="s">
        <v>1122</v>
      </c>
      <c r="D25" s="2350"/>
      <c r="E25" s="2352"/>
      <c r="F25" s="2353"/>
      <c r="G25" s="2353"/>
      <c r="H25" s="2353"/>
      <c r="I25" s="2353"/>
      <c r="J25" s="2353"/>
      <c r="K25" s="2353"/>
      <c r="L25" s="584"/>
      <c r="M25" s="584"/>
      <c r="N25" s="584"/>
      <c r="O25" s="584"/>
      <c r="P25" s="585"/>
    </row>
    <row r="26" spans="2:16" s="558" customFormat="1" ht="22.5" customHeight="1">
      <c r="B26" s="2348"/>
      <c r="C26" s="2349" t="s">
        <v>1123</v>
      </c>
      <c r="D26" s="2350"/>
      <c r="E26" s="2352"/>
      <c r="F26" s="2353"/>
      <c r="G26" s="2353"/>
      <c r="H26" s="2353"/>
      <c r="I26" s="2353"/>
      <c r="J26" s="2353"/>
      <c r="K26" s="2353"/>
      <c r="L26" s="584"/>
      <c r="M26" s="584"/>
      <c r="N26" s="584"/>
      <c r="O26" s="584"/>
      <c r="P26" s="585"/>
    </row>
    <row r="27" spans="2:16" s="558" customFormat="1" ht="22.5" customHeight="1">
      <c r="B27" s="2354" t="s">
        <v>1124</v>
      </c>
      <c r="C27" s="2355"/>
      <c r="D27" s="2356"/>
      <c r="E27" s="2372">
        <f>入力!E3</f>
        <v>0</v>
      </c>
      <c r="F27" s="2373"/>
      <c r="G27" s="2373"/>
      <c r="H27" s="667" t="s">
        <v>1199</v>
      </c>
      <c r="I27" s="2374">
        <f>申請書!Y21</f>
        <v>0</v>
      </c>
      <c r="J27" s="2375"/>
      <c r="K27" s="2375"/>
      <c r="L27" s="2375"/>
      <c r="M27" s="2375"/>
      <c r="N27" s="2375"/>
      <c r="O27" s="2375"/>
      <c r="P27" s="2376"/>
    </row>
    <row r="28" spans="2:16" s="558" customFormat="1" ht="22.5" customHeight="1">
      <c r="B28" s="2357" t="s">
        <v>1125</v>
      </c>
      <c r="C28" s="2358"/>
      <c r="D28" s="2359"/>
      <c r="E28" s="2313" t="s">
        <v>1126</v>
      </c>
      <c r="F28" s="2313"/>
      <c r="G28" s="591" t="s">
        <v>301</v>
      </c>
      <c r="H28" s="591" t="s">
        <v>1127</v>
      </c>
      <c r="I28" s="591" t="s">
        <v>301</v>
      </c>
      <c r="J28" s="2366" t="s">
        <v>1128</v>
      </c>
      <c r="K28" s="2366"/>
      <c r="L28" s="591" t="s">
        <v>301</v>
      </c>
      <c r="M28" s="591" t="s">
        <v>1129</v>
      </c>
      <c r="N28" s="591" t="s">
        <v>301</v>
      </c>
      <c r="O28" s="591" t="s">
        <v>1130</v>
      </c>
      <c r="P28" s="592"/>
    </row>
    <row r="29" spans="2:16" s="558" customFormat="1" ht="22.5" customHeight="1">
      <c r="B29" s="2360"/>
      <c r="C29" s="2361"/>
      <c r="D29" s="2362"/>
      <c r="E29" s="566" t="s">
        <v>1131</v>
      </c>
      <c r="F29" s="566"/>
      <c r="G29" s="566" t="s">
        <v>301</v>
      </c>
      <c r="H29" s="2313" t="s">
        <v>1132</v>
      </c>
      <c r="I29" s="2313"/>
      <c r="J29" s="2313"/>
      <c r="K29" s="2313"/>
      <c r="L29" s="2313"/>
      <c r="M29" s="2313"/>
      <c r="N29" s="2313"/>
      <c r="O29" s="2313"/>
      <c r="P29" s="2367"/>
    </row>
    <row r="30" spans="2:16" s="558" customFormat="1" ht="22.5" customHeight="1">
      <c r="B30" s="2360"/>
      <c r="C30" s="2361"/>
      <c r="D30" s="2362"/>
      <c r="E30" s="591"/>
      <c r="F30" s="591"/>
      <c r="G30" s="591" t="s">
        <v>301</v>
      </c>
      <c r="H30" s="2313" t="s">
        <v>1133</v>
      </c>
      <c r="I30" s="2313"/>
      <c r="J30" s="2313"/>
      <c r="K30" s="2313"/>
      <c r="L30" s="2313"/>
      <c r="M30" s="2313"/>
      <c r="N30" s="2313"/>
      <c r="O30" s="2313"/>
      <c r="P30" s="2367"/>
    </row>
    <row r="31" spans="2:16" s="558" customFormat="1" ht="22.5" customHeight="1">
      <c r="B31" s="2360"/>
      <c r="C31" s="2361"/>
      <c r="D31" s="2362"/>
      <c r="E31" s="591"/>
      <c r="F31" s="591"/>
      <c r="G31" s="591" t="s">
        <v>301</v>
      </c>
      <c r="H31" s="2368" t="s">
        <v>1134</v>
      </c>
      <c r="I31" s="2368"/>
      <c r="J31" s="2368"/>
      <c r="K31" s="2368"/>
      <c r="L31" s="2368"/>
      <c r="M31" s="2368"/>
      <c r="N31" s="2368"/>
      <c r="O31" s="2368"/>
      <c r="P31" s="2369"/>
    </row>
    <row r="32" spans="2:16" s="558" customFormat="1" ht="22.5" customHeight="1">
      <c r="B32" s="2360"/>
      <c r="C32" s="2361"/>
      <c r="D32" s="2362"/>
      <c r="E32" s="2370" t="s">
        <v>1135</v>
      </c>
      <c r="F32" s="2366"/>
      <c r="G32" s="593"/>
      <c r="H32" s="594" t="s">
        <v>304</v>
      </c>
      <c r="I32" s="595"/>
      <c r="J32" s="596"/>
      <c r="K32" s="2366" t="s">
        <v>1136</v>
      </c>
      <c r="L32" s="2366"/>
      <c r="M32" s="2366" t="s">
        <v>304</v>
      </c>
      <c r="N32" s="2366"/>
      <c r="O32" s="2366"/>
      <c r="P32" s="2371"/>
    </row>
    <row r="33" spans="2:16" s="558" customFormat="1" ht="22.5" customHeight="1">
      <c r="B33" s="2360"/>
      <c r="C33" s="2361"/>
      <c r="D33" s="2362"/>
      <c r="E33" s="597"/>
      <c r="F33" s="598"/>
      <c r="G33" s="591" t="s">
        <v>1137</v>
      </c>
      <c r="H33" s="598"/>
      <c r="I33" s="599"/>
      <c r="J33" s="597"/>
      <c r="K33" s="598"/>
      <c r="L33" s="591" t="s">
        <v>1137</v>
      </c>
      <c r="M33" s="2368"/>
      <c r="N33" s="2368"/>
      <c r="O33" s="2368"/>
      <c r="P33" s="567"/>
    </row>
    <row r="34" spans="2:16" s="558" customFormat="1" ht="22.5" customHeight="1">
      <c r="B34" s="2360"/>
      <c r="C34" s="2361"/>
      <c r="D34" s="2362"/>
      <c r="E34" s="597"/>
      <c r="F34" s="593"/>
      <c r="G34" s="591" t="s">
        <v>1138</v>
      </c>
      <c r="H34" s="578"/>
      <c r="I34" s="599"/>
      <c r="J34" s="597"/>
      <c r="K34" s="578"/>
      <c r="L34" s="591" t="s">
        <v>1137</v>
      </c>
      <c r="M34" s="2337"/>
      <c r="N34" s="2337"/>
      <c r="O34" s="2337"/>
      <c r="P34" s="600"/>
    </row>
    <row r="35" spans="2:16" s="558" customFormat="1" ht="22.5" customHeight="1">
      <c r="B35" s="2360"/>
      <c r="C35" s="2361"/>
      <c r="D35" s="2362"/>
      <c r="E35" s="597"/>
      <c r="F35" s="578"/>
      <c r="G35" s="591" t="s">
        <v>1137</v>
      </c>
      <c r="H35" s="578"/>
      <c r="I35" s="599"/>
      <c r="J35" s="597"/>
      <c r="K35" s="578"/>
      <c r="L35" s="591" t="s">
        <v>1137</v>
      </c>
      <c r="M35" s="2337"/>
      <c r="N35" s="2337"/>
      <c r="O35" s="2337"/>
      <c r="P35" s="567"/>
    </row>
    <row r="36" spans="2:16" s="558" customFormat="1" ht="5.25" customHeight="1">
      <c r="B36" s="2360"/>
      <c r="C36" s="2361"/>
      <c r="D36" s="2362"/>
      <c r="E36" s="601"/>
      <c r="F36" s="598"/>
      <c r="G36" s="598"/>
      <c r="H36" s="598"/>
      <c r="I36" s="602"/>
      <c r="J36" s="601"/>
      <c r="K36" s="598"/>
      <c r="L36" s="598"/>
      <c r="M36" s="598"/>
      <c r="N36" s="603"/>
      <c r="O36" s="603"/>
      <c r="P36" s="604"/>
    </row>
    <row r="37" spans="2:16" s="558" customFormat="1" ht="22.5" customHeight="1">
      <c r="B37" s="2360"/>
      <c r="C37" s="2361"/>
      <c r="D37" s="2362"/>
      <c r="E37" s="593" t="s">
        <v>1139</v>
      </c>
      <c r="F37" s="605"/>
      <c r="G37" s="606" t="s">
        <v>1140</v>
      </c>
      <c r="H37" s="584"/>
      <c r="I37" s="594"/>
      <c r="J37" s="594"/>
      <c r="K37" s="594"/>
      <c r="L37" s="594"/>
      <c r="M37" s="594"/>
      <c r="N37" s="594"/>
      <c r="O37" s="594"/>
      <c r="P37" s="588"/>
    </row>
    <row r="38" spans="2:16" s="558" customFormat="1" ht="22.5" customHeight="1">
      <c r="B38" s="2360"/>
      <c r="C38" s="2361"/>
      <c r="D38" s="2362"/>
      <c r="E38" s="591" t="s">
        <v>1141</v>
      </c>
      <c r="F38" s="586"/>
      <c r="G38" s="607" t="s">
        <v>1140</v>
      </c>
      <c r="H38" s="578"/>
      <c r="I38" s="591"/>
      <c r="J38" s="591"/>
      <c r="K38" s="591"/>
      <c r="L38" s="591"/>
      <c r="M38" s="591"/>
      <c r="N38" s="591"/>
      <c r="O38" s="591"/>
      <c r="P38" s="592"/>
    </row>
    <row r="39" spans="2:16" s="558" customFormat="1" ht="5.25" customHeight="1" thickBot="1">
      <c r="B39" s="2363"/>
      <c r="C39" s="2364"/>
      <c r="D39" s="2365"/>
      <c r="E39" s="608"/>
      <c r="F39" s="608"/>
      <c r="G39" s="608"/>
      <c r="H39" s="608"/>
      <c r="I39" s="608"/>
      <c r="J39" s="608"/>
      <c r="K39" s="608"/>
      <c r="L39" s="608"/>
      <c r="M39" s="608"/>
      <c r="N39" s="608"/>
      <c r="O39" s="608"/>
      <c r="P39" s="609"/>
    </row>
    <row r="40" spans="2:16" ht="24.9" customHeight="1">
      <c r="B40" s="2338" t="s">
        <v>1142</v>
      </c>
      <c r="C40" s="2377"/>
      <c r="D40" s="2377"/>
      <c r="E40" s="2377"/>
      <c r="F40" s="2377"/>
      <c r="G40" s="2377"/>
      <c r="H40" s="2377"/>
      <c r="I40" s="2377"/>
      <c r="J40" s="2377"/>
      <c r="K40" s="2377"/>
      <c r="L40" s="2377"/>
      <c r="M40" s="2377"/>
      <c r="N40" s="2377"/>
      <c r="O40" s="2377"/>
      <c r="P40" s="2377"/>
    </row>
    <row r="41" spans="2:16" ht="24.9" customHeight="1">
      <c r="B41" s="2338" t="s">
        <v>1143</v>
      </c>
      <c r="C41" s="2377"/>
      <c r="D41" s="2377"/>
      <c r="E41" s="2377"/>
      <c r="F41" s="2377"/>
      <c r="G41" s="2377"/>
      <c r="H41" s="2377"/>
      <c r="I41" s="2377"/>
      <c r="J41" s="2377"/>
      <c r="K41" s="2377"/>
      <c r="L41" s="2377"/>
      <c r="M41" s="2377"/>
      <c r="N41" s="2377"/>
      <c r="O41" s="2377"/>
      <c r="P41" s="2377"/>
    </row>
    <row r="42" spans="2:16" ht="24.9" customHeight="1">
      <c r="B42" s="2338" t="s">
        <v>1144</v>
      </c>
      <c r="C42" s="2377"/>
      <c r="D42" s="2377"/>
      <c r="E42" s="2377"/>
      <c r="F42" s="2377"/>
      <c r="G42" s="2377"/>
      <c r="H42" s="2377"/>
      <c r="I42" s="2377"/>
      <c r="J42" s="2377"/>
      <c r="K42" s="2377"/>
      <c r="L42" s="2377"/>
      <c r="M42" s="2377"/>
      <c r="N42" s="2377"/>
      <c r="O42" s="2377"/>
      <c r="P42" s="2377"/>
    </row>
    <row r="43" spans="2:16" ht="24.9" customHeight="1">
      <c r="B43" s="2338" t="s">
        <v>1145</v>
      </c>
      <c r="C43" s="2377"/>
      <c r="D43" s="2377"/>
      <c r="E43" s="2377"/>
      <c r="F43" s="2377"/>
      <c r="G43" s="2377"/>
      <c r="H43" s="2377"/>
      <c r="I43" s="2377"/>
      <c r="J43" s="2377"/>
      <c r="K43" s="2377"/>
      <c r="L43" s="2377"/>
      <c r="M43" s="2377"/>
      <c r="N43" s="2377"/>
      <c r="O43" s="2377"/>
      <c r="P43" s="2377"/>
    </row>
  </sheetData>
  <mergeCells count="52">
    <mergeCell ref="B40:P40"/>
    <mergeCell ref="B41:P41"/>
    <mergeCell ref="B42:P42"/>
    <mergeCell ref="B43:P43"/>
    <mergeCell ref="M34:O34"/>
    <mergeCell ref="B27:D27"/>
    <mergeCell ref="B28:D39"/>
    <mergeCell ref="E28:F28"/>
    <mergeCell ref="J28:K28"/>
    <mergeCell ref="H29:P29"/>
    <mergeCell ref="H30:P30"/>
    <mergeCell ref="H31:P31"/>
    <mergeCell ref="E32:F32"/>
    <mergeCell ref="K32:L32"/>
    <mergeCell ref="M32:P32"/>
    <mergeCell ref="M33:O33"/>
    <mergeCell ref="M35:O35"/>
    <mergeCell ref="E27:G27"/>
    <mergeCell ref="I27:P27"/>
    <mergeCell ref="B22:D22"/>
    <mergeCell ref="E22:N22"/>
    <mergeCell ref="B23:D23"/>
    <mergeCell ref="K23:P23"/>
    <mergeCell ref="B24:B26"/>
    <mergeCell ref="C24:D24"/>
    <mergeCell ref="E24:K24"/>
    <mergeCell ref="C25:D25"/>
    <mergeCell ref="E25:K25"/>
    <mergeCell ref="C26:D26"/>
    <mergeCell ref="E26:K26"/>
    <mergeCell ref="B18:C21"/>
    <mergeCell ref="E18:F18"/>
    <mergeCell ref="E19:F19"/>
    <mergeCell ref="E20:F20"/>
    <mergeCell ref="I20:J20"/>
    <mergeCell ref="E21:P21"/>
    <mergeCell ref="L6:P6"/>
    <mergeCell ref="B2:F2"/>
    <mergeCell ref="B3:P3"/>
    <mergeCell ref="D4:F4"/>
    <mergeCell ref="G4:H4"/>
    <mergeCell ref="B5:P5"/>
    <mergeCell ref="B7:E7"/>
    <mergeCell ref="B15:D15"/>
    <mergeCell ref="E15:P15"/>
    <mergeCell ref="B16:D17"/>
    <mergeCell ref="J16:L16"/>
    <mergeCell ref="F17:G17"/>
    <mergeCell ref="H9:O9"/>
    <mergeCell ref="H10:O10"/>
    <mergeCell ref="H11:O11"/>
    <mergeCell ref="H13:O13"/>
  </mergeCells>
  <phoneticPr fontId="6"/>
  <conditionalFormatting sqref="E18:F18">
    <cfRule type="containsBlanks" dxfId="7" priority="1">
      <formula>LEN(TRIM(E18))=0</formula>
    </cfRule>
  </conditionalFormatting>
  <conditionalFormatting sqref="F33">
    <cfRule type="containsBlanks" dxfId="6" priority="3">
      <formula>LEN(TRIM(F33))=0</formula>
    </cfRule>
  </conditionalFormatting>
  <conditionalFormatting sqref="H33">
    <cfRule type="containsBlanks" dxfId="5" priority="2">
      <formula>LEN(TRIM(H33))=0</formula>
    </cfRule>
  </conditionalFormatting>
  <conditionalFormatting sqref="L6:P6">
    <cfRule type="containsBlanks" dxfId="4" priority="4">
      <formula>LEN(TRIM(L6))=0</formula>
    </cfRule>
  </conditionalFormatting>
  <hyperlinks>
    <hyperlink ref="S3" location="水道申請" display="工事店情報に戻る" xr:uid="{00000000-0004-0000-2000-000000000000}"/>
  </hyperlinks>
  <printOptions horizontalCentered="1"/>
  <pageMargins left="0.23622047244094491" right="0.23622047244094491" top="0.74803149606299213" bottom="0.74803149606299213" header="0.31496062992125984" footer="0.31496062992125984"/>
  <pageSetup paperSize="9" scale="83" orientation="portrait" blackAndWhite="1" r:id="rId1"/>
  <drawing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2:P37"/>
  <sheetViews>
    <sheetView view="pageBreakPreview" zoomScale="80" zoomScaleNormal="100" zoomScaleSheetLayoutView="80" workbookViewId="0">
      <selection activeCell="E21" sqref="E21:K21"/>
    </sheetView>
  </sheetViews>
  <sheetFormatPr defaultColWidth="9" defaultRowHeight="13.2"/>
  <cols>
    <col min="1" max="1" width="2.33203125" style="573" customWidth="1"/>
    <col min="2" max="2" width="16.33203125" style="573" customWidth="1"/>
    <col min="3" max="3" width="3.6640625" style="573" customWidth="1"/>
    <col min="4" max="4" width="8.6640625" style="573" customWidth="1"/>
    <col min="5" max="5" width="3.44140625" style="573" customWidth="1"/>
    <col min="6" max="6" width="8.6640625" style="573" customWidth="1"/>
    <col min="7" max="7" width="1.33203125" style="573" customWidth="1"/>
    <col min="8" max="8" width="3.33203125" style="573" customWidth="1"/>
    <col min="9" max="9" width="11.21875" style="573" customWidth="1"/>
    <col min="10" max="10" width="12.77734375" style="573" customWidth="1"/>
    <col min="11" max="11" width="15" style="573" customWidth="1"/>
    <col min="12" max="12" width="3.109375" style="573" customWidth="1"/>
    <col min="13" max="13" width="2.44140625" style="573" customWidth="1"/>
    <col min="14" max="14" width="16.44140625" style="573" customWidth="1"/>
    <col min="15" max="16384" width="9" style="573"/>
  </cols>
  <sheetData>
    <row r="2" spans="2:16">
      <c r="B2" s="573" t="s">
        <v>1146</v>
      </c>
    </row>
    <row r="3" spans="2:16" ht="21.15" customHeight="1">
      <c r="I3" s="610"/>
      <c r="J3" s="610"/>
      <c r="K3" s="610"/>
      <c r="L3" s="610"/>
      <c r="M3" s="610"/>
      <c r="N3" s="611"/>
      <c r="O3" s="202" t="s">
        <v>564</v>
      </c>
      <c r="P3" s="612"/>
    </row>
    <row r="4" spans="2:16" ht="21.15" customHeight="1">
      <c r="I4" s="610"/>
      <c r="J4" s="610"/>
      <c r="K4" s="610"/>
      <c r="L4" s="610"/>
      <c r="M4" s="610"/>
      <c r="N4" s="611"/>
      <c r="O4" s="610"/>
      <c r="P4" s="612"/>
    </row>
    <row r="5" spans="2:16" ht="21.15" customHeight="1">
      <c r="I5" s="610"/>
      <c r="J5" s="610"/>
      <c r="K5" s="610"/>
      <c r="L5" s="610"/>
      <c r="M5" s="610"/>
      <c r="N5" s="611"/>
      <c r="O5" s="610"/>
      <c r="P5" s="612"/>
    </row>
    <row r="6" spans="2:16" ht="14.4">
      <c r="B6" s="2338"/>
      <c r="C6" s="2383"/>
      <c r="D6" s="2383"/>
      <c r="E6" s="2383"/>
      <c r="F6" s="2383"/>
      <c r="G6" s="2383"/>
      <c r="H6" s="2383"/>
      <c r="I6" s="2383"/>
      <c r="J6" s="2383"/>
      <c r="K6" s="2383"/>
      <c r="L6" s="2383"/>
    </row>
    <row r="7" spans="2:16" ht="15" thickBot="1">
      <c r="B7" s="556"/>
    </row>
    <row r="8" spans="2:16" ht="21.75" customHeight="1">
      <c r="B8" s="2384" t="s">
        <v>1147</v>
      </c>
      <c r="C8" s="2385"/>
      <c r="D8" s="2385"/>
      <c r="E8" s="2385"/>
      <c r="F8" s="2385"/>
      <c r="G8" s="2385"/>
      <c r="H8" s="2385"/>
      <c r="I8" s="2385"/>
      <c r="J8" s="2385"/>
      <c r="K8" s="2385"/>
      <c r="L8" s="2386"/>
      <c r="M8" s="613"/>
      <c r="N8" s="613"/>
    </row>
    <row r="9" spans="2:16" ht="18" customHeight="1">
      <c r="B9" s="2387"/>
      <c r="C9" s="2388"/>
      <c r="D9" s="2388"/>
      <c r="E9" s="2388"/>
      <c r="F9" s="2388"/>
      <c r="G9" s="2388"/>
      <c r="H9" s="2388"/>
      <c r="I9" s="2388"/>
      <c r="J9" s="2388"/>
      <c r="K9" s="2388"/>
      <c r="L9" s="2389"/>
      <c r="M9" s="614"/>
      <c r="N9" s="614"/>
    </row>
    <row r="10" spans="2:16" ht="18" customHeight="1">
      <c r="B10" s="615"/>
      <c r="C10" s="616"/>
      <c r="D10" s="616"/>
      <c r="E10" s="616"/>
      <c r="F10" s="616"/>
      <c r="G10" s="616"/>
      <c r="H10" s="616"/>
      <c r="I10" s="619"/>
      <c r="J10" s="2396"/>
      <c r="K10" s="2396"/>
      <c r="L10" s="617"/>
      <c r="M10" s="616"/>
      <c r="N10" s="616"/>
    </row>
    <row r="11" spans="2:16" ht="18" customHeight="1">
      <c r="B11" s="618" t="s">
        <v>290</v>
      </c>
      <c r="C11" s="619"/>
      <c r="D11" s="619"/>
      <c r="E11" s="619"/>
      <c r="F11" s="619"/>
      <c r="G11" s="619"/>
      <c r="H11" s="619"/>
      <c r="I11" s="619"/>
      <c r="J11" s="619"/>
      <c r="K11" s="619"/>
      <c r="L11" s="620"/>
      <c r="M11" s="619"/>
      <c r="N11" s="619"/>
    </row>
    <row r="12" spans="2:16" ht="18" customHeight="1">
      <c r="B12" s="615"/>
      <c r="C12" s="616"/>
      <c r="D12" s="616"/>
      <c r="E12" s="616"/>
      <c r="F12" s="616"/>
      <c r="G12" s="616"/>
      <c r="H12" s="616"/>
      <c r="I12" s="619"/>
      <c r="J12" s="619"/>
      <c r="K12" s="616"/>
      <c r="L12" s="617"/>
      <c r="M12" s="616"/>
      <c r="N12" s="616"/>
    </row>
    <row r="13" spans="2:16" ht="18" customHeight="1">
      <c r="B13" s="615"/>
      <c r="C13" s="616"/>
      <c r="D13" s="616"/>
      <c r="E13" s="616"/>
      <c r="F13" s="619" t="s">
        <v>1148</v>
      </c>
      <c r="H13" s="619"/>
      <c r="I13" s="619"/>
      <c r="J13" s="2390"/>
      <c r="K13" s="2390"/>
      <c r="L13" s="617"/>
      <c r="M13" s="616"/>
      <c r="N13" s="616"/>
    </row>
    <row r="14" spans="2:16" ht="18" customHeight="1">
      <c r="B14" s="615" t="s">
        <v>1149</v>
      </c>
      <c r="C14" s="616"/>
      <c r="D14" s="616"/>
      <c r="E14" s="616"/>
      <c r="F14" s="616"/>
      <c r="G14" s="616"/>
      <c r="H14" s="619"/>
      <c r="I14" s="2393"/>
      <c r="J14" s="2393"/>
      <c r="K14" s="2393"/>
      <c r="L14" s="617"/>
      <c r="M14" s="616"/>
      <c r="N14" s="616"/>
    </row>
    <row r="15" spans="2:16" ht="18" customHeight="1">
      <c r="B15" s="615"/>
      <c r="C15" s="616"/>
      <c r="D15" s="616"/>
      <c r="E15" s="616"/>
      <c r="F15" s="619" t="s">
        <v>1150</v>
      </c>
      <c r="I15" s="621"/>
      <c r="J15" s="619"/>
      <c r="K15" s="616"/>
      <c r="L15" s="617"/>
      <c r="M15" s="616"/>
      <c r="N15" s="616"/>
    </row>
    <row r="16" spans="2:16" ht="18" customHeight="1">
      <c r="B16" s="615"/>
      <c r="C16" s="616"/>
      <c r="D16" s="616"/>
      <c r="E16" s="616"/>
      <c r="F16" s="616"/>
      <c r="G16" s="616"/>
      <c r="H16" s="619"/>
      <c r="I16" s="619"/>
      <c r="J16" s="2390"/>
      <c r="K16" s="2390"/>
      <c r="L16" s="617"/>
      <c r="M16" s="616"/>
      <c r="N16" s="616"/>
    </row>
    <row r="17" spans="2:14" ht="18" customHeight="1">
      <c r="B17" s="615" t="s">
        <v>1151</v>
      </c>
      <c r="C17" s="616"/>
      <c r="D17" s="616"/>
      <c r="E17" s="616"/>
      <c r="F17" s="616"/>
      <c r="G17" s="616"/>
      <c r="H17" s="619"/>
      <c r="I17" s="2393"/>
      <c r="J17" s="2393"/>
      <c r="K17" s="2393"/>
      <c r="L17" s="617"/>
      <c r="M17" s="616"/>
      <c r="N17" s="616"/>
    </row>
    <row r="18" spans="2:14" ht="18" customHeight="1">
      <c r="B18" s="615"/>
      <c r="C18" s="616"/>
      <c r="D18" s="616"/>
      <c r="E18" s="616"/>
      <c r="F18" s="619" t="s">
        <v>1152</v>
      </c>
      <c r="G18" s="616"/>
      <c r="H18" s="619"/>
      <c r="I18" s="619"/>
      <c r="J18" s="2390"/>
      <c r="K18" s="2390"/>
      <c r="L18" s="617"/>
      <c r="M18" s="616"/>
      <c r="N18" s="616"/>
    </row>
    <row r="19" spans="2:14" ht="18" customHeight="1">
      <c r="B19" s="615"/>
      <c r="C19" s="616"/>
      <c r="D19" s="616"/>
      <c r="E19" s="616"/>
      <c r="I19" s="2393"/>
      <c r="J19" s="2393"/>
      <c r="K19" s="2393"/>
      <c r="L19" s="617"/>
      <c r="M19" s="616"/>
      <c r="N19" s="616"/>
    </row>
    <row r="20" spans="2:14" ht="5.25" customHeight="1">
      <c r="B20" s="622"/>
      <c r="C20" s="623"/>
      <c r="D20" s="623"/>
      <c r="E20" s="623"/>
      <c r="F20" s="623"/>
      <c r="G20" s="616"/>
      <c r="H20" s="623"/>
      <c r="I20" s="623"/>
      <c r="J20" s="623"/>
      <c r="K20" s="623"/>
      <c r="L20" s="617"/>
      <c r="M20" s="616"/>
      <c r="N20" s="616"/>
    </row>
    <row r="21" spans="2:14" ht="33" customHeight="1">
      <c r="B21" s="624" t="s">
        <v>578</v>
      </c>
      <c r="C21" s="578" t="s">
        <v>551</v>
      </c>
      <c r="D21" s="578"/>
      <c r="E21" s="2391" t="str">
        <f>申請書!I28</f>
        <v/>
      </c>
      <c r="F21" s="2392"/>
      <c r="G21" s="2392"/>
      <c r="H21" s="2392"/>
      <c r="I21" s="2392"/>
      <c r="J21" s="2392"/>
      <c r="K21" s="2392"/>
      <c r="L21" s="625"/>
      <c r="M21" s="626"/>
      <c r="N21" s="626"/>
    </row>
    <row r="22" spans="2:14" ht="33" customHeight="1">
      <c r="B22" s="624" t="s">
        <v>837</v>
      </c>
      <c r="C22" s="2378"/>
      <c r="D22" s="2379"/>
      <c r="E22" s="2379"/>
      <c r="F22" s="2379"/>
      <c r="G22" s="2380"/>
      <c r="H22" s="2381" t="s">
        <v>1153</v>
      </c>
      <c r="I22" s="2382"/>
      <c r="J22" s="2394"/>
      <c r="K22" s="2395"/>
      <c r="L22" s="627"/>
      <c r="M22" s="628"/>
      <c r="N22" s="628"/>
    </row>
    <row r="23" spans="2:14" ht="33" customHeight="1">
      <c r="B23" s="624" t="s">
        <v>839</v>
      </c>
      <c r="C23" s="684" t="s">
        <v>1154</v>
      </c>
      <c r="D23" s="578" t="s">
        <v>1155</v>
      </c>
      <c r="E23" s="685" t="s">
        <v>1154</v>
      </c>
      <c r="F23" s="578" t="s">
        <v>1156</v>
      </c>
      <c r="G23" s="578"/>
      <c r="H23" s="685" t="s">
        <v>1154</v>
      </c>
      <c r="I23" s="578" t="s">
        <v>1157</v>
      </c>
      <c r="J23" s="629"/>
      <c r="K23" s="629"/>
      <c r="L23" s="625"/>
      <c r="M23" s="626"/>
      <c r="N23" s="626"/>
    </row>
    <row r="24" spans="2:14" ht="33" customHeight="1">
      <c r="B24" s="624" t="s">
        <v>848</v>
      </c>
      <c r="C24" s="2381" t="s">
        <v>1158</v>
      </c>
      <c r="D24" s="2382"/>
      <c r="E24" s="2399"/>
      <c r="F24" s="2337"/>
      <c r="G24" s="2337"/>
      <c r="H24" s="2337"/>
      <c r="I24" s="2337"/>
      <c r="J24" s="2337"/>
      <c r="K24" s="2337"/>
      <c r="L24" s="630"/>
      <c r="M24" s="626"/>
      <c r="N24" s="626"/>
    </row>
    <row r="25" spans="2:14" ht="33" customHeight="1">
      <c r="B25" s="631" t="s">
        <v>979</v>
      </c>
      <c r="C25" s="2381"/>
      <c r="D25" s="2400"/>
      <c r="E25" s="2400"/>
      <c r="F25" s="2400"/>
      <c r="G25" s="2400"/>
      <c r="H25" s="2400"/>
      <c r="I25" s="578"/>
      <c r="J25" s="629"/>
      <c r="K25" s="629"/>
      <c r="L25" s="625"/>
      <c r="M25" s="626"/>
      <c r="N25" s="626"/>
    </row>
    <row r="26" spans="2:14" ht="33" customHeight="1" thickBot="1">
      <c r="B26" s="632" t="s">
        <v>856</v>
      </c>
      <c r="C26" s="2401"/>
      <c r="D26" s="2401"/>
      <c r="E26" s="2401"/>
      <c r="F26" s="2401"/>
      <c r="G26" s="2401"/>
      <c r="H26" s="2401"/>
      <c r="I26" s="633"/>
      <c r="J26" s="634"/>
      <c r="K26" s="634"/>
      <c r="L26" s="635"/>
      <c r="M26" s="626"/>
      <c r="N26" s="626"/>
    </row>
    <row r="27" spans="2:14" hidden="1">
      <c r="B27" s="636"/>
      <c r="C27" s="636"/>
      <c r="D27" s="636"/>
      <c r="E27" s="636"/>
      <c r="F27" s="636"/>
      <c r="G27" s="636"/>
      <c r="H27" s="636"/>
      <c r="I27" s="636"/>
      <c r="J27" s="636"/>
      <c r="K27" s="636"/>
      <c r="L27" s="636"/>
      <c r="M27" s="636"/>
      <c r="N27" s="636"/>
    </row>
    <row r="28" spans="2:14" ht="14.4">
      <c r="B28" s="2338" t="s">
        <v>865</v>
      </c>
      <c r="C28" s="2402"/>
      <c r="D28" s="2402"/>
      <c r="E28" s="2402"/>
      <c r="F28" s="2402"/>
      <c r="G28" s="2402"/>
      <c r="H28" s="2402"/>
      <c r="I28" s="2402"/>
      <c r="J28" s="2402"/>
      <c r="K28" s="2402"/>
      <c r="L28" s="2402"/>
    </row>
    <row r="29" spans="2:14" ht="14.4">
      <c r="B29" s="2338" t="s">
        <v>1159</v>
      </c>
      <c r="C29" s="2402"/>
      <c r="D29" s="2402"/>
      <c r="E29" s="2402"/>
      <c r="F29" s="2402"/>
      <c r="G29" s="2402"/>
      <c r="H29" s="2402"/>
      <c r="I29" s="2402"/>
      <c r="J29" s="2402"/>
      <c r="K29" s="2402"/>
      <c r="L29" s="2402"/>
    </row>
    <row r="30" spans="2:14">
      <c r="B30" s="628"/>
    </row>
    <row r="31" spans="2:14" ht="21" customHeight="1" thickBot="1">
      <c r="B31" s="2403" t="s">
        <v>982</v>
      </c>
      <c r="C31" s="2383"/>
      <c r="D31" s="2383"/>
      <c r="E31" s="2383"/>
      <c r="F31" s="2383"/>
      <c r="G31" s="2383"/>
      <c r="H31" s="2383"/>
      <c r="I31" s="2383"/>
      <c r="J31" s="2383"/>
      <c r="K31" s="2383"/>
      <c r="L31" s="2383"/>
    </row>
    <row r="32" spans="2:14" ht="30" customHeight="1">
      <c r="B32" s="637" t="s">
        <v>983</v>
      </c>
      <c r="C32" s="2404" t="s">
        <v>1160</v>
      </c>
      <c r="D32" s="2404"/>
      <c r="E32" s="2404"/>
      <c r="F32" s="2404"/>
      <c r="G32" s="2404"/>
      <c r="H32" s="2404"/>
      <c r="I32" s="2404"/>
      <c r="J32" s="2404"/>
      <c r="K32" s="2404"/>
      <c r="L32" s="2405"/>
    </row>
    <row r="33" spans="2:12" ht="30" customHeight="1">
      <c r="B33" s="638" t="s">
        <v>985</v>
      </c>
      <c r="C33" s="2406"/>
      <c r="D33" s="2406"/>
      <c r="E33" s="2406"/>
      <c r="F33" s="2406"/>
      <c r="G33" s="2406"/>
      <c r="H33" s="2406"/>
      <c r="I33" s="2406"/>
      <c r="J33" s="2406"/>
      <c r="K33" s="2406"/>
      <c r="L33" s="2407"/>
    </row>
    <row r="34" spans="2:12" ht="30" customHeight="1">
      <c r="B34" s="638" t="s">
        <v>986</v>
      </c>
      <c r="C34" s="2406" t="s">
        <v>1161</v>
      </c>
      <c r="D34" s="2406"/>
      <c r="E34" s="2406"/>
      <c r="F34" s="2406"/>
      <c r="G34" s="2406"/>
      <c r="H34" s="2406"/>
      <c r="I34" s="2406"/>
      <c r="J34" s="2406"/>
      <c r="K34" s="2406"/>
      <c r="L34" s="2407"/>
    </row>
    <row r="35" spans="2:12" ht="53.7" customHeight="1">
      <c r="B35" s="638" t="s">
        <v>988</v>
      </c>
      <c r="C35" s="2406"/>
      <c r="D35" s="2406"/>
      <c r="E35" s="2406"/>
      <c r="F35" s="2406"/>
      <c r="G35" s="2406"/>
      <c r="H35" s="2406"/>
      <c r="I35" s="2406"/>
      <c r="J35" s="2406"/>
      <c r="K35" s="2406"/>
      <c r="L35" s="2407"/>
    </row>
    <row r="36" spans="2:12" ht="25.65" customHeight="1" thickBot="1">
      <c r="B36" s="639" t="s">
        <v>1162</v>
      </c>
      <c r="C36" s="2397" t="s">
        <v>888</v>
      </c>
      <c r="D36" s="2397"/>
      <c r="E36" s="2397"/>
      <c r="F36" s="2397"/>
      <c r="G36" s="2397"/>
      <c r="H36" s="2397" t="s">
        <v>1163</v>
      </c>
      <c r="I36" s="2397"/>
      <c r="J36" s="2397" t="s">
        <v>888</v>
      </c>
      <c r="K36" s="2397"/>
      <c r="L36" s="2398"/>
    </row>
    <row r="37" spans="2:12">
      <c r="B37" s="640"/>
    </row>
  </sheetData>
  <mergeCells count="28">
    <mergeCell ref="C36:G36"/>
    <mergeCell ref="H36:I36"/>
    <mergeCell ref="J36:L36"/>
    <mergeCell ref="C24:D24"/>
    <mergeCell ref="E24:K24"/>
    <mergeCell ref="C25:H25"/>
    <mergeCell ref="C26:H26"/>
    <mergeCell ref="B28:L28"/>
    <mergeCell ref="B29:L29"/>
    <mergeCell ref="B31:L31"/>
    <mergeCell ref="C32:L32"/>
    <mergeCell ref="C33:L33"/>
    <mergeCell ref="C34:L34"/>
    <mergeCell ref="C35:L35"/>
    <mergeCell ref="C22:G22"/>
    <mergeCell ref="H22:I22"/>
    <mergeCell ref="B6:L6"/>
    <mergeCell ref="B8:L8"/>
    <mergeCell ref="B9:L9"/>
    <mergeCell ref="J13:K13"/>
    <mergeCell ref="J16:K16"/>
    <mergeCell ref="J18:K18"/>
    <mergeCell ref="E21:K21"/>
    <mergeCell ref="I14:K14"/>
    <mergeCell ref="I17:K17"/>
    <mergeCell ref="I19:K19"/>
    <mergeCell ref="J22:K22"/>
    <mergeCell ref="J10:K10"/>
  </mergeCells>
  <phoneticPr fontId="6"/>
  <conditionalFormatting sqref="C22:G22 J22:K22">
    <cfRule type="containsBlanks" dxfId="3" priority="3">
      <formula>LEN(TRIM(C22))=0</formula>
    </cfRule>
  </conditionalFormatting>
  <conditionalFormatting sqref="E24:K24 C25:H26">
    <cfRule type="containsBlanks" dxfId="2" priority="2">
      <formula>LEN(TRIM(C24))=0</formula>
    </cfRule>
  </conditionalFormatting>
  <conditionalFormatting sqref="J10">
    <cfRule type="containsBlanks" dxfId="1" priority="1">
      <formula>LEN(TRIM(J10))=0</formula>
    </cfRule>
  </conditionalFormatting>
  <hyperlinks>
    <hyperlink ref="O3" location="水道申請" display="工事店情報に戻る" xr:uid="{00000000-0004-0000-2100-000000000000}"/>
  </hyperlinks>
  <pageMargins left="0.70866141732283472" right="0.70866141732283472" top="0.74803149606299213" bottom="0.74803149606299213" header="0.31496062992125984" footer="0.31496062992125984"/>
  <pageSetup paperSize="9" scale="96" orientation="portrait" blackAndWhite="1" r:id="rId1"/>
  <drawing r:id="rId2"/>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O25"/>
  <sheetViews>
    <sheetView view="pageBreakPreview" zoomScale="80" zoomScaleNormal="100" zoomScaleSheetLayoutView="80" workbookViewId="0">
      <selection activeCell="H18" sqref="H18:K18"/>
    </sheetView>
  </sheetViews>
  <sheetFormatPr defaultColWidth="9" defaultRowHeight="13.2"/>
  <cols>
    <col min="1" max="1" width="1.6640625" style="361" customWidth="1"/>
    <col min="2" max="4" width="8.77734375" style="361" customWidth="1"/>
    <col min="5" max="5" width="16" style="361" customWidth="1"/>
    <col min="6" max="11" width="8.77734375" style="361" customWidth="1"/>
    <col min="12" max="12" width="3.109375" style="361" customWidth="1"/>
    <col min="13" max="13" width="1.6640625" style="361" customWidth="1"/>
    <col min="14" max="16384" width="9" style="361"/>
  </cols>
  <sheetData>
    <row r="1" spans="2:15" ht="42" customHeight="1">
      <c r="B1" s="2413" t="s">
        <v>1178</v>
      </c>
      <c r="C1" s="2414"/>
      <c r="D1" s="2414"/>
      <c r="E1" s="2414"/>
      <c r="F1" s="2414"/>
      <c r="G1" s="2414"/>
      <c r="H1" s="2414"/>
      <c r="I1" s="2414"/>
      <c r="J1" s="2414"/>
      <c r="K1" s="2414"/>
    </row>
    <row r="2" spans="2:15" ht="42" customHeight="1">
      <c r="B2" s="2415" t="s">
        <v>883</v>
      </c>
      <c r="C2" s="2414"/>
      <c r="D2" s="2414"/>
      <c r="E2" s="2414"/>
      <c r="F2" s="2414"/>
      <c r="G2" s="2414"/>
      <c r="H2" s="2414"/>
      <c r="I2" s="2414"/>
      <c r="J2" s="2414"/>
      <c r="K2" s="2414"/>
      <c r="O2" s="202" t="s">
        <v>564</v>
      </c>
    </row>
    <row r="3" spans="2:15" ht="57" customHeight="1">
      <c r="B3" s="362"/>
    </row>
    <row r="4" spans="2:15" ht="35.25" customHeight="1">
      <c r="B4" s="2081" t="s">
        <v>1179</v>
      </c>
      <c r="C4" s="2081"/>
      <c r="D4" s="2081"/>
      <c r="E4" s="2081"/>
      <c r="F4" s="2081"/>
      <c r="G4" s="2081"/>
      <c r="H4" s="2081"/>
      <c r="I4" s="2081"/>
      <c r="J4" s="2081"/>
      <c r="K4" s="2081"/>
      <c r="L4" s="2081"/>
    </row>
    <row r="5" spans="2:15" ht="35.25" customHeight="1">
      <c r="B5" s="2081" t="s">
        <v>1180</v>
      </c>
      <c r="C5" s="2081"/>
      <c r="D5" s="2081"/>
      <c r="E5" s="2081"/>
      <c r="F5" s="2081"/>
      <c r="G5" s="2081"/>
      <c r="H5" s="2081"/>
      <c r="I5" s="2081"/>
      <c r="J5" s="2081"/>
      <c r="K5" s="2081"/>
      <c r="L5" s="2081"/>
    </row>
    <row r="6" spans="2:15" ht="35.25" customHeight="1">
      <c r="B6" s="2081" t="s">
        <v>1181</v>
      </c>
      <c r="C6" s="2081"/>
      <c r="D6" s="2081"/>
      <c r="E6" s="2081"/>
      <c r="F6" s="2081"/>
      <c r="G6" s="2081"/>
      <c r="H6" s="2081"/>
      <c r="I6" s="2081"/>
      <c r="J6" s="2081"/>
      <c r="K6" s="2081"/>
      <c r="L6" s="2081"/>
    </row>
    <row r="7" spans="2:15" ht="35.25" customHeight="1">
      <c r="B7" s="2081" t="s">
        <v>1182</v>
      </c>
      <c r="C7" s="2081"/>
      <c r="D7" s="2081"/>
      <c r="E7" s="2081"/>
      <c r="F7" s="2081"/>
      <c r="G7" s="2081"/>
      <c r="H7" s="2081"/>
      <c r="I7" s="2081"/>
      <c r="J7" s="2081"/>
      <c r="K7" s="2081"/>
      <c r="L7" s="2081"/>
    </row>
    <row r="8" spans="2:15" ht="35.25" customHeight="1">
      <c r="B8" s="2081" t="s">
        <v>1183</v>
      </c>
      <c r="C8" s="2081"/>
      <c r="D8" s="2081"/>
      <c r="E8" s="2081"/>
      <c r="F8" s="2081"/>
      <c r="G8" s="2081"/>
      <c r="H8" s="2081"/>
      <c r="I8" s="2081"/>
      <c r="J8" s="2081"/>
      <c r="K8" s="2081"/>
      <c r="L8" s="2081"/>
    </row>
    <row r="9" spans="2:15" ht="54" customHeight="1">
      <c r="B9" s="362"/>
    </row>
    <row r="10" spans="2:15" ht="24.75" customHeight="1">
      <c r="B10" s="2412"/>
      <c r="C10" s="2412"/>
      <c r="D10" s="2412"/>
      <c r="E10" s="363"/>
    </row>
    <row r="11" spans="2:15" ht="34.5" customHeight="1">
      <c r="B11" s="363"/>
      <c r="C11" s="363"/>
      <c r="D11" s="363"/>
      <c r="E11" s="363"/>
    </row>
    <row r="12" spans="2:15" ht="22.5" customHeight="1">
      <c r="B12" s="362"/>
      <c r="F12" s="2410" t="s">
        <v>889</v>
      </c>
      <c r="G12" s="2410"/>
      <c r="H12" s="2411">
        <f>申請書!J14</f>
        <v>0</v>
      </c>
      <c r="I12" s="2411"/>
      <c r="J12" s="2411"/>
      <c r="K12" s="2411"/>
      <c r="L12" s="364"/>
    </row>
    <row r="13" spans="2:15" ht="22.5" customHeight="1">
      <c r="B13" s="362"/>
      <c r="C13" s="366"/>
      <c r="D13" s="366"/>
      <c r="E13" s="366"/>
      <c r="F13" s="366"/>
      <c r="G13" s="366"/>
      <c r="H13" s="366"/>
      <c r="I13" s="366"/>
      <c r="J13" s="366"/>
      <c r="K13" s="366"/>
      <c r="L13" s="366"/>
    </row>
    <row r="14" spans="2:15" ht="22.5" customHeight="1">
      <c r="B14" s="365"/>
      <c r="C14" s="366"/>
      <c r="D14" s="366"/>
      <c r="E14" s="366"/>
      <c r="F14" s="2410" t="s">
        <v>1184</v>
      </c>
      <c r="G14" s="2410"/>
      <c r="H14" s="2411">
        <f>申請書!J16</f>
        <v>0</v>
      </c>
      <c r="I14" s="2411"/>
      <c r="J14" s="2411"/>
      <c r="K14" s="2411"/>
      <c r="L14" s="366" t="s">
        <v>1185</v>
      </c>
    </row>
    <row r="15" spans="2:15" ht="47.25" customHeight="1">
      <c r="B15" s="2408" t="s">
        <v>892</v>
      </c>
      <c r="C15" s="2409"/>
      <c r="D15" s="2409"/>
      <c r="E15" s="2409"/>
      <c r="F15" s="2409"/>
      <c r="G15" s="2409"/>
      <c r="H15" s="2409"/>
      <c r="I15" s="2409"/>
      <c r="J15" s="2409"/>
      <c r="K15" s="2409"/>
      <c r="L15" s="366"/>
    </row>
    <row r="16" spans="2:15" ht="22.5" customHeight="1">
      <c r="B16" s="362"/>
      <c r="C16" s="366"/>
      <c r="D16" s="366"/>
      <c r="E16" s="366"/>
      <c r="F16" s="2410" t="s">
        <v>893</v>
      </c>
      <c r="G16" s="2410"/>
      <c r="H16" s="2411">
        <f>申請書!Y21</f>
        <v>0</v>
      </c>
      <c r="I16" s="2411"/>
      <c r="J16" s="2411"/>
      <c r="K16" s="2411"/>
      <c r="L16" s="366"/>
    </row>
    <row r="17" spans="2:12" ht="22.5" customHeight="1">
      <c r="B17" s="362"/>
      <c r="C17" s="366"/>
      <c r="D17" s="366"/>
      <c r="E17" s="366"/>
      <c r="F17" s="366"/>
      <c r="G17" s="366"/>
      <c r="H17" s="366"/>
      <c r="I17" s="366"/>
      <c r="J17" s="366"/>
      <c r="K17" s="366"/>
      <c r="L17" s="366"/>
    </row>
    <row r="18" spans="2:12" ht="22.5" customHeight="1">
      <c r="B18" s="365"/>
      <c r="C18" s="366"/>
      <c r="D18" s="366"/>
      <c r="E18" s="366"/>
      <c r="F18" s="2410" t="s">
        <v>894</v>
      </c>
      <c r="G18" s="2410"/>
      <c r="H18" s="2411">
        <f>申請書!Y27</f>
        <v>0</v>
      </c>
      <c r="I18" s="2411"/>
      <c r="J18" s="2411"/>
      <c r="K18" s="2411"/>
      <c r="L18" s="366"/>
    </row>
    <row r="19" spans="2:12" ht="22.5" customHeight="1">
      <c r="B19" s="362"/>
    </row>
    <row r="20" spans="2:12" ht="22.5" customHeight="1">
      <c r="B20" s="365"/>
    </row>
    <row r="21" spans="2:12" ht="22.5" customHeight="1"/>
    <row r="22" spans="2:12" ht="22.5" customHeight="1"/>
    <row r="23" spans="2:12" ht="22.5" customHeight="1"/>
    <row r="24" spans="2:12" ht="22.5" customHeight="1"/>
    <row r="25" spans="2:12" ht="22.5" customHeight="1"/>
  </sheetData>
  <mergeCells count="17">
    <mergeCell ref="B7:L7"/>
    <mergeCell ref="B1:K1"/>
    <mergeCell ref="B2:K2"/>
    <mergeCell ref="B4:L4"/>
    <mergeCell ref="B5:L5"/>
    <mergeCell ref="B6:L6"/>
    <mergeCell ref="B8:L8"/>
    <mergeCell ref="B10:D10"/>
    <mergeCell ref="F12:G12"/>
    <mergeCell ref="H12:K12"/>
    <mergeCell ref="F14:G14"/>
    <mergeCell ref="H14:K14"/>
    <mergeCell ref="B15:K15"/>
    <mergeCell ref="F16:G16"/>
    <mergeCell ref="H16:K16"/>
    <mergeCell ref="F18:G18"/>
    <mergeCell ref="H18:K18"/>
  </mergeCells>
  <phoneticPr fontId="6"/>
  <conditionalFormatting sqref="B10:D10">
    <cfRule type="containsBlanks" dxfId="0" priority="1">
      <formula>LEN(TRIM(B10))=0</formula>
    </cfRule>
  </conditionalFormatting>
  <hyperlinks>
    <hyperlink ref="O2" location="水道申請" display="工事店情報に戻る" xr:uid="{00000000-0004-0000-2200-000000000000}"/>
  </hyperlinks>
  <pageMargins left="0.74803149606299213" right="0.74803149606299213" top="0.98425196850393704" bottom="0.98425196850393704" header="0.51181102362204722" footer="0.51181102362204722"/>
  <pageSetup paperSize="9" scale="82"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B1:AQ117"/>
  <sheetViews>
    <sheetView view="pageBreakPreview" zoomScaleNormal="100" zoomScaleSheetLayoutView="100" workbookViewId="0">
      <selection activeCell="I10" sqref="I10"/>
    </sheetView>
  </sheetViews>
  <sheetFormatPr defaultColWidth="9" defaultRowHeight="13.2"/>
  <cols>
    <col min="1" max="1" width="1.33203125" style="13" customWidth="1"/>
    <col min="2" max="38" width="2.6640625" style="13" customWidth="1"/>
    <col min="39" max="39" width="1.33203125" style="13" customWidth="1"/>
    <col min="40" max="16384" width="9" style="13"/>
  </cols>
  <sheetData>
    <row r="1" spans="2:43">
      <c r="B1" s="901" t="s">
        <v>236</v>
      </c>
      <c r="C1" s="901"/>
      <c r="D1" s="901"/>
      <c r="E1" s="901"/>
      <c r="F1" s="901"/>
      <c r="G1" s="901"/>
      <c r="H1" s="901"/>
      <c r="I1" s="901"/>
      <c r="J1" s="901"/>
      <c r="K1" s="901"/>
      <c r="L1" s="901"/>
      <c r="M1" s="901"/>
      <c r="N1" s="901"/>
      <c r="O1" s="901"/>
      <c r="P1" s="901"/>
      <c r="Q1" s="901"/>
      <c r="R1" s="901"/>
      <c r="S1" s="901"/>
      <c r="T1" s="901"/>
      <c r="U1" s="901"/>
      <c r="V1" s="901"/>
      <c r="W1" s="901"/>
      <c r="X1" s="901"/>
      <c r="Y1" s="901"/>
      <c r="Z1" s="901"/>
      <c r="AA1" s="901"/>
      <c r="AB1" s="901"/>
      <c r="AC1" s="901"/>
      <c r="AD1" s="901"/>
      <c r="AE1" s="901"/>
      <c r="AF1" s="901"/>
      <c r="AG1" s="901"/>
      <c r="AH1" s="901"/>
      <c r="AI1" s="901"/>
      <c r="AJ1" s="901"/>
      <c r="AK1" s="901"/>
      <c r="AL1" s="901"/>
    </row>
    <row r="2" spans="2:43" ht="3.75" customHeight="1"/>
    <row r="3" spans="2:43" ht="15" customHeight="1">
      <c r="H3" s="14" t="str">
        <f>IF(OR(入力!E22="給水",入力!E22="給排水"),"■","□")</f>
        <v>□</v>
      </c>
      <c r="J3" s="902" t="s">
        <v>2</v>
      </c>
      <c r="K3" s="902"/>
      <c r="L3" s="902"/>
      <c r="M3" s="902"/>
      <c r="N3" s="902"/>
      <c r="O3" s="902"/>
      <c r="P3" s="902"/>
      <c r="Q3" s="902"/>
      <c r="R3" s="902"/>
      <c r="S3" s="902"/>
      <c r="T3" s="902"/>
      <c r="U3" s="902"/>
      <c r="V3" s="902"/>
      <c r="W3" s="902"/>
      <c r="X3" s="902"/>
      <c r="Y3" s="902"/>
      <c r="Z3" s="902"/>
      <c r="AA3" s="902"/>
      <c r="AB3" s="902"/>
      <c r="AC3" s="902"/>
      <c r="AD3" s="902"/>
      <c r="AJ3" s="726"/>
      <c r="AO3" s="202" t="s">
        <v>564</v>
      </c>
    </row>
    <row r="4" spans="2:43" ht="15" customHeight="1">
      <c r="I4" s="15"/>
      <c r="J4" s="903" t="s">
        <v>237</v>
      </c>
      <c r="K4" s="903"/>
      <c r="L4" s="903"/>
      <c r="M4" s="903"/>
      <c r="N4" s="903"/>
      <c r="O4" s="903"/>
      <c r="P4" s="903"/>
      <c r="Q4" s="903"/>
      <c r="R4" s="903"/>
      <c r="S4" s="903"/>
      <c r="T4" s="903"/>
      <c r="U4" s="903"/>
      <c r="V4" s="903"/>
      <c r="W4" s="903"/>
      <c r="X4" s="903"/>
      <c r="Y4" s="903"/>
      <c r="Z4" s="903"/>
      <c r="AA4" s="903"/>
      <c r="AB4" s="903"/>
      <c r="AC4" s="16"/>
    </row>
    <row r="5" spans="2:43" ht="27" customHeight="1">
      <c r="D5" s="904" t="s">
        <v>238</v>
      </c>
      <c r="E5" s="904"/>
      <c r="F5" s="904"/>
      <c r="G5" s="904"/>
      <c r="H5" s="904"/>
      <c r="I5" s="904"/>
      <c r="J5" s="904"/>
      <c r="K5" s="904"/>
      <c r="L5" s="904"/>
      <c r="M5" s="904"/>
      <c r="N5" s="904"/>
      <c r="O5" s="904"/>
      <c r="P5" s="904"/>
      <c r="Q5" s="904"/>
      <c r="R5" s="904"/>
      <c r="S5" s="904"/>
      <c r="T5" s="904"/>
      <c r="U5" s="904"/>
      <c r="V5" s="904"/>
      <c r="W5" s="904"/>
      <c r="X5" s="904"/>
      <c r="Y5" s="904"/>
      <c r="Z5" s="904"/>
      <c r="AA5" s="904"/>
      <c r="AB5" s="904"/>
      <c r="AC5" s="904"/>
      <c r="AD5" s="904"/>
      <c r="AE5" s="904"/>
      <c r="AF5" s="904"/>
      <c r="AG5" s="904"/>
      <c r="AH5" s="904"/>
      <c r="AI5" s="904"/>
      <c r="AJ5" s="904"/>
      <c r="AO5" s="13" t="s">
        <v>266</v>
      </c>
      <c r="AP5" s="13" t="str">
        <f>IF(入力!E22="排水","",入力!E24&amp;"　")</f>
        <v>　</v>
      </c>
      <c r="AQ5" s="13" t="str">
        <f>IF(入力!E22="排水","",入力!E60&amp;入力!E59&amp;入力!E43&amp;入力!E61&amp;入力!E62&amp;入力!E63&amp;入力!E64&amp;IF(入力!E65="","..",入力!E65)&amp;入力!E38&amp;入力!E66&amp;入力!E67&amp;".."&amp;入力!E68&amp;入力!E69&amp;入力!E70&amp;入力!E71&amp;入力!E72&amp;IF(入力!E73="",".....",入力!E73)&amp;工事店情報!D3&amp;工事店情報!D10&amp;"...."&amp;入力!E39)</f>
        <v>.............</v>
      </c>
    </row>
    <row r="6" spans="2:43" ht="5.2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2:43">
      <c r="B7" s="901" t="s">
        <v>239</v>
      </c>
      <c r="C7" s="901"/>
      <c r="D7" s="901"/>
      <c r="E7" s="901"/>
      <c r="F7" s="901"/>
      <c r="G7" s="901"/>
      <c r="H7" s="901"/>
      <c r="I7" s="901"/>
      <c r="J7" s="901"/>
      <c r="K7" s="901"/>
      <c r="L7" s="901"/>
      <c r="M7" s="901"/>
      <c r="N7" s="901"/>
      <c r="O7" s="901"/>
      <c r="P7" s="901"/>
      <c r="Q7" s="901"/>
      <c r="R7" s="901"/>
      <c r="S7" s="901"/>
      <c r="T7" s="901"/>
      <c r="U7" s="901"/>
      <c r="V7" s="901"/>
      <c r="W7" s="901"/>
      <c r="X7" s="901"/>
      <c r="Y7" s="901"/>
      <c r="Z7" s="901"/>
      <c r="AA7" s="901"/>
      <c r="AB7" s="901"/>
      <c r="AC7" s="901"/>
      <c r="AD7" s="901"/>
      <c r="AE7" s="901"/>
      <c r="AF7" s="901"/>
      <c r="AG7" s="901"/>
      <c r="AH7" s="901"/>
      <c r="AI7" s="901"/>
      <c r="AJ7" s="901"/>
      <c r="AK7" s="901"/>
      <c r="AL7" s="901"/>
      <c r="AO7" s="13" t="s">
        <v>267</v>
      </c>
      <c r="AP7" s="59">
        <f>入力!E47</f>
        <v>0</v>
      </c>
      <c r="AQ7" s="13" t="str">
        <f>IF(入力!E22="排水","",入力!E57&amp;入力!E58&amp;IF(入力!E57="0",入力!E46,入力!E59)&amp;入力!E43&amp;入力!E63&amp;入力!E64&amp;IF(入力!E65="","..",入力!E65)&amp;入力!E38&amp;入力!E66&amp;入力!E67&amp;".."&amp;入力!E68&amp;入力!E69&amp;入力!E70&amp;入力!E71&amp;入力!E72&amp;IF(入力!E73="",".....",入力!E73)&amp;工事店情報!D3&amp;工事店情報!D10&amp;"...."&amp;入力!E39)</f>
        <v>.............</v>
      </c>
    </row>
    <row r="8" spans="2:43" ht="15" customHeight="1">
      <c r="H8" s="14" t="str">
        <f>IF(OR(入力!E22="排水",入力!E22="給排水"),"■","□")</f>
        <v>□</v>
      </c>
      <c r="J8" s="905" t="s">
        <v>52</v>
      </c>
      <c r="K8" s="905"/>
      <c r="L8" s="905"/>
      <c r="M8" s="905"/>
      <c r="N8" s="905"/>
      <c r="O8" s="905"/>
      <c r="P8" s="905"/>
      <c r="Q8" s="905"/>
      <c r="R8" s="905"/>
      <c r="S8" s="905"/>
      <c r="T8" s="905"/>
      <c r="U8" s="905"/>
      <c r="V8" s="905"/>
      <c r="W8" s="905"/>
      <c r="X8" s="905"/>
      <c r="Y8" s="905"/>
      <c r="Z8" s="905"/>
      <c r="AA8" s="905"/>
      <c r="AB8" s="905"/>
      <c r="AC8" s="905"/>
      <c r="AD8" s="905"/>
    </row>
    <row r="9" spans="2:43" ht="27" customHeight="1">
      <c r="D9" s="912" t="s">
        <v>240</v>
      </c>
      <c r="E9" s="912"/>
      <c r="F9" s="912"/>
      <c r="G9" s="912"/>
      <c r="H9" s="912"/>
      <c r="I9" s="912"/>
      <c r="J9" s="912"/>
      <c r="K9" s="912"/>
      <c r="L9" s="912"/>
      <c r="M9" s="912"/>
      <c r="N9" s="912"/>
      <c r="O9" s="912"/>
      <c r="P9" s="912"/>
      <c r="Q9" s="912"/>
      <c r="R9" s="912"/>
      <c r="S9" s="912"/>
      <c r="T9" s="912"/>
      <c r="U9" s="912"/>
      <c r="V9" s="912"/>
      <c r="W9" s="912"/>
      <c r="X9" s="912"/>
      <c r="Y9" s="912"/>
      <c r="Z9" s="912"/>
      <c r="AA9" s="912"/>
      <c r="AB9" s="912"/>
      <c r="AC9" s="912"/>
      <c r="AD9" s="912"/>
      <c r="AE9" s="912"/>
      <c r="AF9" s="912"/>
      <c r="AG9" s="912"/>
      <c r="AH9" s="912"/>
      <c r="AI9" s="912"/>
      <c r="AJ9" s="912"/>
    </row>
    <row r="10" spans="2:43" ht="17.399999999999999">
      <c r="AA10" s="45"/>
      <c r="AB10" s="45"/>
      <c r="AC10" s="45"/>
      <c r="AD10" s="1104" t="str">
        <f>IF(入力!E23="","令和　　年　　月　　日",入力!E23)</f>
        <v>令和　　年　　月　　日</v>
      </c>
      <c r="AE10" s="1104"/>
      <c r="AF10" s="1104"/>
      <c r="AG10" s="1104"/>
      <c r="AH10" s="1104"/>
      <c r="AI10" s="1104"/>
      <c r="AJ10" s="1104"/>
      <c r="AK10" s="1104"/>
      <c r="AO10" s="13" t="s">
        <v>268</v>
      </c>
      <c r="AP10" s="59">
        <f>入力!E47</f>
        <v>0</v>
      </c>
      <c r="AQ10" s="13" t="str">
        <f>IF(入力!E22="排水","",入力!E57&amp;入力!E58&amp;入力!E48&amp;入力!E60&amp;入力!E60&amp;IF(入力!E57="0",入力!E46,入力!E59)&amp;入力!E43&amp;入力!E63&amp;IF(入力!E65="","..",入力!E65)&amp;入力!E38&amp;入力!E66&amp;入力!E67&amp;".."&amp;入力!E68&amp;入力!E69&amp;入力!E70&amp;入力!E71&amp;入力!E72&amp;IF(入力!E73="",".....",入力!E73)&amp;工事店情報!D3&amp;工事店情報!D10&amp;"...."&amp;入力!E39)</f>
        <v>.............</v>
      </c>
    </row>
    <row r="11" spans="2:43" ht="14.4">
      <c r="C11" s="17" t="s">
        <v>3</v>
      </c>
      <c r="AQ11" s="13" t="str">
        <f>IF(入力!E22="排水","",入力!E24&amp;"　"&amp;入力!E57&amp;入力!E58&amp;入力!E60&amp;入力!E59&amp;入力!E43&amp;入力!E61&amp;入力!E62&amp;入力!E63&amp;入力!E64&amp;IF(入力!E65="","..",入力!E65)&amp;入力!E38&amp;入力!E66&amp;入力!E67&amp;".."&amp;入力!E68&amp;入力!E69&amp;入力!E70&amp;入力!E71&amp;入力!E72&amp;IF(入力!E73="",".....",入力!E73)&amp;工事店情報!D3&amp;工事店情報!D10)</f>
        <v>　.........</v>
      </c>
    </row>
    <row r="12" spans="2:43" ht="3.75" customHeight="1"/>
    <row r="13" spans="2:43" ht="13.5" customHeight="1">
      <c r="D13" s="13" t="s">
        <v>4</v>
      </c>
      <c r="G13" s="18" t="s">
        <v>241</v>
      </c>
      <c r="H13" s="18"/>
      <c r="I13" s="13" t="s">
        <v>242</v>
      </c>
      <c r="J13" s="913">
        <f>IF(入力!$E$24="",入力!E25,VLOOKUP(入力!$E$24,工事店情報!$C$23:$I$103,2,FALSE))</f>
        <v>0</v>
      </c>
      <c r="K13" s="913"/>
      <c r="L13" s="913"/>
      <c r="M13" s="913"/>
      <c r="AB13" s="914" t="s">
        <v>243</v>
      </c>
      <c r="AC13" s="914"/>
      <c r="AD13" s="914"/>
      <c r="AE13" s="914"/>
      <c r="AF13" s="914"/>
      <c r="AG13" s="914"/>
      <c r="AH13" s="914"/>
      <c r="AI13" s="914"/>
      <c r="AJ13" s="914"/>
      <c r="AK13" s="914"/>
      <c r="AL13" s="914"/>
    </row>
    <row r="14" spans="2:43" ht="24" customHeight="1">
      <c r="J14" s="906">
        <f>IF(入力!$E$24="",入力!E26,VLOOKUP(入力!$E$24,工事店情報!$C$23:$I$103,3,FALSE))</f>
        <v>0</v>
      </c>
      <c r="K14" s="906"/>
      <c r="L14" s="906"/>
      <c r="M14" s="906"/>
      <c r="N14" s="906"/>
      <c r="O14" s="906"/>
      <c r="P14" s="906"/>
      <c r="Q14" s="906"/>
      <c r="R14" s="906"/>
      <c r="S14" s="906"/>
      <c r="T14" s="906"/>
      <c r="U14" s="906"/>
      <c r="V14" s="906"/>
      <c r="W14" s="906"/>
      <c r="X14" s="906"/>
      <c r="Y14" s="906"/>
      <c r="Z14" s="906"/>
      <c r="AA14" s="19"/>
      <c r="AB14" s="906" t="str">
        <f>IF(入力!$E$24="",IF(入力!E27="","",入力!E27),IF(VLOOKUP(入力!$E$24,工事店情報!$C$23:$I$103,4)=0,"",VLOOKUP(入力!$E$24,工事店情報!$C$23:$I$103,4)))</f>
        <v/>
      </c>
      <c r="AC14" s="906"/>
      <c r="AD14" s="906"/>
      <c r="AE14" s="906"/>
      <c r="AF14" s="906"/>
      <c r="AG14" s="906"/>
      <c r="AH14" s="906"/>
      <c r="AI14" s="906"/>
      <c r="AJ14" s="906"/>
      <c r="AK14" s="906"/>
      <c r="AL14" s="906"/>
    </row>
    <row r="15" spans="2:43" ht="17.399999999999999">
      <c r="G15" s="907" t="s">
        <v>244</v>
      </c>
      <c r="H15" s="907"/>
      <c r="I15" s="907"/>
      <c r="J15" s="908">
        <f>IF(入力!$E$24="",入力!E28,VLOOKUP(入力!$E$24,工事店情報!$C$23:$I$103,5,FALSE))</f>
        <v>0</v>
      </c>
      <c r="K15" s="908"/>
      <c r="L15" s="908"/>
      <c r="M15" s="908"/>
      <c r="N15" s="908"/>
      <c r="O15" s="908"/>
      <c r="P15" s="908"/>
      <c r="Q15" s="908"/>
      <c r="R15" s="908"/>
      <c r="S15" s="908"/>
    </row>
    <row r="16" spans="2:43" ht="21" customHeight="1">
      <c r="G16" s="909" t="s">
        <v>245</v>
      </c>
      <c r="H16" s="909"/>
      <c r="I16" s="909"/>
      <c r="J16" s="910">
        <f>IF(入力!$E$24="",入力!E29,VLOOKUP(入力!$E$24,工事店情報!$C$23:$I$103,6,FALSE))</f>
        <v>0</v>
      </c>
      <c r="K16" s="910"/>
      <c r="L16" s="910"/>
      <c r="M16" s="910"/>
      <c r="N16" s="910"/>
      <c r="O16" s="910"/>
      <c r="P16" s="910"/>
      <c r="Q16" s="910"/>
      <c r="R16" s="910"/>
      <c r="S16" s="910"/>
      <c r="U16" s="911" t="s">
        <v>9</v>
      </c>
      <c r="V16" s="911"/>
      <c r="W16" s="911"/>
      <c r="X16" s="911"/>
      <c r="Y16" s="1103">
        <f>IF(入力!$E$24="",入力!E30,VLOOKUP(入力!$E$24,工事店情報!$C$23:$I$103,7,FALSE))</f>
        <v>0</v>
      </c>
      <c r="Z16" s="1103"/>
      <c r="AA16" s="1103"/>
      <c r="AB16" s="1103"/>
      <c r="AC16" s="1103"/>
      <c r="AD16" s="1103"/>
      <c r="AE16" s="1103"/>
      <c r="AF16" s="1103"/>
      <c r="AG16" s="1103"/>
      <c r="AH16" s="1103"/>
      <c r="AI16" s="1103"/>
      <c r="AJ16" s="1103"/>
      <c r="AK16" s="1103"/>
      <c r="AL16" s="20"/>
    </row>
    <row r="17" spans="2:41" ht="4.5" customHeight="1">
      <c r="G17" s="21"/>
      <c r="H17" s="21"/>
      <c r="I17" s="21"/>
      <c r="J17" s="22"/>
      <c r="K17" s="22"/>
      <c r="L17" s="22"/>
      <c r="M17" s="22"/>
      <c r="N17" s="22"/>
      <c r="O17" s="22"/>
      <c r="P17" s="22"/>
      <c r="Q17" s="22"/>
      <c r="R17" s="22"/>
      <c r="S17" s="21"/>
      <c r="U17" s="21"/>
      <c r="V17" s="21"/>
      <c r="W17" s="21"/>
      <c r="X17" s="21"/>
      <c r="Y17" s="23"/>
      <c r="Z17" s="24"/>
      <c r="AA17" s="24"/>
      <c r="AB17" s="24"/>
      <c r="AC17" s="23"/>
      <c r="AD17" s="24"/>
      <c r="AE17" s="23"/>
      <c r="AF17" s="23"/>
      <c r="AG17" s="24"/>
      <c r="AH17" s="24"/>
      <c r="AI17" s="24"/>
      <c r="AJ17" s="24"/>
      <c r="AK17" s="23"/>
    </row>
    <row r="18" spans="2:41" ht="30" customHeight="1">
      <c r="C18" s="66" t="str">
        <f>入力!E82</f>
        <v>□</v>
      </c>
      <c r="D18" s="1100" t="s">
        <v>269</v>
      </c>
      <c r="E18" s="1100"/>
      <c r="F18" s="1100"/>
      <c r="G18" s="1100"/>
      <c r="H18" s="1100"/>
      <c r="I18" s="1100"/>
      <c r="J18" s="1100"/>
      <c r="K18" s="1100"/>
      <c r="L18" s="1100"/>
      <c r="M18" s="1100"/>
      <c r="N18" s="1100"/>
      <c r="O18" s="1100"/>
      <c r="P18" s="1100"/>
      <c r="Q18" s="1100"/>
      <c r="R18" s="1100"/>
      <c r="S18" s="1100"/>
      <c r="T18" s="1100"/>
      <c r="U18" s="1100"/>
      <c r="V18" s="1100"/>
      <c r="W18" s="1100"/>
      <c r="X18" s="1100"/>
      <c r="Y18" s="1100"/>
      <c r="Z18" s="1100"/>
      <c r="AA18" s="1100"/>
      <c r="AB18" s="1100"/>
      <c r="AC18" s="1100"/>
      <c r="AD18" s="1100"/>
      <c r="AE18" s="1100"/>
      <c r="AF18" s="1100"/>
      <c r="AG18" s="1100"/>
      <c r="AH18" s="1100"/>
      <c r="AI18" s="1100"/>
      <c r="AJ18" s="1100"/>
      <c r="AK18" s="1100"/>
    </row>
    <row r="19" spans="2:41" ht="6.75" customHeight="1" thickBot="1">
      <c r="P19" s="25"/>
      <c r="Q19" s="25"/>
      <c r="R19" s="25"/>
      <c r="S19" s="25"/>
      <c r="T19" s="25"/>
      <c r="U19" s="25"/>
      <c r="V19" s="25"/>
      <c r="W19" s="25"/>
      <c r="X19" s="25"/>
      <c r="Y19" s="25"/>
      <c r="Z19" s="25"/>
      <c r="AA19" s="25"/>
      <c r="AB19" s="25"/>
      <c r="AC19" s="25"/>
      <c r="AD19" s="25"/>
      <c r="AE19" s="25"/>
      <c r="AF19" s="25"/>
      <c r="AG19" s="25"/>
      <c r="AH19" s="25"/>
      <c r="AI19" s="25"/>
      <c r="AJ19" s="25"/>
      <c r="AK19" s="25"/>
      <c r="AL19" s="25"/>
    </row>
    <row r="20" spans="2:41" ht="16.2">
      <c r="B20" s="915" t="s">
        <v>7</v>
      </c>
      <c r="C20" s="916"/>
      <c r="D20" s="922" t="s">
        <v>39</v>
      </c>
      <c r="E20" s="922"/>
      <c r="F20" s="922"/>
      <c r="G20" s="922"/>
      <c r="H20" s="922"/>
      <c r="I20" s="922"/>
      <c r="J20" s="922"/>
      <c r="K20" s="922"/>
      <c r="L20" s="922"/>
      <c r="M20" s="922"/>
      <c r="N20" s="922"/>
      <c r="O20" s="922"/>
      <c r="P20" s="923">
        <f>IF(入力!E22="排水","",工事店情報!D3)</f>
        <v>0</v>
      </c>
      <c r="Q20" s="923"/>
      <c r="R20" s="923"/>
      <c r="S20" s="26" t="s">
        <v>41</v>
      </c>
      <c r="T20" s="26"/>
      <c r="V20" s="924" t="s">
        <v>42</v>
      </c>
      <c r="W20" s="924"/>
      <c r="X20" s="924"/>
      <c r="Y20" s="924"/>
      <c r="Z20" s="924"/>
      <c r="AA20" s="924"/>
      <c r="AB20" s="924"/>
      <c r="AC20" s="924"/>
      <c r="AD20" s="924"/>
      <c r="AE20" s="924"/>
      <c r="AF20" s="924"/>
      <c r="AG20" s="923">
        <f>IF(入力!E22="給水","－",工事店情報!D12)</f>
        <v>0</v>
      </c>
      <c r="AH20" s="923"/>
      <c r="AI20" s="923"/>
      <c r="AJ20" s="26" t="s">
        <v>40</v>
      </c>
      <c r="AK20" s="26"/>
      <c r="AL20" s="27"/>
    </row>
    <row r="21" spans="2:41" ht="12" customHeight="1">
      <c r="B21" s="917"/>
      <c r="C21" s="918"/>
      <c r="D21" s="925" t="s">
        <v>246</v>
      </c>
      <c r="E21" s="926"/>
      <c r="F21" s="926"/>
      <c r="G21" s="927">
        <f>IF(入力!E22="排水","",工事店情報!D4)</f>
        <v>0</v>
      </c>
      <c r="H21" s="927"/>
      <c r="I21" s="927"/>
      <c r="J21" s="927"/>
      <c r="K21" s="927"/>
      <c r="L21" s="927"/>
      <c r="M21" s="927"/>
      <c r="N21" s="927"/>
      <c r="O21" s="927"/>
      <c r="P21" s="927"/>
      <c r="Q21" s="927"/>
      <c r="R21" s="927"/>
      <c r="S21" s="927"/>
      <c r="V21" s="926" t="s">
        <v>246</v>
      </c>
      <c r="W21" s="926"/>
      <c r="X21" s="926"/>
      <c r="Y21" s="927">
        <f>IF(入力!E22="給水","－",工事店情報!D13)</f>
        <v>0</v>
      </c>
      <c r="Z21" s="927"/>
      <c r="AA21" s="927"/>
      <c r="AB21" s="927"/>
      <c r="AC21" s="927"/>
      <c r="AD21" s="927"/>
      <c r="AE21" s="927"/>
      <c r="AF21" s="927"/>
      <c r="AG21" s="927"/>
      <c r="AH21" s="927"/>
      <c r="AI21" s="927"/>
      <c r="AJ21" s="927"/>
      <c r="AK21" s="927"/>
      <c r="AL21" s="28"/>
      <c r="AO21" s="55" t="str">
        <f>IF(G21=0,"工事店情報に未入力があります！","")</f>
        <v>工事店情報に未入力があります！</v>
      </c>
    </row>
    <row r="22" spans="2:41" ht="12" customHeight="1">
      <c r="B22" s="917"/>
      <c r="C22" s="918"/>
      <c r="D22" s="925"/>
      <c r="E22" s="926"/>
      <c r="F22" s="926"/>
      <c r="G22" s="928"/>
      <c r="H22" s="928"/>
      <c r="I22" s="928"/>
      <c r="J22" s="928"/>
      <c r="K22" s="928"/>
      <c r="L22" s="928"/>
      <c r="M22" s="928"/>
      <c r="N22" s="928"/>
      <c r="O22" s="928"/>
      <c r="P22" s="928"/>
      <c r="Q22" s="928"/>
      <c r="R22" s="928"/>
      <c r="S22" s="928"/>
      <c r="V22" s="926"/>
      <c r="W22" s="926"/>
      <c r="X22" s="926"/>
      <c r="Y22" s="928"/>
      <c r="Z22" s="928"/>
      <c r="AA22" s="928"/>
      <c r="AB22" s="928"/>
      <c r="AC22" s="928"/>
      <c r="AD22" s="928"/>
      <c r="AE22" s="928"/>
      <c r="AF22" s="928"/>
      <c r="AG22" s="928"/>
      <c r="AH22" s="928"/>
      <c r="AI22" s="928"/>
      <c r="AJ22" s="928"/>
      <c r="AK22" s="928"/>
      <c r="AL22" s="28"/>
    </row>
    <row r="23" spans="2:41" ht="12" customHeight="1">
      <c r="B23" s="917"/>
      <c r="C23" s="918"/>
      <c r="D23" s="926" t="s">
        <v>45</v>
      </c>
      <c r="E23" s="926"/>
      <c r="F23" s="926"/>
      <c r="G23" s="927">
        <f>IF(入力!E22="排水","",工事店情報!D7)</f>
        <v>0</v>
      </c>
      <c r="H23" s="927"/>
      <c r="I23" s="927"/>
      <c r="J23" s="927"/>
      <c r="K23" s="927"/>
      <c r="L23" s="927"/>
      <c r="M23" s="927"/>
      <c r="N23" s="927"/>
      <c r="O23" s="927"/>
      <c r="P23" s="927"/>
      <c r="Q23" s="927"/>
      <c r="R23" s="927"/>
      <c r="S23" s="927"/>
      <c r="V23" s="926" t="s">
        <v>45</v>
      </c>
      <c r="W23" s="926"/>
      <c r="X23" s="926"/>
      <c r="Y23" s="929">
        <f>IF(入力!E22="給水","－",工事店情報!D14)</f>
        <v>0</v>
      </c>
      <c r="Z23" s="929"/>
      <c r="AA23" s="929"/>
      <c r="AB23" s="929"/>
      <c r="AC23" s="929"/>
      <c r="AD23" s="929"/>
      <c r="AE23" s="929"/>
      <c r="AF23" s="929"/>
      <c r="AG23" s="929"/>
      <c r="AH23" s="929"/>
      <c r="AI23" s="929"/>
      <c r="AJ23" s="929"/>
      <c r="AK23" s="929"/>
      <c r="AL23" s="28"/>
    </row>
    <row r="24" spans="2:41" ht="12" customHeight="1">
      <c r="B24" s="917"/>
      <c r="C24" s="918"/>
      <c r="D24" s="926"/>
      <c r="E24" s="926"/>
      <c r="F24" s="926"/>
      <c r="G24" s="927"/>
      <c r="H24" s="927"/>
      <c r="I24" s="927"/>
      <c r="J24" s="927"/>
      <c r="K24" s="927"/>
      <c r="L24" s="927"/>
      <c r="M24" s="927"/>
      <c r="N24" s="927"/>
      <c r="O24" s="927"/>
      <c r="P24" s="927"/>
      <c r="Q24" s="927"/>
      <c r="R24" s="927"/>
      <c r="S24" s="927"/>
      <c r="V24" s="926"/>
      <c r="W24" s="926"/>
      <c r="X24" s="926"/>
      <c r="Y24" s="928"/>
      <c r="Z24" s="928"/>
      <c r="AA24" s="928"/>
      <c r="AB24" s="928"/>
      <c r="AC24" s="928"/>
      <c r="AD24" s="928"/>
      <c r="AE24" s="928"/>
      <c r="AF24" s="928"/>
      <c r="AG24" s="928"/>
      <c r="AH24" s="928"/>
      <c r="AI24" s="928"/>
      <c r="AJ24" s="928"/>
      <c r="AK24" s="928"/>
      <c r="AL24" s="28"/>
    </row>
    <row r="25" spans="2:41" ht="19.5" customHeight="1">
      <c r="B25" s="917"/>
      <c r="C25" s="918"/>
      <c r="D25" s="930" t="s">
        <v>9</v>
      </c>
      <c r="E25" s="931"/>
      <c r="F25" s="931"/>
      <c r="G25" s="29"/>
      <c r="H25" s="1101">
        <f>IF(入力!E22="排水","",工事店情報!D8)</f>
        <v>0</v>
      </c>
      <c r="I25" s="1101"/>
      <c r="J25" s="1101"/>
      <c r="K25" s="1101"/>
      <c r="L25" s="1101"/>
      <c r="M25" s="1101"/>
      <c r="N25" s="1101"/>
      <c r="O25" s="1101"/>
      <c r="P25" s="1101"/>
      <c r="Q25" s="1101"/>
      <c r="R25" s="1101"/>
      <c r="S25" s="29"/>
      <c r="T25" s="30"/>
      <c r="U25" s="30"/>
      <c r="V25" s="932" t="s">
        <v>9</v>
      </c>
      <c r="W25" s="932"/>
      <c r="X25" s="932"/>
      <c r="Y25" s="932"/>
      <c r="Z25" s="1102">
        <f>IF(入力!E22="給水","－",工事店情報!D15)</f>
        <v>0</v>
      </c>
      <c r="AA25" s="1102"/>
      <c r="AB25" s="1102"/>
      <c r="AC25" s="1102"/>
      <c r="AD25" s="1102"/>
      <c r="AE25" s="1102"/>
      <c r="AF25" s="1102"/>
      <c r="AG25" s="1102"/>
      <c r="AH25" s="1102"/>
      <c r="AI25" s="1102"/>
      <c r="AJ25" s="1102"/>
      <c r="AK25" s="1102"/>
      <c r="AL25" s="28"/>
    </row>
    <row r="26" spans="2:41" ht="16.2">
      <c r="B26" s="917"/>
      <c r="C26" s="919"/>
      <c r="D26" s="933" t="s">
        <v>68</v>
      </c>
      <c r="E26" s="934"/>
      <c r="F26" s="934"/>
      <c r="G26" s="934"/>
      <c r="H26" s="934"/>
      <c r="I26" s="934"/>
      <c r="J26" s="934"/>
      <c r="K26" s="935">
        <f>IF(入力!E22="排水","",工事店情報!D10)</f>
        <v>0</v>
      </c>
      <c r="L26" s="935"/>
      <c r="M26" s="935"/>
      <c r="N26" s="935"/>
      <c r="O26" s="26" t="s">
        <v>40</v>
      </c>
      <c r="P26" s="26"/>
      <c r="Q26" s="26"/>
      <c r="R26" s="26"/>
      <c r="T26" s="26"/>
      <c r="U26" s="26"/>
      <c r="V26" s="936" t="s">
        <v>44</v>
      </c>
      <c r="W26" s="936"/>
      <c r="X26" s="936"/>
      <c r="Y26" s="936"/>
      <c r="Z26" s="937"/>
      <c r="AA26" s="937"/>
      <c r="AB26" s="937"/>
      <c r="AC26" s="935">
        <f>IF(入力!E22="給水","－",工事店情報!D16)</f>
        <v>0</v>
      </c>
      <c r="AD26" s="935"/>
      <c r="AE26" s="935"/>
      <c r="AF26" s="935"/>
      <c r="AG26" s="935"/>
      <c r="AH26" s="26" t="s">
        <v>40</v>
      </c>
      <c r="AI26" s="26"/>
      <c r="AJ26" s="26"/>
      <c r="AL26" s="28"/>
    </row>
    <row r="27" spans="2:41" ht="23.25" customHeight="1" thickBot="1">
      <c r="B27" s="920"/>
      <c r="C27" s="921"/>
      <c r="D27" s="938" t="s">
        <v>245</v>
      </c>
      <c r="E27" s="939"/>
      <c r="F27" s="939"/>
      <c r="G27" s="940">
        <f>IF(入力!E22="排水","",工事店情報!D11)</f>
        <v>0</v>
      </c>
      <c r="H27" s="940"/>
      <c r="I27" s="940"/>
      <c r="J27" s="940"/>
      <c r="K27" s="940"/>
      <c r="L27" s="940"/>
      <c r="M27" s="940"/>
      <c r="N27" s="940"/>
      <c r="O27" s="940"/>
      <c r="P27" s="940"/>
      <c r="Q27" s="940"/>
      <c r="R27" s="940"/>
      <c r="S27" s="940"/>
      <c r="T27" s="25"/>
      <c r="U27" s="25"/>
      <c r="V27" s="939" t="s">
        <v>245</v>
      </c>
      <c r="W27" s="939"/>
      <c r="X27" s="939"/>
      <c r="Y27" s="940">
        <f>IF(入力!E22="給水","－",工事店情報!D17)</f>
        <v>0</v>
      </c>
      <c r="Z27" s="940"/>
      <c r="AA27" s="940"/>
      <c r="AB27" s="940"/>
      <c r="AC27" s="940"/>
      <c r="AD27" s="940"/>
      <c r="AE27" s="940"/>
      <c r="AF27" s="940"/>
      <c r="AG27" s="940"/>
      <c r="AH27" s="940"/>
      <c r="AI27" s="940"/>
      <c r="AJ27" s="940"/>
      <c r="AK27" s="940"/>
      <c r="AL27" s="31"/>
    </row>
    <row r="28" spans="2:41" ht="13.5" customHeight="1">
      <c r="B28" s="917" t="s">
        <v>8</v>
      </c>
      <c r="C28" s="919"/>
      <c r="D28" s="965" t="s">
        <v>55</v>
      </c>
      <c r="E28" s="967" t="s">
        <v>56</v>
      </c>
      <c r="F28" s="967"/>
      <c r="G28" s="967"/>
      <c r="H28" s="968"/>
      <c r="I28" s="971" t="str">
        <f>入力!E31&amp;入力!E32</f>
        <v/>
      </c>
      <c r="J28" s="972"/>
      <c r="K28" s="972"/>
      <c r="L28" s="972"/>
      <c r="M28" s="972"/>
      <c r="N28" s="972"/>
      <c r="O28" s="972"/>
      <c r="P28" s="972"/>
      <c r="Q28" s="972"/>
      <c r="R28" s="972"/>
      <c r="S28" s="972"/>
      <c r="T28" s="972"/>
      <c r="U28" s="973"/>
      <c r="V28" s="977" t="s">
        <v>35</v>
      </c>
      <c r="W28" s="977"/>
      <c r="X28" s="977"/>
      <c r="Y28" s="977"/>
      <c r="Z28" s="977"/>
      <c r="AA28" s="979" t="str">
        <f>IF(入力!E33="","",入力!E33)</f>
        <v/>
      </c>
      <c r="AB28" s="972"/>
      <c r="AC28" s="972"/>
      <c r="AD28" s="972"/>
      <c r="AE28" s="972"/>
      <c r="AF28" s="972"/>
      <c r="AG28" s="972"/>
      <c r="AH28" s="972"/>
      <c r="AI28" s="972"/>
      <c r="AJ28" s="972"/>
      <c r="AK28" s="972"/>
      <c r="AL28" s="980"/>
    </row>
    <row r="29" spans="2:41" ht="13.5" customHeight="1">
      <c r="B29" s="917"/>
      <c r="C29" s="919"/>
      <c r="D29" s="966"/>
      <c r="E29" s="969"/>
      <c r="F29" s="969"/>
      <c r="G29" s="969"/>
      <c r="H29" s="970"/>
      <c r="I29" s="974"/>
      <c r="J29" s="975"/>
      <c r="K29" s="975"/>
      <c r="L29" s="975"/>
      <c r="M29" s="975"/>
      <c r="N29" s="975"/>
      <c r="O29" s="975"/>
      <c r="P29" s="975"/>
      <c r="Q29" s="975"/>
      <c r="R29" s="975"/>
      <c r="S29" s="975"/>
      <c r="T29" s="975"/>
      <c r="U29" s="976"/>
      <c r="V29" s="978"/>
      <c r="W29" s="978"/>
      <c r="X29" s="978"/>
      <c r="Y29" s="978"/>
      <c r="Z29" s="978"/>
      <c r="AA29" s="974"/>
      <c r="AB29" s="975"/>
      <c r="AC29" s="975"/>
      <c r="AD29" s="975"/>
      <c r="AE29" s="975"/>
      <c r="AF29" s="975"/>
      <c r="AG29" s="975"/>
      <c r="AH29" s="975"/>
      <c r="AI29" s="975"/>
      <c r="AJ29" s="975"/>
      <c r="AK29" s="975"/>
      <c r="AL29" s="981"/>
    </row>
    <row r="30" spans="2:41" ht="13.5" customHeight="1">
      <c r="B30" s="917"/>
      <c r="C30" s="919"/>
      <c r="D30" s="966"/>
      <c r="E30" s="982" t="s">
        <v>57</v>
      </c>
      <c r="F30" s="982"/>
      <c r="G30" s="982"/>
      <c r="H30" s="983"/>
      <c r="I30" s="984" t="str">
        <f>IF(入力!E34=0,"",入力!E34)</f>
        <v/>
      </c>
      <c r="J30" s="985"/>
      <c r="K30" s="985"/>
      <c r="L30" s="985"/>
      <c r="M30" s="985"/>
      <c r="N30" s="985"/>
      <c r="O30" s="985"/>
      <c r="P30" s="985"/>
      <c r="Q30" s="985"/>
      <c r="R30" s="985"/>
      <c r="S30" s="985"/>
      <c r="T30" s="985"/>
      <c r="U30" s="985"/>
      <c r="V30" s="985"/>
      <c r="W30" s="985"/>
      <c r="X30" s="985"/>
      <c r="Y30" s="985"/>
      <c r="Z30" s="986"/>
      <c r="AA30" s="987" t="s">
        <v>34</v>
      </c>
      <c r="AB30" s="988"/>
      <c r="AC30" s="988"/>
      <c r="AD30" s="988"/>
      <c r="AE30" s="989"/>
      <c r="AF30" s="993" t="str">
        <f>IF(入力!E35="","未入力です!",入力!E35)</f>
        <v>未入力です!</v>
      </c>
      <c r="AG30" s="994"/>
      <c r="AH30" s="994"/>
      <c r="AI30" s="994"/>
      <c r="AJ30" s="994"/>
      <c r="AK30" s="941" t="s">
        <v>247</v>
      </c>
      <c r="AL30" s="942"/>
    </row>
    <row r="31" spans="2:41" ht="13.5" customHeight="1">
      <c r="B31" s="917"/>
      <c r="C31" s="919"/>
      <c r="D31" s="966"/>
      <c r="E31" s="969"/>
      <c r="F31" s="969"/>
      <c r="G31" s="969"/>
      <c r="H31" s="970"/>
      <c r="I31" s="974"/>
      <c r="J31" s="975"/>
      <c r="K31" s="975"/>
      <c r="L31" s="975"/>
      <c r="M31" s="975"/>
      <c r="N31" s="975"/>
      <c r="O31" s="975"/>
      <c r="P31" s="975"/>
      <c r="Q31" s="975"/>
      <c r="R31" s="975"/>
      <c r="S31" s="975"/>
      <c r="T31" s="975"/>
      <c r="U31" s="975"/>
      <c r="V31" s="975"/>
      <c r="W31" s="975"/>
      <c r="X31" s="975"/>
      <c r="Y31" s="975"/>
      <c r="Z31" s="976"/>
      <c r="AA31" s="990"/>
      <c r="AB31" s="991"/>
      <c r="AC31" s="991"/>
      <c r="AD31" s="991"/>
      <c r="AE31" s="992"/>
      <c r="AF31" s="995"/>
      <c r="AG31" s="996"/>
      <c r="AH31" s="996"/>
      <c r="AI31" s="996"/>
      <c r="AJ31" s="996"/>
      <c r="AK31" s="943"/>
      <c r="AL31" s="944"/>
    </row>
    <row r="32" spans="2:41" ht="16.5" customHeight="1">
      <c r="B32" s="917"/>
      <c r="C32" s="918"/>
      <c r="D32" s="945" t="s">
        <v>10</v>
      </c>
      <c r="E32" s="945"/>
      <c r="F32" s="945"/>
      <c r="G32" s="945"/>
      <c r="H32" s="946"/>
      <c r="I32" s="947" t="str">
        <f>IF(入力!E36="","",IF(入力!E37="","路線名等が未入力です！",入力!E36&amp;"("&amp;入力!E37&amp;")"))</f>
        <v/>
      </c>
      <c r="J32" s="948"/>
      <c r="K32" s="948"/>
      <c r="L32" s="948"/>
      <c r="M32" s="948"/>
      <c r="N32" s="948"/>
      <c r="O32" s="948"/>
      <c r="P32" s="948"/>
      <c r="Q32" s="948"/>
      <c r="R32" s="948"/>
      <c r="S32" s="948"/>
      <c r="T32" s="948"/>
      <c r="U32" s="948"/>
      <c r="V32" s="948"/>
      <c r="W32" s="948"/>
      <c r="X32" s="948"/>
      <c r="Y32" s="948"/>
      <c r="Z32" s="948"/>
      <c r="AA32" s="948"/>
      <c r="AB32" s="948"/>
      <c r="AC32" s="948"/>
      <c r="AD32" s="948"/>
      <c r="AE32" s="948"/>
      <c r="AF32" s="948"/>
      <c r="AG32" s="948"/>
      <c r="AH32" s="948"/>
      <c r="AI32" s="948"/>
      <c r="AJ32" s="948"/>
      <c r="AK32" s="948"/>
      <c r="AL32" s="949"/>
    </row>
    <row r="33" spans="2:39" ht="12.75" customHeight="1">
      <c r="B33" s="917"/>
      <c r="C33" s="918"/>
      <c r="D33" s="950" t="s">
        <v>11</v>
      </c>
      <c r="E33" s="951"/>
      <c r="F33" s="951"/>
      <c r="G33" s="951"/>
      <c r="H33" s="951"/>
      <c r="I33" s="952" t="str">
        <f>入力!E38&amp;" "&amp;入力!F38</f>
        <v xml:space="preserve"> ←用途コードを入力してください。（例：専用住宅の場合は「01」）</v>
      </c>
      <c r="J33" s="953"/>
      <c r="K33" s="953"/>
      <c r="L33" s="953"/>
      <c r="M33" s="953"/>
      <c r="N33" s="953"/>
      <c r="O33" s="953"/>
      <c r="P33" s="953"/>
      <c r="Q33" s="953"/>
      <c r="R33" s="953"/>
      <c r="S33" s="953"/>
      <c r="T33" s="953"/>
      <c r="U33" s="954"/>
      <c r="V33" s="958" t="s">
        <v>31</v>
      </c>
      <c r="W33" s="958"/>
      <c r="X33" s="958"/>
      <c r="Y33" s="958"/>
      <c r="Z33" s="958"/>
      <c r="AA33" s="959" t="str">
        <f>入力!E39&amp;" "&amp;入力!F39</f>
        <v xml:space="preserve"> ←工事完了後の排水の処理方法を入力してください。（1:下水　2:浄化槽　3:汲取り　4:流入なし）</v>
      </c>
      <c r="AB33" s="960"/>
      <c r="AC33" s="960"/>
      <c r="AD33" s="960"/>
      <c r="AE33" s="960"/>
      <c r="AF33" s="960"/>
      <c r="AG33" s="960"/>
      <c r="AH33" s="960"/>
      <c r="AI33" s="960"/>
      <c r="AJ33" s="960"/>
      <c r="AK33" s="960"/>
      <c r="AL33" s="961"/>
    </row>
    <row r="34" spans="2:39" ht="12.75" customHeight="1">
      <c r="B34" s="917"/>
      <c r="C34" s="918"/>
      <c r="D34" s="950"/>
      <c r="E34" s="951"/>
      <c r="F34" s="951"/>
      <c r="G34" s="951"/>
      <c r="H34" s="951"/>
      <c r="I34" s="955"/>
      <c r="J34" s="956"/>
      <c r="K34" s="956"/>
      <c r="L34" s="956"/>
      <c r="M34" s="956"/>
      <c r="N34" s="956"/>
      <c r="O34" s="956"/>
      <c r="P34" s="956"/>
      <c r="Q34" s="956"/>
      <c r="R34" s="956"/>
      <c r="S34" s="956"/>
      <c r="T34" s="956"/>
      <c r="U34" s="957"/>
      <c r="V34" s="958"/>
      <c r="W34" s="958"/>
      <c r="X34" s="958"/>
      <c r="Y34" s="958"/>
      <c r="Z34" s="958"/>
      <c r="AA34" s="962"/>
      <c r="AB34" s="963"/>
      <c r="AC34" s="963"/>
      <c r="AD34" s="963"/>
      <c r="AE34" s="963"/>
      <c r="AF34" s="963"/>
      <c r="AG34" s="963"/>
      <c r="AH34" s="963"/>
      <c r="AI34" s="963"/>
      <c r="AJ34" s="963"/>
      <c r="AK34" s="963"/>
      <c r="AL34" s="964"/>
    </row>
    <row r="35" spans="2:39" ht="18.75" customHeight="1" thickBot="1">
      <c r="B35" s="920"/>
      <c r="C35" s="921"/>
      <c r="D35" s="998" t="s">
        <v>12</v>
      </c>
      <c r="E35" s="998"/>
      <c r="F35" s="998"/>
      <c r="G35" s="998"/>
      <c r="H35" s="998"/>
      <c r="I35" s="999">
        <f>YEAR(入力!E40)</f>
        <v>1900</v>
      </c>
      <c r="J35" s="997"/>
      <c r="K35" s="997"/>
      <c r="L35" s="997"/>
      <c r="M35" s="32" t="s">
        <v>43</v>
      </c>
      <c r="N35" s="997">
        <f>MONTH(入力!E40)</f>
        <v>1</v>
      </c>
      <c r="O35" s="997"/>
      <c r="P35" s="997"/>
      <c r="Q35" s="32" t="s">
        <v>70</v>
      </c>
      <c r="R35" s="997">
        <f>DAY(入力!E40)</f>
        <v>0</v>
      </c>
      <c r="S35" s="997"/>
      <c r="T35" s="997"/>
      <c r="U35" s="33" t="s">
        <v>69</v>
      </c>
      <c r="V35" s="1000" t="s">
        <v>13</v>
      </c>
      <c r="W35" s="1000"/>
      <c r="X35" s="1000"/>
      <c r="Y35" s="1000"/>
      <c r="Z35" s="1000"/>
      <c r="AA35" s="999">
        <f>YEAR(入力!E41)</f>
        <v>1900</v>
      </c>
      <c r="AB35" s="997"/>
      <c r="AC35" s="997"/>
      <c r="AD35" s="32" t="s">
        <v>43</v>
      </c>
      <c r="AE35" s="997">
        <f>MONTH(入力!E41)</f>
        <v>1</v>
      </c>
      <c r="AF35" s="997"/>
      <c r="AG35" s="997"/>
      <c r="AH35" s="32" t="s">
        <v>71</v>
      </c>
      <c r="AI35" s="997">
        <f>DAY(入力!E41)</f>
        <v>0</v>
      </c>
      <c r="AJ35" s="997"/>
      <c r="AK35" s="997"/>
      <c r="AL35" s="34" t="s">
        <v>69</v>
      </c>
      <c r="AM35" s="35"/>
    </row>
    <row r="36" spans="2:39" ht="18.75" customHeight="1">
      <c r="B36" s="915" t="s">
        <v>61</v>
      </c>
      <c r="C36" s="916"/>
      <c r="D36" s="1020" t="s">
        <v>46</v>
      </c>
      <c r="E36" s="1021"/>
      <c r="F36" s="1021"/>
      <c r="G36" s="1021"/>
      <c r="H36" s="1021"/>
      <c r="I36" s="1023" t="s">
        <v>59</v>
      </c>
      <c r="J36" s="1023"/>
      <c r="K36" s="1023"/>
      <c r="L36" s="1023"/>
      <c r="M36" s="1023"/>
      <c r="N36" s="36"/>
      <c r="O36" s="46" t="str">
        <f>IF(入力!E22="排水","",入力!F42)</f>
        <v/>
      </c>
      <c r="P36" s="1105" t="str">
        <f>IF(入力!E22="排水","",IF(入力!E42="0","","口径:"&amp;入力!E43&amp;"mm　管種:"&amp;入力!E44))</f>
        <v>口径:mm　管種:</v>
      </c>
      <c r="Q36" s="1105"/>
      <c r="R36" s="1105"/>
      <c r="S36" s="1105"/>
      <c r="T36" s="1105"/>
      <c r="U36" s="1105"/>
      <c r="V36" s="1105"/>
      <c r="W36" s="1105"/>
      <c r="X36" s="1105"/>
      <c r="Y36" s="1105"/>
      <c r="Z36" s="1105"/>
      <c r="AA36" s="1106"/>
      <c r="AB36" s="1024" t="s">
        <v>26</v>
      </c>
      <c r="AC36" s="1025"/>
      <c r="AD36" s="1025"/>
      <c r="AE36" s="1025"/>
      <c r="AF36" s="1025"/>
      <c r="AG36" s="1026"/>
      <c r="AH36" s="1009" t="str">
        <f>IF(入力!E22="排水","",IF(OR(入力!E47="0",入力!E47=""),"",入力!E47))</f>
        <v/>
      </c>
      <c r="AI36" s="1009"/>
      <c r="AJ36" s="1009"/>
      <c r="AK36" s="1009"/>
      <c r="AL36" s="1010"/>
    </row>
    <row r="37" spans="2:39" ht="18.75" customHeight="1">
      <c r="B37" s="917"/>
      <c r="C37" s="918"/>
      <c r="D37" s="983"/>
      <c r="E37" s="1022"/>
      <c r="F37" s="1022"/>
      <c r="G37" s="1022"/>
      <c r="H37" s="1022"/>
      <c r="I37" s="1011" t="s">
        <v>60</v>
      </c>
      <c r="J37" s="1011"/>
      <c r="K37" s="1011"/>
      <c r="L37" s="1011"/>
      <c r="M37" s="1011"/>
      <c r="N37" s="37"/>
      <c r="O37" s="47" t="str">
        <f>IF(入力!E22="排水","",入力!F45)</f>
        <v/>
      </c>
      <c r="P37" s="1063" t="str">
        <f>IF(入力!E22="排水","",IF(OR(入力!E42="0",入力!E45="0"),"","口径:"&amp;入力!E46&amp;"mm"))</f>
        <v>口径:mm</v>
      </c>
      <c r="Q37" s="1063"/>
      <c r="R37" s="1063"/>
      <c r="S37" s="1063"/>
      <c r="T37" s="1063"/>
      <c r="U37" s="1063"/>
      <c r="V37" s="1063"/>
      <c r="W37" s="1063"/>
      <c r="X37" s="1091"/>
      <c r="Y37" s="1012" t="s">
        <v>54</v>
      </c>
      <c r="Z37" s="1013"/>
      <c r="AA37" s="1014"/>
      <c r="AB37" s="1015" t="str">
        <f>IF(OR(入力!E48="0",入力!E48=""),"",入力!E48)</f>
        <v/>
      </c>
      <c r="AC37" s="1016"/>
      <c r="AD37" s="38" t="s">
        <v>248</v>
      </c>
      <c r="AE37" s="1012" t="s">
        <v>53</v>
      </c>
      <c r="AF37" s="1013"/>
      <c r="AG37" s="1013"/>
      <c r="AH37" s="1017" t="str">
        <f>IF(OR(入力!E49="0",入力!E49=""),"",入力!E49)</f>
        <v/>
      </c>
      <c r="AI37" s="1018"/>
      <c r="AJ37" s="1018"/>
      <c r="AK37" s="1018"/>
      <c r="AL37" s="1019"/>
    </row>
    <row r="38" spans="2:39" ht="18.75" customHeight="1" thickBot="1">
      <c r="B38" s="920"/>
      <c r="C38" s="921"/>
      <c r="D38" s="998" t="s">
        <v>47</v>
      </c>
      <c r="E38" s="998"/>
      <c r="F38" s="998"/>
      <c r="G38" s="998"/>
      <c r="H38" s="1004"/>
      <c r="I38" s="1005" t="s">
        <v>63</v>
      </c>
      <c r="J38" s="1006"/>
      <c r="K38" s="1006"/>
      <c r="L38" s="1006"/>
      <c r="M38" s="1006"/>
      <c r="N38" s="39"/>
      <c r="O38" s="48" t="str">
        <f>入力!F50</f>
        <v>←既設取付管の有無を入力してください。（0:無,1:有）</v>
      </c>
      <c r="P38" s="1002" t="str">
        <f>IF(入力!E22="給水","",IF(入力!E50="0","","口径:"&amp;入力!E51&amp;"mm"))</f>
        <v>口径:mm</v>
      </c>
      <c r="Q38" s="1002"/>
      <c r="R38" s="1002"/>
      <c r="S38" s="1002"/>
      <c r="T38" s="1002"/>
      <c r="U38" s="1002"/>
      <c r="V38" s="1002"/>
      <c r="W38" s="1002"/>
      <c r="X38" s="1107"/>
      <c r="Y38" s="1007" t="s">
        <v>50</v>
      </c>
      <c r="Z38" s="1008"/>
      <c r="AA38" s="1008"/>
      <c r="AB38" s="1008"/>
      <c r="AC38" s="1008"/>
      <c r="AD38" s="1008"/>
      <c r="AE38" s="1001" t="str">
        <f>入力!F52</f>
        <v/>
      </c>
      <c r="AF38" s="1002"/>
      <c r="AG38" s="1002"/>
      <c r="AH38" s="1002"/>
      <c r="AI38" s="1002"/>
      <c r="AJ38" s="1002"/>
      <c r="AK38" s="1002"/>
      <c r="AL38" s="1003"/>
    </row>
    <row r="39" spans="2:39" ht="11.25" customHeight="1">
      <c r="B39" s="915" t="s">
        <v>249</v>
      </c>
      <c r="C39" s="916"/>
      <c r="D39" s="1027" t="s">
        <v>14</v>
      </c>
      <c r="E39" s="1028"/>
      <c r="F39" s="1028"/>
      <c r="G39" s="1029"/>
      <c r="H39" s="1036" t="str">
        <f>IF(入力!E22="排水","",入力!F53)</f>
        <v>←工事内容を数字で入力してください。（1:一般住宅,2:集合住宅,3:承認工事,4:その他）</v>
      </c>
      <c r="I39" s="1037"/>
      <c r="J39" s="1037"/>
      <c r="K39" s="1037"/>
      <c r="L39" s="1037"/>
      <c r="M39" s="1037"/>
      <c r="N39" s="1037"/>
      <c r="O39" s="1037"/>
      <c r="P39" s="1037"/>
      <c r="Q39" s="1037"/>
      <c r="R39" s="1037"/>
      <c r="S39" s="1037"/>
      <c r="T39" s="1037"/>
      <c r="U39" s="1037"/>
      <c r="V39" s="1037"/>
      <c r="W39" s="1037"/>
      <c r="X39" s="1037"/>
      <c r="Y39" s="1037"/>
      <c r="Z39" s="1037"/>
      <c r="AA39" s="1037"/>
      <c r="AB39" s="1037"/>
      <c r="AC39" s="1037"/>
      <c r="AD39" s="1037"/>
      <c r="AE39" s="1037"/>
      <c r="AF39" s="1037"/>
      <c r="AG39" s="1037"/>
      <c r="AH39" s="1037"/>
      <c r="AI39" s="1037"/>
      <c r="AJ39" s="1037"/>
      <c r="AK39" s="1037"/>
      <c r="AL39" s="1038"/>
    </row>
    <row r="40" spans="2:39" ht="11.25" customHeight="1">
      <c r="B40" s="917"/>
      <c r="C40" s="918"/>
      <c r="D40" s="1030"/>
      <c r="E40" s="1031"/>
      <c r="F40" s="1031"/>
      <c r="G40" s="1032"/>
      <c r="H40" s="1039"/>
      <c r="I40" s="1040"/>
      <c r="J40" s="1040"/>
      <c r="K40" s="1040"/>
      <c r="L40" s="1040"/>
      <c r="M40" s="1040"/>
      <c r="N40" s="1040"/>
      <c r="O40" s="1040"/>
      <c r="P40" s="1040"/>
      <c r="Q40" s="1040"/>
      <c r="R40" s="1040"/>
      <c r="S40" s="1040"/>
      <c r="T40" s="1040"/>
      <c r="U40" s="1040"/>
      <c r="V40" s="1040"/>
      <c r="W40" s="1040"/>
      <c r="X40" s="1040"/>
      <c r="Y40" s="1040"/>
      <c r="Z40" s="1040"/>
      <c r="AA40" s="1040"/>
      <c r="AB40" s="1040"/>
      <c r="AC40" s="1040"/>
      <c r="AD40" s="1040"/>
      <c r="AE40" s="1040"/>
      <c r="AF40" s="1040"/>
      <c r="AG40" s="1040"/>
      <c r="AH40" s="1040"/>
      <c r="AI40" s="1040"/>
      <c r="AJ40" s="1040"/>
      <c r="AK40" s="1040"/>
      <c r="AL40" s="1041"/>
    </row>
    <row r="41" spans="2:39" ht="22.5" customHeight="1">
      <c r="B41" s="917"/>
      <c r="C41" s="918"/>
      <c r="D41" s="1033"/>
      <c r="E41" s="1034"/>
      <c r="F41" s="1034"/>
      <c r="G41" s="1035"/>
      <c r="H41" s="1042" t="str">
        <f>IF(入力!E22="排水","",IF(入力!E57="2",入力!F57,"")&amp;"　"&amp;IF(入力!E58="2",入力!F58,""))</f>
        <v>　</v>
      </c>
      <c r="I41" s="1043"/>
      <c r="J41" s="1043"/>
      <c r="K41" s="1043"/>
      <c r="L41" s="1043"/>
      <c r="M41" s="1043"/>
      <c r="N41" s="1043"/>
      <c r="O41" s="1043"/>
      <c r="P41" s="1043"/>
      <c r="Q41" s="1043"/>
      <c r="R41" s="1043"/>
      <c r="S41" s="1043"/>
      <c r="T41" s="1043"/>
      <c r="U41" s="1043"/>
      <c r="V41" s="1043" t="str">
        <f>IF(入力!E22="排水","",IF(入力!E55="1","私管分岐（メーター口径："&amp;入力!E60&amp;"mm）",入力!F54))</f>
        <v>←申請区分を数字で入力してください。（1:新設,2:改造,3:口径変更,4:取付済）</v>
      </c>
      <c r="W41" s="1043"/>
      <c r="X41" s="1043"/>
      <c r="Y41" s="1043"/>
      <c r="Z41" s="1043"/>
      <c r="AA41" s="1043"/>
      <c r="AB41" s="1043"/>
      <c r="AC41" s="1043"/>
      <c r="AD41" s="1043"/>
      <c r="AE41" s="1043"/>
      <c r="AF41" s="1043"/>
      <c r="AG41" s="1043"/>
      <c r="AH41" s="1043"/>
      <c r="AI41" s="1043"/>
      <c r="AJ41" s="1043"/>
      <c r="AK41" s="1043"/>
      <c r="AL41" s="1044"/>
    </row>
    <row r="42" spans="2:39" ht="15" customHeight="1">
      <c r="B42" s="917"/>
      <c r="C42" s="918"/>
      <c r="D42" s="1045" t="s">
        <v>16</v>
      </c>
      <c r="E42" s="1046"/>
      <c r="F42" s="1046"/>
      <c r="G42" s="1046"/>
      <c r="H42" s="1046" t="s">
        <v>15</v>
      </c>
      <c r="I42" s="1046"/>
      <c r="J42" s="1046"/>
      <c r="K42" s="1046"/>
      <c r="L42" s="1046" t="s">
        <v>17</v>
      </c>
      <c r="M42" s="1046"/>
      <c r="N42" s="1046"/>
      <c r="O42" s="1046"/>
      <c r="P42" s="1046" t="s">
        <v>18</v>
      </c>
      <c r="Q42" s="1046"/>
      <c r="R42" s="1046"/>
      <c r="S42" s="1046"/>
      <c r="T42" s="1046" t="s">
        <v>19</v>
      </c>
      <c r="U42" s="1046"/>
      <c r="V42" s="1046"/>
      <c r="W42" s="1046"/>
      <c r="X42" s="1046" t="s">
        <v>23</v>
      </c>
      <c r="Y42" s="1046"/>
      <c r="Z42" s="1046"/>
      <c r="AA42" s="1046"/>
      <c r="AB42" s="1046" t="s">
        <v>24</v>
      </c>
      <c r="AC42" s="1046"/>
      <c r="AD42" s="1046"/>
      <c r="AE42" s="1046"/>
      <c r="AF42" s="1046"/>
      <c r="AG42" s="1046"/>
      <c r="AH42" s="1046"/>
      <c r="AI42" s="1046"/>
      <c r="AJ42" s="1046"/>
      <c r="AK42" s="1046"/>
      <c r="AL42" s="1047"/>
    </row>
    <row r="43" spans="2:39" ht="15" customHeight="1">
      <c r="B43" s="917"/>
      <c r="C43" s="918"/>
      <c r="D43" s="1048" t="str">
        <f>IF(入力!E22="排水","",入力!E61&amp;" "&amp;入力!F61)</f>
        <v xml:space="preserve"> </v>
      </c>
      <c r="E43" s="1049"/>
      <c r="F43" s="1049"/>
      <c r="G43" s="1049"/>
      <c r="H43" s="1049" t="str">
        <f>IF(入力!E22="排水","",入力!E62&amp;" "&amp;入力!F62)</f>
        <v xml:space="preserve"> </v>
      </c>
      <c r="I43" s="1049"/>
      <c r="J43" s="1049"/>
      <c r="K43" s="1049"/>
      <c r="L43" s="1049" t="str">
        <f>IF(入力!E22="排水","",入力!E63&amp;" "&amp;入力!F63)</f>
        <v xml:space="preserve"> </v>
      </c>
      <c r="M43" s="1049"/>
      <c r="N43" s="1049"/>
      <c r="O43" s="1049"/>
      <c r="P43" s="1049" t="str">
        <f>IF(入力!E22="排水","",入力!E64&amp;" "&amp;入力!F64)</f>
        <v xml:space="preserve"> 配水管が無い場合、分担金工事区分は「1:有」を入力してください。</v>
      </c>
      <c r="Q43" s="1049"/>
      <c r="R43" s="1049"/>
      <c r="S43" s="1049"/>
      <c r="T43" s="1050" t="str">
        <f>IF(入力!E22="排水","",入力!F65)</f>
        <v/>
      </c>
      <c r="U43" s="1051"/>
      <c r="V43" s="1051"/>
      <c r="W43" s="1048"/>
      <c r="X43" s="1049" t="str">
        <f>IF(入力!E22="排水","",入力!E66&amp;" "&amp;入力!F66)</f>
        <v xml:space="preserve"> ←第１乙止水栓の有無を入力してください。（0:無,1:有)</v>
      </c>
      <c r="Y43" s="1049"/>
      <c r="Z43" s="1049"/>
      <c r="AA43" s="1049"/>
      <c r="AB43" s="1052" t="str">
        <f>IF(入力!E22="排水","",入力!E67&amp;" "&amp;入力!F67)</f>
        <v xml:space="preserve"> ←止水栓区分を入力してください。（1:従来,2:甲乙一体式,3:スルース,4:青銅製,5:制水弁,9:その他）</v>
      </c>
      <c r="AC43" s="1052"/>
      <c r="AD43" s="1052"/>
      <c r="AE43" s="1052"/>
      <c r="AF43" s="1052"/>
      <c r="AG43" s="1052"/>
      <c r="AH43" s="1052"/>
      <c r="AI43" s="1052"/>
      <c r="AJ43" s="1052"/>
      <c r="AK43" s="1052"/>
      <c r="AL43" s="1053"/>
    </row>
    <row r="44" spans="2:39" ht="15" customHeight="1">
      <c r="B44" s="917"/>
      <c r="C44" s="918"/>
      <c r="D44" s="1045" t="s">
        <v>20</v>
      </c>
      <c r="E44" s="1046"/>
      <c r="F44" s="1046"/>
      <c r="G44" s="1046"/>
      <c r="H44" s="1046" t="s">
        <v>250</v>
      </c>
      <c r="I44" s="1046"/>
      <c r="J44" s="1046"/>
      <c r="K44" s="1046"/>
      <c r="L44" s="1046"/>
      <c r="M44" s="1046"/>
      <c r="N44" s="1046"/>
      <c r="O44" s="1046"/>
      <c r="P44" s="1046"/>
      <c r="Q44" s="1064" t="s">
        <v>21</v>
      </c>
      <c r="R44" s="1064"/>
      <c r="S44" s="1064"/>
      <c r="T44" s="1064"/>
      <c r="U44" s="1046" t="s">
        <v>22</v>
      </c>
      <c r="V44" s="1046"/>
      <c r="W44" s="1046"/>
      <c r="X44" s="1046"/>
      <c r="Y44" s="1046"/>
      <c r="Z44" s="1046"/>
      <c r="AA44" s="1046" t="s">
        <v>38</v>
      </c>
      <c r="AB44" s="1046"/>
      <c r="AC44" s="1046"/>
      <c r="AD44" s="1046"/>
      <c r="AE44" s="1046"/>
      <c r="AF44" s="1046"/>
      <c r="AG44" s="1046"/>
      <c r="AH44" s="1046" t="s">
        <v>25</v>
      </c>
      <c r="AI44" s="1046"/>
      <c r="AJ44" s="1046"/>
      <c r="AK44" s="1046"/>
      <c r="AL44" s="1047"/>
    </row>
    <row r="45" spans="2:39" ht="15" customHeight="1">
      <c r="B45" s="917"/>
      <c r="C45" s="918"/>
      <c r="D45" s="1048" t="str">
        <f>IF(入力!E22="排水","",入力!E68&amp;" "&amp;入力!F68)</f>
        <v xml:space="preserve"> ←逆止弁区分を入力してください。（0:無,1:有）</v>
      </c>
      <c r="E45" s="1049"/>
      <c r="F45" s="1049"/>
      <c r="G45" s="1049"/>
      <c r="H45" s="1060" t="str">
        <f>IF(入力!E22="排水","",入力!E69&amp;" "&amp;入力!F69)</f>
        <v xml:space="preserve"> ←該当する数字を入力してください。(1:コンクリート,2:プラスチック,3:鋼板,4:ＰＳルーム)</v>
      </c>
      <c r="I45" s="1060"/>
      <c r="J45" s="1060"/>
      <c r="K45" s="1060"/>
      <c r="L45" s="1060"/>
      <c r="M45" s="1060"/>
      <c r="N45" s="1060"/>
      <c r="O45" s="1060"/>
      <c r="P45" s="1060"/>
      <c r="Q45" s="1049" t="str">
        <f>IF(入力!E22="排水","",入力!E70&amp; " "&amp;入力!F70)</f>
        <v xml:space="preserve"> 無</v>
      </c>
      <c r="R45" s="1049"/>
      <c r="S45" s="1049"/>
      <c r="T45" s="1049"/>
      <c r="U45" s="1015" t="str">
        <f>IF(入力!E22="排水","",入力!E71&amp;" "&amp;入力!F71)</f>
        <v xml:space="preserve"> ←給水区分を数字２桁で入力してください。（01:直圧,02:受水槽,03:直結増圧）</v>
      </c>
      <c r="V45" s="1016"/>
      <c r="W45" s="1016"/>
      <c r="X45" s="1016"/>
      <c r="Y45" s="1016"/>
      <c r="Z45" s="1061"/>
      <c r="AA45" s="1015" t="str">
        <f>IF(入力!E22="排水","",入力!E72&amp;" "&amp;入力!F72)</f>
        <v xml:space="preserve"> ←契約区分を入力してください。（01:なし,02:直読契約,03:隔測契約）</v>
      </c>
      <c r="AB45" s="1016"/>
      <c r="AC45" s="1016"/>
      <c r="AD45" s="1016"/>
      <c r="AE45" s="1016"/>
      <c r="AF45" s="1016"/>
      <c r="AG45" s="1061"/>
      <c r="AH45" s="1062" t="str">
        <f>IF(入力!E22="排水","",IF(入力!E73="","",入力!E73))</f>
        <v/>
      </c>
      <c r="AI45" s="1063"/>
      <c r="AJ45" s="1063"/>
      <c r="AK45" s="1063"/>
      <c r="AL45" s="49" t="s">
        <v>251</v>
      </c>
    </row>
    <row r="46" spans="2:39" ht="42.75" customHeight="1" thickBot="1">
      <c r="B46" s="920"/>
      <c r="C46" s="921"/>
      <c r="D46" s="1054" t="s">
        <v>58</v>
      </c>
      <c r="E46" s="1055"/>
      <c r="F46" s="1055"/>
      <c r="G46" s="1056"/>
      <c r="H46" s="1057" t="str">
        <f>IF(入力!F74="","",入力!F74)</f>
        <v/>
      </c>
      <c r="I46" s="1058"/>
      <c r="J46" s="1058"/>
      <c r="K46" s="1058"/>
      <c r="L46" s="1058"/>
      <c r="M46" s="1058"/>
      <c r="N46" s="1058"/>
      <c r="O46" s="1058"/>
      <c r="P46" s="1058"/>
      <c r="Q46" s="1058"/>
      <c r="R46" s="1058"/>
      <c r="S46" s="1058"/>
      <c r="T46" s="1058"/>
      <c r="U46" s="1058"/>
      <c r="V46" s="1058"/>
      <c r="W46" s="1058"/>
      <c r="X46" s="1058"/>
      <c r="Y46" s="1058"/>
      <c r="Z46" s="1058"/>
      <c r="AA46" s="1058"/>
      <c r="AB46" s="1058"/>
      <c r="AC46" s="1058"/>
      <c r="AD46" s="1058"/>
      <c r="AE46" s="1058"/>
      <c r="AF46" s="1058"/>
      <c r="AG46" s="1058"/>
      <c r="AH46" s="1058"/>
      <c r="AI46" s="1058"/>
      <c r="AJ46" s="1058"/>
      <c r="AK46" s="1058"/>
      <c r="AL46" s="1059"/>
    </row>
    <row r="47" spans="2:39" ht="18" customHeight="1">
      <c r="B47" s="1075" t="s">
        <v>252</v>
      </c>
      <c r="C47" s="1076"/>
      <c r="D47" s="1027" t="s">
        <v>14</v>
      </c>
      <c r="E47" s="1028"/>
      <c r="F47" s="1028"/>
      <c r="G47" s="1029"/>
      <c r="H47" s="1081" t="str">
        <f>IF(入力!E22="給水","",入力!F75)</f>
        <v>←申請区分を数字で入力してください。（1:新設,2:改造,3:浄化槽切替,4:汲取切替）</v>
      </c>
      <c r="I47" s="1082"/>
      <c r="J47" s="1082"/>
      <c r="K47" s="1082"/>
      <c r="L47" s="1082"/>
      <c r="M47" s="1082"/>
      <c r="N47" s="1082"/>
      <c r="O47" s="1082"/>
      <c r="P47" s="1082"/>
      <c r="Q47" s="1082"/>
      <c r="R47" s="1082"/>
      <c r="S47" s="1082"/>
      <c r="T47" s="1082"/>
      <c r="U47" s="1082"/>
      <c r="V47" s="1082"/>
      <c r="W47" s="1082"/>
      <c r="X47" s="1082"/>
      <c r="Y47" s="1082"/>
      <c r="Z47" s="1082"/>
      <c r="AA47" s="1083" t="s">
        <v>66</v>
      </c>
      <c r="AB47" s="1084"/>
      <c r="AC47" s="1084"/>
      <c r="AD47" s="1084"/>
      <c r="AE47" s="1084"/>
      <c r="AF47" s="1085"/>
      <c r="AG47" s="1086" t="str">
        <f>IF(入力!E22="給水","",IF(入力!E76="","",入力!E76))</f>
        <v/>
      </c>
      <c r="AH47" s="1087"/>
      <c r="AI47" s="1087"/>
      <c r="AJ47" s="1087"/>
      <c r="AK47" s="1087"/>
      <c r="AL47" s="1088"/>
    </row>
    <row r="48" spans="2:39" ht="16.5" customHeight="1">
      <c r="B48" s="1077"/>
      <c r="C48" s="1078"/>
      <c r="D48" s="1033"/>
      <c r="E48" s="1034"/>
      <c r="F48" s="1034"/>
      <c r="G48" s="1035"/>
      <c r="H48" s="1089" t="s">
        <v>67</v>
      </c>
      <c r="I48" s="1090"/>
      <c r="J48" s="1090"/>
      <c r="K48" s="1090"/>
      <c r="L48" s="1090"/>
      <c r="M48" s="1045"/>
      <c r="N48" s="1062" t="str">
        <f>IF(入力!E22="給水","",IF(入力!E77="0","0 無",IF(入力!E77="1","1 有","エラー！！")))</f>
        <v>エラー！！</v>
      </c>
      <c r="O48" s="1063"/>
      <c r="P48" s="1063"/>
      <c r="Q48" s="1063"/>
      <c r="R48" s="1091"/>
      <c r="S48" s="1089" t="s">
        <v>64</v>
      </c>
      <c r="T48" s="1090"/>
      <c r="U48" s="1090"/>
      <c r="V48" s="1090"/>
      <c r="W48" s="1090"/>
      <c r="X48" s="1045"/>
      <c r="Y48" s="1062" t="str">
        <f>IF(入力!E22="給水","",入力!E78&amp;" "&amp;入力!F78)</f>
        <v xml:space="preserve"> ←取付管設置工事の有無を入力してください。（0:無,1:有）</v>
      </c>
      <c r="Z48" s="1063"/>
      <c r="AA48" s="1063"/>
      <c r="AB48" s="1063"/>
      <c r="AC48" s="1091"/>
      <c r="AD48" s="1089" t="s">
        <v>51</v>
      </c>
      <c r="AE48" s="1090"/>
      <c r="AF48" s="1090"/>
      <c r="AG48" s="1090"/>
      <c r="AH48" s="1045"/>
      <c r="AI48" s="1062" t="str">
        <f>IF(入力!E22="給水","",入力!E79&amp;" "&amp;入力!F79)</f>
        <v xml:space="preserve"> ←融資希望の有無を入力してください。（0:無,1:有）</v>
      </c>
      <c r="AJ48" s="1063"/>
      <c r="AK48" s="1063"/>
      <c r="AL48" s="1126"/>
    </row>
    <row r="49" spans="2:38" ht="38.25" customHeight="1" thickBot="1">
      <c r="B49" s="1079"/>
      <c r="C49" s="1080"/>
      <c r="D49" s="1056" t="s">
        <v>58</v>
      </c>
      <c r="E49" s="1065"/>
      <c r="F49" s="1065"/>
      <c r="G49" s="1065"/>
      <c r="H49" s="1066" t="str">
        <f>IF(入力!F80="","",入力!F80)</f>
        <v/>
      </c>
      <c r="I49" s="1067"/>
      <c r="J49" s="1067"/>
      <c r="K49" s="1067"/>
      <c r="L49" s="1067"/>
      <c r="M49" s="1067"/>
      <c r="N49" s="1067"/>
      <c r="O49" s="1067"/>
      <c r="P49" s="1067"/>
      <c r="Q49" s="1067"/>
      <c r="R49" s="1067"/>
      <c r="S49" s="1067"/>
      <c r="T49" s="1067"/>
      <c r="U49" s="1067"/>
      <c r="V49" s="1067"/>
      <c r="W49" s="1067"/>
      <c r="X49" s="1067"/>
      <c r="Y49" s="1067"/>
      <c r="Z49" s="1067"/>
      <c r="AA49" s="1067"/>
      <c r="AB49" s="1067"/>
      <c r="AC49" s="1067"/>
      <c r="AD49" s="1067"/>
      <c r="AE49" s="1067"/>
      <c r="AF49" s="1067"/>
      <c r="AG49" s="1067"/>
      <c r="AH49" s="1067"/>
      <c r="AI49" s="1067"/>
      <c r="AJ49" s="1067"/>
      <c r="AK49" s="1067"/>
      <c r="AL49" s="1068"/>
    </row>
    <row r="50" spans="2:38" ht="15" customHeight="1">
      <c r="B50" s="40" t="s">
        <v>62</v>
      </c>
    </row>
    <row r="51" spans="2:38">
      <c r="B51" s="1069" t="s">
        <v>29</v>
      </c>
      <c r="C51" s="1070"/>
      <c r="D51" s="1070"/>
      <c r="E51" s="1070"/>
      <c r="F51" s="1070"/>
      <c r="G51" s="1070"/>
      <c r="H51" s="1070"/>
      <c r="I51" s="1070"/>
      <c r="J51" s="1070"/>
      <c r="K51" s="1071"/>
      <c r="L51" s="1069" t="s">
        <v>30</v>
      </c>
      <c r="M51" s="1070"/>
      <c r="N51" s="1070"/>
      <c r="O51" s="1070"/>
      <c r="P51" s="1070"/>
      <c r="Q51" s="1070"/>
      <c r="R51" s="1070"/>
      <c r="S51" s="1070"/>
      <c r="T51" s="1071"/>
      <c r="AA51" s="1072" t="s">
        <v>37</v>
      </c>
      <c r="AB51" s="1073"/>
      <c r="AC51" s="1074"/>
      <c r="AD51" s="1072" t="s">
        <v>0</v>
      </c>
      <c r="AE51" s="1073"/>
      <c r="AF51" s="1073"/>
      <c r="AG51" s="1073"/>
      <c r="AH51" s="1073"/>
      <c r="AI51" s="1074"/>
      <c r="AJ51" s="1072" t="s">
        <v>1</v>
      </c>
      <c r="AK51" s="1073"/>
      <c r="AL51" s="1074"/>
    </row>
    <row r="52" spans="2:38" ht="15.75" customHeight="1">
      <c r="B52" s="1109" t="s">
        <v>253</v>
      </c>
      <c r="C52" s="1110"/>
      <c r="D52" s="1110"/>
      <c r="E52" s="1110"/>
      <c r="F52" s="1110"/>
      <c r="G52" s="1110"/>
      <c r="H52" s="1110"/>
      <c r="I52" s="1110"/>
      <c r="J52" s="1110"/>
      <c r="K52" s="1111"/>
      <c r="L52" s="1118"/>
      <c r="M52" s="1119"/>
      <c r="N52" s="1119"/>
      <c r="O52" s="1119"/>
      <c r="P52" s="1119"/>
      <c r="Q52" s="1119"/>
      <c r="R52" s="1119"/>
      <c r="S52" s="1119"/>
      <c r="T52" s="1120"/>
      <c r="AA52" s="1118"/>
      <c r="AB52" s="1119"/>
      <c r="AC52" s="1120"/>
      <c r="AD52" s="1118"/>
      <c r="AE52" s="1119"/>
      <c r="AF52" s="1119"/>
      <c r="AG52" s="1119"/>
      <c r="AH52" s="1119"/>
      <c r="AI52" s="1120"/>
      <c r="AJ52" s="1118"/>
      <c r="AK52" s="1119"/>
      <c r="AL52" s="1120"/>
    </row>
    <row r="53" spans="2:38" ht="6" customHeight="1">
      <c r="B53" s="1112"/>
      <c r="C53" s="1113"/>
      <c r="D53" s="1113"/>
      <c r="E53" s="1113"/>
      <c r="F53" s="1113"/>
      <c r="G53" s="1113"/>
      <c r="H53" s="1113"/>
      <c r="I53" s="1113"/>
      <c r="J53" s="1113"/>
      <c r="K53" s="1114"/>
      <c r="L53" s="1121"/>
      <c r="M53" s="926"/>
      <c r="N53" s="926"/>
      <c r="O53" s="926"/>
      <c r="P53" s="926"/>
      <c r="Q53" s="926"/>
      <c r="R53" s="926"/>
      <c r="S53" s="926"/>
      <c r="T53" s="1122"/>
      <c r="AA53" s="1121"/>
      <c r="AB53" s="926"/>
      <c r="AC53" s="1122"/>
      <c r="AD53" s="1121"/>
      <c r="AE53" s="926"/>
      <c r="AF53" s="926"/>
      <c r="AG53" s="926"/>
      <c r="AH53" s="926"/>
      <c r="AI53" s="1122"/>
      <c r="AJ53" s="1121"/>
      <c r="AK53" s="926"/>
      <c r="AL53" s="1122"/>
    </row>
    <row r="54" spans="2:38" ht="13.5" customHeight="1">
      <c r="B54" s="1115"/>
      <c r="C54" s="1116"/>
      <c r="D54" s="1116"/>
      <c r="E54" s="1116"/>
      <c r="F54" s="1116"/>
      <c r="G54" s="1116"/>
      <c r="H54" s="1116"/>
      <c r="I54" s="1116"/>
      <c r="J54" s="1116"/>
      <c r="K54" s="1117"/>
      <c r="L54" s="1123"/>
      <c r="M54" s="1124"/>
      <c r="N54" s="1124"/>
      <c r="O54" s="1124"/>
      <c r="P54" s="1124"/>
      <c r="Q54" s="1124"/>
      <c r="R54" s="1124"/>
      <c r="S54" s="1124"/>
      <c r="T54" s="1125"/>
      <c r="AA54" s="1123"/>
      <c r="AB54" s="1124"/>
      <c r="AC54" s="1125"/>
      <c r="AD54" s="1123"/>
      <c r="AE54" s="1124"/>
      <c r="AF54" s="1124"/>
      <c r="AG54" s="1124"/>
      <c r="AH54" s="1124"/>
      <c r="AI54" s="1125"/>
      <c r="AJ54" s="1123"/>
      <c r="AK54" s="1124"/>
      <c r="AL54" s="1125"/>
    </row>
    <row r="55" spans="2:38" ht="4.5" customHeight="1">
      <c r="B55" s="41"/>
      <c r="C55" s="41"/>
      <c r="D55" s="41"/>
      <c r="E55" s="41"/>
      <c r="F55" s="41"/>
      <c r="G55" s="41"/>
      <c r="H55" s="41"/>
      <c r="I55" s="41"/>
      <c r="J55" s="41"/>
      <c r="K55" s="41"/>
      <c r="O55" s="22"/>
      <c r="P55" s="22"/>
      <c r="Q55" s="22"/>
      <c r="R55" s="22"/>
      <c r="S55" s="22"/>
      <c r="T55" s="22"/>
      <c r="U55" s="22"/>
      <c r="V55" s="22"/>
      <c r="W55" s="22"/>
      <c r="AA55" s="22"/>
      <c r="AB55" s="22"/>
      <c r="AC55" s="22"/>
      <c r="AD55" s="22"/>
      <c r="AE55" s="22"/>
      <c r="AF55" s="22"/>
      <c r="AG55" s="22"/>
      <c r="AH55" s="22"/>
      <c r="AI55" s="22"/>
      <c r="AJ55" s="22"/>
      <c r="AK55" s="22"/>
      <c r="AL55" s="22"/>
    </row>
    <row r="56" spans="2:38" ht="15.75" customHeight="1">
      <c r="B56" s="1046" t="s">
        <v>27</v>
      </c>
      <c r="C56" s="1046"/>
      <c r="D56" s="1046"/>
      <c r="E56" s="1046"/>
      <c r="F56" s="1046"/>
      <c r="G56" s="1046"/>
      <c r="H56" s="1046"/>
      <c r="I56" s="1046"/>
      <c r="J56" s="1046"/>
      <c r="K56" s="1046"/>
      <c r="L56" s="1046"/>
      <c r="M56" s="1046"/>
      <c r="N56" s="1046"/>
      <c r="O56" s="1046"/>
      <c r="P56" s="1046" t="s">
        <v>36</v>
      </c>
      <c r="Q56" s="1046"/>
      <c r="R56" s="1046"/>
      <c r="S56" s="1046"/>
      <c r="T56" s="1046"/>
      <c r="U56" s="1046"/>
      <c r="V56" s="1046"/>
      <c r="W56" s="1046"/>
      <c r="X56" s="1046"/>
      <c r="Y56" s="1046"/>
      <c r="Z56" s="1046"/>
      <c r="AA56" s="1046"/>
      <c r="AB56" s="1046" t="s">
        <v>28</v>
      </c>
      <c r="AC56" s="1046"/>
      <c r="AD56" s="1046"/>
      <c r="AE56" s="1046"/>
      <c r="AF56" s="1046"/>
      <c r="AG56" s="1046"/>
      <c r="AH56" s="1046"/>
      <c r="AI56" s="1046"/>
      <c r="AJ56" s="1046"/>
      <c r="AK56" s="1046"/>
      <c r="AL56" s="1046"/>
    </row>
    <row r="57" spans="2:38" ht="19.5" customHeight="1">
      <c r="B57" s="1096" t="s">
        <v>32</v>
      </c>
      <c r="C57" s="1097"/>
      <c r="D57" s="1097"/>
      <c r="E57" s="1097"/>
      <c r="F57" s="1097"/>
      <c r="G57" s="1097"/>
      <c r="H57" s="1097"/>
      <c r="I57" s="1097"/>
      <c r="J57" s="1097"/>
      <c r="K57" s="1097"/>
      <c r="L57" s="1097"/>
      <c r="M57" s="1097"/>
      <c r="N57" s="1097"/>
      <c r="O57" s="1098"/>
      <c r="P57" s="1096" t="s">
        <v>33</v>
      </c>
      <c r="Q57" s="1097"/>
      <c r="R57" s="1097"/>
      <c r="S57" s="1097"/>
      <c r="T57" s="1097"/>
      <c r="U57" s="1097"/>
      <c r="V57" s="1097"/>
      <c r="W57" s="1097"/>
      <c r="X57" s="1097"/>
      <c r="Y57" s="1097"/>
      <c r="Z57" s="1097"/>
      <c r="AA57" s="1098"/>
      <c r="AB57" s="1096" t="s">
        <v>32</v>
      </c>
      <c r="AC57" s="1097"/>
      <c r="AD57" s="1097"/>
      <c r="AE57" s="1097"/>
      <c r="AF57" s="1097"/>
      <c r="AG57" s="1097"/>
      <c r="AH57" s="1097"/>
      <c r="AI57" s="1097"/>
      <c r="AJ57" s="1097"/>
      <c r="AK57" s="1097"/>
      <c r="AL57" s="1098"/>
    </row>
    <row r="58" spans="2:38" ht="15.6" customHeight="1">
      <c r="B58" s="1089" t="s">
        <v>26</v>
      </c>
      <c r="C58" s="1090"/>
      <c r="D58" s="1090"/>
      <c r="E58" s="1090"/>
      <c r="F58" s="1090"/>
      <c r="G58" s="1090"/>
      <c r="H58" s="1090"/>
      <c r="I58" s="1090"/>
      <c r="J58" s="1090"/>
      <c r="K58" s="1090"/>
      <c r="L58" s="1090"/>
      <c r="M58" s="1090"/>
      <c r="N58" s="1090"/>
      <c r="O58" s="1045"/>
      <c r="P58" s="1089" t="s">
        <v>49</v>
      </c>
      <c r="Q58" s="1090"/>
      <c r="R58" s="1090"/>
      <c r="S58" s="1090"/>
      <c r="T58" s="1090"/>
      <c r="U58" s="1090"/>
      <c r="V58" s="1090"/>
      <c r="W58" s="1090"/>
      <c r="X58" s="1090"/>
      <c r="Y58" s="1090"/>
      <c r="Z58" s="1090"/>
      <c r="AA58" s="1045"/>
      <c r="AB58" s="1046" t="s">
        <v>48</v>
      </c>
      <c r="AC58" s="1046"/>
      <c r="AD58" s="1046"/>
      <c r="AE58" s="1046"/>
      <c r="AF58" s="1046"/>
      <c r="AG58" s="1046"/>
      <c r="AH58" s="1046"/>
      <c r="AI58" s="1046"/>
      <c r="AJ58" s="1046"/>
      <c r="AK58" s="1046"/>
      <c r="AL58" s="1046"/>
    </row>
    <row r="59" spans="2:38" ht="24" customHeight="1">
      <c r="B59" s="1093"/>
      <c r="C59" s="1094"/>
      <c r="D59" s="1094"/>
      <c r="E59" s="1094"/>
      <c r="F59" s="1094"/>
      <c r="G59" s="1094"/>
      <c r="H59" s="1094"/>
      <c r="I59" s="1094"/>
      <c r="J59" s="1094"/>
      <c r="K59" s="1094"/>
      <c r="L59" s="1094"/>
      <c r="M59" s="1094"/>
      <c r="N59" s="1094"/>
      <c r="O59" s="1095"/>
      <c r="P59" s="1096" t="s">
        <v>254</v>
      </c>
      <c r="Q59" s="1097"/>
      <c r="R59" s="1097"/>
      <c r="S59" s="1097"/>
      <c r="T59" s="1097"/>
      <c r="U59" s="1097"/>
      <c r="V59" s="1097"/>
      <c r="W59" s="1097"/>
      <c r="X59" s="1097"/>
      <c r="Y59" s="1097"/>
      <c r="Z59" s="1097"/>
      <c r="AA59" s="1098"/>
      <c r="AB59" s="1099" t="s">
        <v>65</v>
      </c>
      <c r="AC59" s="1099"/>
      <c r="AD59" s="1099"/>
      <c r="AE59" s="1099"/>
      <c r="AF59" s="1099"/>
      <c r="AG59" s="1099"/>
      <c r="AH59" s="1099"/>
      <c r="AI59" s="1099"/>
      <c r="AJ59" s="1099"/>
      <c r="AK59" s="1099"/>
      <c r="AL59" s="1099"/>
    </row>
    <row r="60" spans="2:38" ht="4.5" customHeight="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row>
    <row r="61" spans="2:38" ht="14.25" customHeight="1"/>
    <row r="62" spans="2:38" ht="14.25" customHeight="1">
      <c r="B62" s="1108" t="s">
        <v>255</v>
      </c>
      <c r="C62" s="1108"/>
      <c r="D62" s="1108"/>
      <c r="E62" s="1108"/>
      <c r="F62" s="1108"/>
      <c r="G62" s="1108"/>
      <c r="H62" s="1108"/>
      <c r="I62" s="1108"/>
      <c r="J62" s="1108"/>
      <c r="K62" s="1108"/>
      <c r="L62" s="1108"/>
      <c r="M62" s="1108"/>
      <c r="N62" s="1108"/>
      <c r="O62" s="1108"/>
      <c r="P62" s="1108"/>
      <c r="Q62" s="1108"/>
      <c r="R62" s="1108"/>
      <c r="S62" s="1108"/>
      <c r="T62" s="1108"/>
      <c r="U62" s="1108"/>
      <c r="V62" s="1108"/>
      <c r="W62" s="1108"/>
      <c r="X62" s="1108"/>
      <c r="Y62" s="1108"/>
      <c r="Z62" s="1108"/>
      <c r="AA62" s="1108"/>
      <c r="AB62" s="1108"/>
      <c r="AC62" s="1108"/>
      <c r="AD62" s="1108"/>
      <c r="AE62" s="1108"/>
      <c r="AF62" s="1108"/>
      <c r="AG62" s="1108"/>
      <c r="AH62" s="1108"/>
      <c r="AI62" s="1108"/>
      <c r="AJ62" s="1108"/>
      <c r="AK62" s="1108"/>
      <c r="AL62" s="22"/>
    </row>
    <row r="63" spans="2:38" ht="11.25" customHeight="1"/>
    <row r="64" spans="2:38" ht="11.25" customHeight="1">
      <c r="B64" s="13">
        <v>1</v>
      </c>
      <c r="C64" s="924" t="s">
        <v>256</v>
      </c>
      <c r="D64" s="924"/>
      <c r="E64" s="924"/>
      <c r="F64" s="924"/>
      <c r="G64" s="924"/>
      <c r="H64" s="924"/>
      <c r="I64" s="924"/>
      <c r="J64" s="924"/>
      <c r="K64" s="924"/>
      <c r="L64" s="924"/>
      <c r="M64" s="924"/>
      <c r="N64" s="924"/>
      <c r="O64" s="924"/>
      <c r="P64" s="924"/>
      <c r="Q64" s="924"/>
      <c r="R64" s="924"/>
      <c r="S64" s="924"/>
      <c r="T64" s="924"/>
      <c r="U64" s="924"/>
      <c r="V64" s="924"/>
      <c r="W64" s="924"/>
      <c r="X64" s="924"/>
      <c r="Y64" s="924"/>
      <c r="Z64" s="924"/>
      <c r="AA64" s="924"/>
      <c r="AB64" s="924"/>
      <c r="AC64" s="924"/>
      <c r="AD64" s="924"/>
      <c r="AE64" s="924"/>
      <c r="AF64" s="924"/>
      <c r="AG64" s="924"/>
      <c r="AH64" s="924"/>
      <c r="AI64" s="924"/>
      <c r="AJ64" s="924"/>
      <c r="AK64" s="924"/>
      <c r="AL64" s="924"/>
    </row>
    <row r="65" spans="2:38" ht="2.25" customHeight="1">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row>
    <row r="66" spans="2:38" ht="13.5" customHeight="1">
      <c r="B66" s="13">
        <v>2</v>
      </c>
      <c r="C66" s="1092" t="s">
        <v>257</v>
      </c>
      <c r="D66" s="1092"/>
      <c r="E66" s="1092"/>
      <c r="F66" s="1092"/>
      <c r="G66" s="1092"/>
      <c r="H66" s="1092"/>
      <c r="I66" s="1092"/>
      <c r="J66" s="1092"/>
      <c r="K66" s="1092"/>
      <c r="L66" s="1092"/>
      <c r="M66" s="1092"/>
      <c r="N66" s="1092"/>
      <c r="O66" s="1092"/>
      <c r="P66" s="1092"/>
      <c r="Q66" s="1092"/>
      <c r="R66" s="1092"/>
      <c r="S66" s="1092"/>
      <c r="T66" s="1092"/>
      <c r="U66" s="1092"/>
      <c r="V66" s="1092"/>
      <c r="W66" s="1092"/>
      <c r="X66" s="1092"/>
      <c r="Y66" s="1092"/>
      <c r="Z66" s="1092"/>
      <c r="AA66" s="1092"/>
      <c r="AB66" s="1092"/>
      <c r="AC66" s="1092"/>
      <c r="AD66" s="1092"/>
      <c r="AE66" s="1092"/>
      <c r="AF66" s="1092"/>
      <c r="AG66" s="1092"/>
      <c r="AH66" s="1092"/>
      <c r="AI66" s="1092"/>
      <c r="AJ66" s="1092"/>
      <c r="AK66" s="1092"/>
      <c r="AL66" s="1092"/>
    </row>
    <row r="67" spans="2:38">
      <c r="C67" s="1092"/>
      <c r="D67" s="1092"/>
      <c r="E67" s="1092"/>
      <c r="F67" s="1092"/>
      <c r="G67" s="1092"/>
      <c r="H67" s="1092"/>
      <c r="I67" s="1092"/>
      <c r="J67" s="1092"/>
      <c r="K67" s="1092"/>
      <c r="L67" s="1092"/>
      <c r="M67" s="1092"/>
      <c r="N67" s="1092"/>
      <c r="O67" s="1092"/>
      <c r="P67" s="1092"/>
      <c r="Q67" s="1092"/>
      <c r="R67" s="1092"/>
      <c r="S67" s="1092"/>
      <c r="T67" s="1092"/>
      <c r="U67" s="1092"/>
      <c r="V67" s="1092"/>
      <c r="W67" s="1092"/>
      <c r="X67" s="1092"/>
      <c r="Y67" s="1092"/>
      <c r="Z67" s="1092"/>
      <c r="AA67" s="1092"/>
      <c r="AB67" s="1092"/>
      <c r="AC67" s="1092"/>
      <c r="AD67" s="1092"/>
      <c r="AE67" s="1092"/>
      <c r="AF67" s="1092"/>
      <c r="AG67" s="1092"/>
      <c r="AH67" s="1092"/>
      <c r="AI67" s="1092"/>
      <c r="AJ67" s="1092"/>
      <c r="AK67" s="1092"/>
      <c r="AL67" s="1092"/>
    </row>
    <row r="68" spans="2:38" ht="2.25" customHeight="1">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row>
    <row r="69" spans="2:38" ht="13.5" customHeight="1">
      <c r="B69" s="13">
        <v>3</v>
      </c>
      <c r="C69" s="1092" t="s">
        <v>258</v>
      </c>
      <c r="D69" s="1092"/>
      <c r="E69" s="1092"/>
      <c r="F69" s="1092"/>
      <c r="G69" s="1092"/>
      <c r="H69" s="1092"/>
      <c r="I69" s="1092"/>
      <c r="J69" s="1092"/>
      <c r="K69" s="1092"/>
      <c r="L69" s="1092"/>
      <c r="M69" s="1092"/>
      <c r="N69" s="1092"/>
      <c r="O69" s="1092"/>
      <c r="P69" s="1092"/>
      <c r="Q69" s="1092"/>
      <c r="R69" s="1092"/>
      <c r="S69" s="1092"/>
      <c r="T69" s="1092"/>
      <c r="U69" s="1092"/>
      <c r="V69" s="1092"/>
      <c r="W69" s="1092"/>
      <c r="X69" s="1092"/>
      <c r="Y69" s="1092"/>
      <c r="Z69" s="1092"/>
      <c r="AA69" s="1092"/>
      <c r="AB69" s="1092"/>
      <c r="AC69" s="1092"/>
      <c r="AD69" s="1092"/>
      <c r="AE69" s="1092"/>
      <c r="AF69" s="1092"/>
      <c r="AG69" s="1092"/>
      <c r="AH69" s="1092"/>
      <c r="AI69" s="1092"/>
      <c r="AJ69" s="1092"/>
      <c r="AK69" s="1092"/>
      <c r="AL69" s="1092"/>
    </row>
    <row r="70" spans="2:38">
      <c r="C70" s="1092"/>
      <c r="D70" s="1092"/>
      <c r="E70" s="1092"/>
      <c r="F70" s="1092"/>
      <c r="G70" s="1092"/>
      <c r="H70" s="1092"/>
      <c r="I70" s="1092"/>
      <c r="J70" s="1092"/>
      <c r="K70" s="1092"/>
      <c r="L70" s="1092"/>
      <c r="M70" s="1092"/>
      <c r="N70" s="1092"/>
      <c r="O70" s="1092"/>
      <c r="P70" s="1092"/>
      <c r="Q70" s="1092"/>
      <c r="R70" s="1092"/>
      <c r="S70" s="1092"/>
      <c r="T70" s="1092"/>
      <c r="U70" s="1092"/>
      <c r="V70" s="1092"/>
      <c r="W70" s="1092"/>
      <c r="X70" s="1092"/>
      <c r="Y70" s="1092"/>
      <c r="Z70" s="1092"/>
      <c r="AA70" s="1092"/>
      <c r="AB70" s="1092"/>
      <c r="AC70" s="1092"/>
      <c r="AD70" s="1092"/>
      <c r="AE70" s="1092"/>
      <c r="AF70" s="1092"/>
      <c r="AG70" s="1092"/>
      <c r="AH70" s="1092"/>
      <c r="AI70" s="1092"/>
      <c r="AJ70" s="1092"/>
      <c r="AK70" s="1092"/>
      <c r="AL70" s="1092"/>
    </row>
    <row r="71" spans="2:38">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row>
    <row r="74" spans="2:38" ht="18.75" customHeight="1">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row>
    <row r="75" spans="2:38">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2:38" ht="20.100000000000001" customHeight="1">
      <c r="S76" s="21"/>
      <c r="T76" s="21"/>
      <c r="U76" s="21"/>
      <c r="V76" s="21"/>
      <c r="W76" s="21"/>
      <c r="X76" s="21"/>
      <c r="Y76" s="21"/>
    </row>
    <row r="77" spans="2:38" ht="20.100000000000001" customHeight="1">
      <c r="D77" s="44"/>
      <c r="E77" s="44"/>
      <c r="S77" s="21"/>
      <c r="T77" s="21"/>
      <c r="U77" s="21"/>
      <c r="V77" s="21"/>
      <c r="W77" s="21"/>
      <c r="X77" s="21"/>
    </row>
    <row r="80" spans="2:38" ht="20.100000000000001" customHeight="1">
      <c r="S80" s="21"/>
      <c r="T80" s="21"/>
      <c r="U80" s="21"/>
      <c r="V80" s="21"/>
      <c r="W80" s="21"/>
      <c r="X80" s="21"/>
      <c r="Y80" s="21"/>
    </row>
    <row r="81" spans="6:37" ht="20.100000000000001" customHeight="1">
      <c r="S81" s="21"/>
      <c r="T81" s="21"/>
      <c r="U81" s="21"/>
      <c r="V81" s="21"/>
      <c r="W81" s="21"/>
      <c r="X81" s="21"/>
    </row>
    <row r="84" spans="6:37" ht="20.100000000000001" customHeight="1">
      <c r="S84" s="21"/>
      <c r="T84" s="21"/>
      <c r="U84" s="21"/>
      <c r="V84" s="21"/>
      <c r="W84" s="21"/>
      <c r="X84" s="21"/>
      <c r="Y84" s="21"/>
    </row>
    <row r="85" spans="6:37" ht="20.100000000000001" customHeight="1">
      <c r="S85" s="21"/>
      <c r="T85" s="21"/>
      <c r="U85" s="21"/>
      <c r="V85" s="21"/>
      <c r="W85" s="21"/>
      <c r="X85" s="21"/>
    </row>
    <row r="86" spans="6:37" ht="13.5" customHeight="1"/>
    <row r="87" spans="6:37" ht="13.5" customHeight="1"/>
    <row r="88" spans="6:37" ht="20.100000000000001" customHeight="1">
      <c r="S88" s="21"/>
      <c r="T88" s="21"/>
      <c r="U88" s="21"/>
      <c r="V88" s="21"/>
      <c r="W88" s="21"/>
      <c r="X88" s="21"/>
      <c r="Y88" s="21"/>
    </row>
    <row r="89" spans="6:37" ht="19.5" customHeight="1">
      <c r="S89" s="21"/>
      <c r="T89" s="21"/>
      <c r="U89" s="21"/>
      <c r="V89" s="21"/>
      <c r="W89" s="21"/>
      <c r="X89" s="21"/>
    </row>
    <row r="92" spans="6:37" ht="19.5" customHeight="1">
      <c r="S92" s="21"/>
      <c r="T92" s="21"/>
      <c r="U92" s="21"/>
      <c r="V92" s="21"/>
      <c r="W92" s="21"/>
      <c r="X92" s="21"/>
      <c r="Y92" s="21"/>
    </row>
    <row r="93" spans="6:37" ht="19.5" customHeight="1">
      <c r="S93" s="21"/>
      <c r="T93" s="21"/>
      <c r="U93" s="21"/>
      <c r="V93" s="21"/>
      <c r="W93" s="21"/>
      <c r="X93" s="21"/>
    </row>
    <row r="94" spans="6:37">
      <c r="F94" s="22"/>
      <c r="G94" s="22"/>
      <c r="H94" s="60"/>
      <c r="I94" s="60"/>
      <c r="J94" s="60"/>
      <c r="K94" s="60"/>
      <c r="L94" s="60"/>
      <c r="M94" s="60"/>
      <c r="N94" s="60"/>
      <c r="O94" s="60"/>
      <c r="P94" s="60"/>
      <c r="Q94" s="60"/>
      <c r="R94" s="60"/>
      <c r="S94" s="21"/>
      <c r="T94" s="21"/>
      <c r="U94" s="21"/>
      <c r="V94" s="21"/>
      <c r="W94" s="21"/>
      <c r="X94" s="21"/>
      <c r="Y94" s="21"/>
      <c r="Z94" s="22"/>
      <c r="AA94" s="22"/>
      <c r="AB94" s="22"/>
      <c r="AC94" s="22"/>
      <c r="AD94" s="22"/>
      <c r="AE94" s="22"/>
      <c r="AF94" s="22"/>
      <c r="AG94" s="22"/>
      <c r="AH94" s="22"/>
      <c r="AI94" s="22"/>
      <c r="AJ94" s="22"/>
      <c r="AK94" s="22"/>
    </row>
    <row r="97" spans="2:38" ht="18.75" customHeight="1">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row>
    <row r="99" spans="2:38" ht="20.100000000000001" customHeight="1">
      <c r="S99" s="21"/>
      <c r="T99" s="21"/>
      <c r="U99" s="21"/>
      <c r="V99" s="21"/>
      <c r="W99" s="21"/>
      <c r="X99" s="21"/>
      <c r="Y99" s="21"/>
    </row>
    <row r="100" spans="2:38" ht="20.100000000000001" customHeight="1">
      <c r="S100" s="21"/>
      <c r="T100" s="21"/>
      <c r="U100" s="21"/>
      <c r="V100" s="21"/>
      <c r="W100" s="21"/>
      <c r="X100" s="21"/>
      <c r="Y100" s="21"/>
    </row>
    <row r="102" spans="2:38">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row>
    <row r="103" spans="2:38" ht="14.25" customHeight="1">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row>
    <row r="104" spans="2:38" ht="14.25" customHeight="1">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row>
    <row r="105" spans="2:38" ht="14.25" customHeight="1">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row>
    <row r="106" spans="2:38" ht="13.5" customHeight="1">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row>
    <row r="107" spans="2:38" ht="12" customHeight="1"/>
    <row r="109" spans="2:38" ht="23.25" customHeight="1">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row>
    <row r="111" spans="2:38" ht="25.5" customHeight="1">
      <c r="B111" s="21"/>
      <c r="C111" s="21"/>
      <c r="D111" s="21"/>
      <c r="E111" s="21"/>
      <c r="F111" s="21"/>
      <c r="G111" s="21"/>
      <c r="H111" s="21"/>
      <c r="I111" s="21"/>
      <c r="J111" s="21"/>
      <c r="K111" s="21"/>
      <c r="L111" s="21"/>
      <c r="O111" s="21"/>
      <c r="P111" s="21"/>
      <c r="Q111" s="64"/>
      <c r="R111" s="64"/>
      <c r="S111" s="64"/>
      <c r="T111" s="64"/>
      <c r="U111" s="64"/>
      <c r="V111" s="64"/>
      <c r="W111" s="64"/>
      <c r="X111" s="64"/>
      <c r="Y111" s="64"/>
      <c r="Z111" s="64"/>
      <c r="AA111" s="64"/>
      <c r="AB111" s="64"/>
      <c r="AC111" s="64"/>
      <c r="AD111" s="21"/>
    </row>
    <row r="113" spans="2:38" ht="13.5" customHeight="1">
      <c r="B113" s="61"/>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1"/>
    </row>
    <row r="114" spans="2:38">
      <c r="B114" s="61"/>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1"/>
    </row>
    <row r="115" spans="2:38">
      <c r="B115" s="61"/>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1"/>
    </row>
    <row r="116" spans="2:38" ht="6" customHeight="1">
      <c r="B116" s="61"/>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1"/>
    </row>
    <row r="117" spans="2:38">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row>
  </sheetData>
  <mergeCells count="159">
    <mergeCell ref="D18:AK18"/>
    <mergeCell ref="H25:R25"/>
    <mergeCell ref="Z25:AK25"/>
    <mergeCell ref="Y16:AK16"/>
    <mergeCell ref="AD10:AK10"/>
    <mergeCell ref="P36:AA36"/>
    <mergeCell ref="P37:X37"/>
    <mergeCell ref="P38:X38"/>
    <mergeCell ref="B62:AK62"/>
    <mergeCell ref="B56:O56"/>
    <mergeCell ref="P56:AA56"/>
    <mergeCell ref="AB56:AL56"/>
    <mergeCell ref="B57:O57"/>
    <mergeCell ref="P57:AA57"/>
    <mergeCell ref="AB57:AL57"/>
    <mergeCell ref="B52:K54"/>
    <mergeCell ref="L52:T54"/>
    <mergeCell ref="AA52:AC54"/>
    <mergeCell ref="AD52:AF54"/>
    <mergeCell ref="AG52:AI54"/>
    <mergeCell ref="AJ52:AL54"/>
    <mergeCell ref="Y48:AC48"/>
    <mergeCell ref="AD48:AH48"/>
    <mergeCell ref="AI48:AL48"/>
    <mergeCell ref="C64:AL64"/>
    <mergeCell ref="C66:AL67"/>
    <mergeCell ref="C69:AL70"/>
    <mergeCell ref="B58:O58"/>
    <mergeCell ref="P58:AA58"/>
    <mergeCell ref="AB58:AL58"/>
    <mergeCell ref="B59:O59"/>
    <mergeCell ref="P59:AA59"/>
    <mergeCell ref="AB59:AL59"/>
    <mergeCell ref="D49:G49"/>
    <mergeCell ref="H49:AL49"/>
    <mergeCell ref="B51:K51"/>
    <mergeCell ref="L51:T51"/>
    <mergeCell ref="AA51:AC51"/>
    <mergeCell ref="AD51:AI51"/>
    <mergeCell ref="AJ51:AL51"/>
    <mergeCell ref="B47:C49"/>
    <mergeCell ref="D47:G48"/>
    <mergeCell ref="H47:Z47"/>
    <mergeCell ref="AA47:AF47"/>
    <mergeCell ref="AG47:AL47"/>
    <mergeCell ref="H48:M48"/>
    <mergeCell ref="N48:R48"/>
    <mergeCell ref="S48:X48"/>
    <mergeCell ref="D46:G46"/>
    <mergeCell ref="H46:AL46"/>
    <mergeCell ref="H45:P45"/>
    <mergeCell ref="Q45:T45"/>
    <mergeCell ref="U45:Z45"/>
    <mergeCell ref="AA45:AG45"/>
    <mergeCell ref="AH45:AK45"/>
    <mergeCell ref="D44:G44"/>
    <mergeCell ref="H44:P44"/>
    <mergeCell ref="Q44:T44"/>
    <mergeCell ref="U44:Z44"/>
    <mergeCell ref="AA44:AG44"/>
    <mergeCell ref="AH44:AL44"/>
    <mergeCell ref="B36:C38"/>
    <mergeCell ref="D36:H37"/>
    <mergeCell ref="I36:M36"/>
    <mergeCell ref="AB36:AG36"/>
    <mergeCell ref="B39:C46"/>
    <mergeCell ref="D39:G41"/>
    <mergeCell ref="H39:AL40"/>
    <mergeCell ref="H41:U41"/>
    <mergeCell ref="V41:AL41"/>
    <mergeCell ref="D42:G42"/>
    <mergeCell ref="H42:K42"/>
    <mergeCell ref="L42:O42"/>
    <mergeCell ref="P42:S42"/>
    <mergeCell ref="T42:W42"/>
    <mergeCell ref="X42:AA42"/>
    <mergeCell ref="AB42:AL42"/>
    <mergeCell ref="D43:G43"/>
    <mergeCell ref="H43:K43"/>
    <mergeCell ref="L43:O43"/>
    <mergeCell ref="P43:S43"/>
    <mergeCell ref="T43:W43"/>
    <mergeCell ref="X43:AA43"/>
    <mergeCell ref="AB43:AL43"/>
    <mergeCell ref="D45:G45"/>
    <mergeCell ref="AE38:AL38"/>
    <mergeCell ref="D38:H38"/>
    <mergeCell ref="I38:M38"/>
    <mergeCell ref="Y38:AD38"/>
    <mergeCell ref="AH36:AL36"/>
    <mergeCell ref="I37:M37"/>
    <mergeCell ref="Y37:AA37"/>
    <mergeCell ref="AB37:AC37"/>
    <mergeCell ref="AE37:AG37"/>
    <mergeCell ref="AH37:AL37"/>
    <mergeCell ref="B28:C35"/>
    <mergeCell ref="D28:D31"/>
    <mergeCell ref="E28:H29"/>
    <mergeCell ref="I28:U29"/>
    <mergeCell ref="V28:Z29"/>
    <mergeCell ref="AA28:AL29"/>
    <mergeCell ref="E30:H31"/>
    <mergeCell ref="I30:Z31"/>
    <mergeCell ref="AA30:AE31"/>
    <mergeCell ref="AF30:AJ31"/>
    <mergeCell ref="AE35:AG35"/>
    <mergeCell ref="AI35:AK35"/>
    <mergeCell ref="D35:H35"/>
    <mergeCell ref="I35:L35"/>
    <mergeCell ref="N35:P35"/>
    <mergeCell ref="R35:T35"/>
    <mergeCell ref="V35:Z35"/>
    <mergeCell ref="AA35:AC35"/>
    <mergeCell ref="AC26:AG26"/>
    <mergeCell ref="D27:F27"/>
    <mergeCell ref="G27:S27"/>
    <mergeCell ref="V27:X27"/>
    <mergeCell ref="Y27:AK27"/>
    <mergeCell ref="AK30:AL31"/>
    <mergeCell ref="D32:H32"/>
    <mergeCell ref="I32:AL32"/>
    <mergeCell ref="D33:H34"/>
    <mergeCell ref="I33:U34"/>
    <mergeCell ref="V33:Z34"/>
    <mergeCell ref="AA33:AL34"/>
    <mergeCell ref="G16:I16"/>
    <mergeCell ref="J16:S16"/>
    <mergeCell ref="U16:X16"/>
    <mergeCell ref="D9:AJ9"/>
    <mergeCell ref="J13:M13"/>
    <mergeCell ref="AB13:AL13"/>
    <mergeCell ref="B20:C27"/>
    <mergeCell ref="D20:O20"/>
    <mergeCell ref="P20:R20"/>
    <mergeCell ref="V20:AF20"/>
    <mergeCell ref="AG20:AI20"/>
    <mergeCell ref="D21:F22"/>
    <mergeCell ref="G21:S22"/>
    <mergeCell ref="V21:X22"/>
    <mergeCell ref="Y21:AK22"/>
    <mergeCell ref="D23:F24"/>
    <mergeCell ref="G23:S24"/>
    <mergeCell ref="V23:X24"/>
    <mergeCell ref="Y23:AK24"/>
    <mergeCell ref="D25:F25"/>
    <mergeCell ref="V25:Y25"/>
    <mergeCell ref="D26:J26"/>
    <mergeCell ref="K26:N26"/>
    <mergeCell ref="V26:AB26"/>
    <mergeCell ref="B1:AL1"/>
    <mergeCell ref="J3:AD3"/>
    <mergeCell ref="J4:AB4"/>
    <mergeCell ref="D5:AJ5"/>
    <mergeCell ref="B7:AL7"/>
    <mergeCell ref="J8:AD8"/>
    <mergeCell ref="J14:Z14"/>
    <mergeCell ref="AB14:AL14"/>
    <mergeCell ref="G15:I15"/>
    <mergeCell ref="J15:S15"/>
  </mergeCells>
  <phoneticPr fontId="6"/>
  <dataValidations disablePrompts="1" count="1">
    <dataValidation type="list" allowBlank="1" showInputMessage="1" showErrorMessage="1" sqref="H3 H8" xr:uid="{00000000-0002-0000-0300-000000000000}">
      <formula1>"□,■"</formula1>
    </dataValidation>
  </dataValidations>
  <hyperlinks>
    <hyperlink ref="AO3" location="工事店情報!G2" display="工事店情報に戻る" xr:uid="{00000000-0004-0000-0300-000000000000}"/>
  </hyperlinks>
  <printOptions horizontalCentered="1" verticalCentered="1"/>
  <pageMargins left="0" right="0" top="0" bottom="0" header="0" footer="0"/>
  <pageSetup paperSize="9" scale="93" orientation="portrait" r:id="rId1"/>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sheetPr>
  <dimension ref="B2:AQ119"/>
  <sheetViews>
    <sheetView showZeros="0" view="pageBreakPreview" topLeftCell="A8" zoomScaleNormal="115" zoomScaleSheetLayoutView="100" workbookViewId="0">
      <selection activeCell="J17" sqref="J17:W17"/>
    </sheetView>
  </sheetViews>
  <sheetFormatPr defaultColWidth="9" defaultRowHeight="13.2"/>
  <cols>
    <col min="1" max="1" width="3.33203125" style="727" customWidth="1"/>
    <col min="2" max="9" width="2.6640625" style="727" customWidth="1"/>
    <col min="10" max="10" width="2.77734375" style="727" customWidth="1"/>
    <col min="11" max="27" width="2.6640625" style="727" customWidth="1"/>
    <col min="28" max="28" width="2.88671875" style="727" customWidth="1"/>
    <col min="29" max="39" width="2.6640625" style="727" customWidth="1"/>
    <col min="40" max="16384" width="9" style="727"/>
  </cols>
  <sheetData>
    <row r="2" spans="3:38" ht="17.399999999999999">
      <c r="I2" s="1127" t="s">
        <v>29</v>
      </c>
      <c r="J2" s="1127"/>
      <c r="K2" s="1127"/>
      <c r="L2" s="1127"/>
      <c r="M2" s="1127"/>
      <c r="N2" s="1127"/>
      <c r="O2" s="1127"/>
      <c r="P2" s="1127"/>
      <c r="Q2" s="1127" t="s">
        <v>30</v>
      </c>
      <c r="R2" s="1127"/>
      <c r="S2" s="1127"/>
      <c r="T2" s="1127"/>
      <c r="U2" s="1127"/>
      <c r="V2" s="1127"/>
      <c r="Z2" s="1128" t="s">
        <v>1211</v>
      </c>
      <c r="AA2" s="1128"/>
      <c r="AB2" s="1128"/>
      <c r="AC2" s="1128"/>
      <c r="AD2" s="1128"/>
      <c r="AE2" s="1129" t="s">
        <v>1254</v>
      </c>
      <c r="AF2" s="1130"/>
      <c r="AG2" s="1130"/>
      <c r="AH2" s="1130"/>
      <c r="AI2" s="1130"/>
      <c r="AJ2" s="1130"/>
      <c r="AK2" s="1130"/>
      <c r="AL2" s="1130"/>
    </row>
    <row r="3" spans="3:38" ht="17.399999999999999">
      <c r="I3" s="1131">
        <v>0</v>
      </c>
      <c r="J3" s="1131"/>
      <c r="K3" s="1131"/>
      <c r="L3" s="1131"/>
      <c r="M3" s="1131"/>
      <c r="N3" s="1131"/>
      <c r="O3" s="1131"/>
      <c r="P3" s="1131"/>
      <c r="Q3" s="1131">
        <v>0</v>
      </c>
      <c r="R3" s="1131"/>
      <c r="S3" s="1131"/>
      <c r="T3" s="1131"/>
      <c r="U3" s="1131"/>
      <c r="V3" s="1131"/>
      <c r="W3" s="728"/>
      <c r="X3" s="728"/>
      <c r="Y3" s="728"/>
      <c r="Z3" s="1132" t="s">
        <v>682</v>
      </c>
      <c r="AA3" s="1132"/>
      <c r="AB3" s="1132"/>
      <c r="AC3" s="1132"/>
      <c r="AD3" s="1132"/>
      <c r="AE3" s="1133"/>
      <c r="AF3" s="1133"/>
      <c r="AG3" s="1133"/>
      <c r="AH3" s="1133"/>
      <c r="AI3" s="1133"/>
      <c r="AJ3" s="1133"/>
      <c r="AK3" s="1133"/>
      <c r="AL3" s="1133"/>
    </row>
    <row r="4" spans="3:38" ht="17.399999999999999">
      <c r="I4" s="1131"/>
      <c r="J4" s="1131"/>
      <c r="K4" s="1131"/>
      <c r="L4" s="1131"/>
      <c r="M4" s="1131"/>
      <c r="N4" s="1131"/>
      <c r="O4" s="1131"/>
      <c r="P4" s="1131"/>
      <c r="Q4" s="1131"/>
      <c r="R4" s="1131"/>
      <c r="S4" s="1131"/>
      <c r="T4" s="1131"/>
      <c r="U4" s="1131"/>
      <c r="V4" s="1131"/>
      <c r="Z4" s="1132" t="s">
        <v>1212</v>
      </c>
      <c r="AA4" s="1132"/>
      <c r="AB4" s="1132"/>
      <c r="AC4" s="1132"/>
      <c r="AD4" s="1132"/>
      <c r="AE4" s="1134" t="s">
        <v>1214</v>
      </c>
      <c r="AF4" s="1134"/>
      <c r="AG4" s="1134"/>
      <c r="AH4" s="1134"/>
      <c r="AI4" s="1134"/>
      <c r="AJ4" s="1134"/>
      <c r="AK4" s="1134"/>
      <c r="AL4" s="1134"/>
    </row>
    <row r="5" spans="3:38" ht="17.399999999999999">
      <c r="I5" s="1131"/>
      <c r="J5" s="1131"/>
      <c r="K5" s="1131"/>
      <c r="L5" s="1131"/>
      <c r="M5" s="1131"/>
      <c r="N5" s="1131"/>
      <c r="O5" s="1131"/>
      <c r="P5" s="1131"/>
      <c r="Q5" s="1131"/>
      <c r="R5" s="1131"/>
      <c r="S5" s="1131"/>
      <c r="T5" s="1131"/>
      <c r="U5" s="1131"/>
      <c r="V5" s="1131"/>
      <c r="Z5" s="1132" t="s">
        <v>1213</v>
      </c>
      <c r="AA5" s="1132"/>
      <c r="AB5" s="1132"/>
      <c r="AC5" s="1132"/>
      <c r="AD5" s="1132"/>
      <c r="AE5" s="1134" t="s">
        <v>1214</v>
      </c>
      <c r="AF5" s="1134"/>
      <c r="AG5" s="1134"/>
      <c r="AH5" s="1134"/>
      <c r="AI5" s="1134"/>
      <c r="AJ5" s="1134"/>
      <c r="AK5" s="1134"/>
      <c r="AL5" s="1134"/>
    </row>
    <row r="6" spans="3:38">
      <c r="L6" s="729"/>
      <c r="M6" s="729"/>
      <c r="N6" s="729"/>
      <c r="O6" s="729"/>
      <c r="P6" s="729"/>
      <c r="Q6" s="729"/>
      <c r="R6" s="729"/>
      <c r="S6" s="729"/>
      <c r="T6" s="729"/>
      <c r="U6" s="729"/>
      <c r="W6" s="729"/>
      <c r="X6" s="729"/>
      <c r="Y6" s="729"/>
      <c r="AA6" s="729"/>
      <c r="AB6" s="729"/>
      <c r="AC6" s="729"/>
      <c r="AD6" s="729"/>
      <c r="AE6" s="729"/>
      <c r="AF6" s="729"/>
      <c r="AG6" s="729"/>
      <c r="AH6" s="729"/>
      <c r="AI6" s="729"/>
      <c r="AJ6" s="729"/>
      <c r="AK6" s="729"/>
      <c r="AL6" s="729"/>
    </row>
    <row r="9" spans="3:38" ht="16.2">
      <c r="I9" s="730" t="str">
        <f>IF(OR(入力!E22="給水",入力!E22="給排水"),"■","□")</f>
        <v>□</v>
      </c>
      <c r="J9" s="1142" t="s">
        <v>1215</v>
      </c>
      <c r="K9" s="1142"/>
      <c r="L9" s="1142"/>
      <c r="M9" s="1142"/>
      <c r="N9" s="1142"/>
      <c r="O9" s="1142"/>
      <c r="P9" s="1142"/>
      <c r="Q9" s="1142"/>
      <c r="R9" s="1142"/>
      <c r="S9" s="1142"/>
      <c r="T9" s="1142"/>
      <c r="U9" s="1142"/>
      <c r="V9" s="1142"/>
      <c r="W9" s="1142"/>
      <c r="X9" s="1142"/>
      <c r="Y9" s="1142"/>
      <c r="Z9" s="1142"/>
      <c r="AA9" s="1142"/>
      <c r="AB9" s="1142"/>
      <c r="AC9" s="731"/>
    </row>
    <row r="10" spans="3:38" ht="16.2">
      <c r="I10" s="730" t="str">
        <f>IF(OR(入力!E22="排水",入力!E22="給排水"),"■","□")</f>
        <v>□</v>
      </c>
      <c r="J10" s="1143" t="s">
        <v>1216</v>
      </c>
      <c r="K10" s="1143"/>
      <c r="L10" s="1143"/>
      <c r="M10" s="1143"/>
      <c r="N10" s="1143"/>
      <c r="O10" s="1143"/>
      <c r="P10" s="1143"/>
      <c r="Q10" s="1143"/>
      <c r="R10" s="1143"/>
      <c r="S10" s="1143"/>
      <c r="T10" s="1143"/>
      <c r="U10" s="1143"/>
      <c r="V10" s="1143"/>
      <c r="W10" s="1143"/>
      <c r="X10" s="1143"/>
      <c r="Y10" s="1143"/>
      <c r="Z10" s="1143"/>
      <c r="AA10" s="1143"/>
      <c r="AB10" s="1143"/>
      <c r="AC10" s="731"/>
    </row>
    <row r="11" spans="3:38" ht="17.399999999999999">
      <c r="AA11" s="727" t="s">
        <v>1217</v>
      </c>
      <c r="AE11" s="727" t="s">
        <v>43</v>
      </c>
      <c r="AF11" s="1135"/>
      <c r="AG11" s="1135"/>
      <c r="AH11" s="727" t="s">
        <v>1218</v>
      </c>
      <c r="AI11" s="1135"/>
      <c r="AJ11" s="1135"/>
      <c r="AK11" s="727" t="s">
        <v>1219</v>
      </c>
    </row>
    <row r="12" spans="3:38" ht="2.25" customHeight="1">
      <c r="C12" s="732"/>
    </row>
    <row r="13" spans="3:38" ht="3" customHeight="1"/>
    <row r="14" spans="3:38" ht="17.399999999999999">
      <c r="C14" s="727" t="s">
        <v>1220</v>
      </c>
      <c r="G14" s="727" t="s">
        <v>5</v>
      </c>
      <c r="I14" s="727" t="s">
        <v>1221</v>
      </c>
      <c r="J14" s="1135">
        <f>IF(入力!$E$24="",入力!E25,VLOOKUP(入力!$E$24,工事店情報!$C$23:$I$103,2))</f>
        <v>0</v>
      </c>
      <c r="K14" s="1135"/>
      <c r="L14" s="1135"/>
      <c r="M14" s="1135"/>
      <c r="AD14" s="1136" t="s">
        <v>243</v>
      </c>
      <c r="AE14" s="1136"/>
      <c r="AF14" s="1136"/>
      <c r="AG14" s="1136"/>
      <c r="AH14" s="1136"/>
      <c r="AI14" s="1136"/>
      <c r="AJ14" s="1136"/>
    </row>
    <row r="15" spans="3:38" ht="17.399999999999999">
      <c r="J15" s="1137">
        <f>IF(入力!$E$24="",入力!E26,VLOOKUP(入力!$E$24,工事店情報!$C$23:$I$103,3))</f>
        <v>0</v>
      </c>
      <c r="K15" s="1137"/>
      <c r="L15" s="1137"/>
      <c r="M15" s="1137"/>
      <c r="N15" s="1137"/>
      <c r="O15" s="1137"/>
      <c r="P15" s="1137"/>
      <c r="Q15" s="1137"/>
      <c r="R15" s="1137"/>
      <c r="S15" s="1137"/>
      <c r="T15" s="1137"/>
      <c r="U15" s="1137"/>
      <c r="V15" s="1137"/>
      <c r="W15" s="1137"/>
      <c r="X15" s="733"/>
      <c r="Y15" s="733"/>
      <c r="Z15" s="733"/>
      <c r="AA15" s="733"/>
      <c r="AB15" s="1138" t="str">
        <f>IF(入力!$E$24="",IF(入力!E27="","",入力!E27),IF(VLOOKUP(入力!$E$24,工事店情報!$C$23:$I$103,4)=0,"",VLOOKUP(入力!$E$24,工事店情報!$C$23:$I$103,4)))</f>
        <v/>
      </c>
      <c r="AC15" s="1138"/>
      <c r="AD15" s="1138"/>
      <c r="AE15" s="1138"/>
      <c r="AF15" s="1138"/>
      <c r="AG15" s="1138"/>
      <c r="AH15" s="1138"/>
      <c r="AI15" s="1138"/>
      <c r="AJ15" s="1138"/>
      <c r="AK15" s="734"/>
    </row>
    <row r="16" spans="3:38" ht="17.399999999999999">
      <c r="G16" s="735" t="s">
        <v>1222</v>
      </c>
      <c r="J16" s="1139">
        <f>IF(入力!$E$24="",入力!E28,VLOOKUP(入力!$E$24,工事店情報!$C$23:$I$103,5))</f>
        <v>0</v>
      </c>
      <c r="K16" s="1139"/>
      <c r="L16" s="1139"/>
      <c r="M16" s="1139"/>
      <c r="N16" s="1139"/>
      <c r="O16" s="1139"/>
      <c r="P16" s="1139"/>
      <c r="Q16" s="1139"/>
      <c r="R16" s="1139"/>
      <c r="S16" s="1139"/>
      <c r="T16" s="1139"/>
      <c r="U16" s="1139"/>
      <c r="V16" s="1139"/>
      <c r="W16" s="1139"/>
    </row>
    <row r="17" spans="2:41" ht="19.2">
      <c r="G17" s="736" t="s">
        <v>6</v>
      </c>
      <c r="H17" s="736"/>
      <c r="I17" s="736"/>
      <c r="J17" s="1140">
        <f>IF(入力!$E$24="",入力!E29,VLOOKUP(入力!$E$24,工事店情報!$C$23:$I$103,6))</f>
        <v>0</v>
      </c>
      <c r="K17" s="1140"/>
      <c r="L17" s="1140"/>
      <c r="M17" s="1140"/>
      <c r="N17" s="1140"/>
      <c r="O17" s="1140"/>
      <c r="P17" s="1140"/>
      <c r="Q17" s="1140"/>
      <c r="R17" s="1140"/>
      <c r="S17" s="1140"/>
      <c r="T17" s="1140"/>
      <c r="U17" s="1140"/>
      <c r="V17" s="1140"/>
      <c r="W17" s="1140"/>
      <c r="X17" s="736"/>
      <c r="Y17" s="736" t="s">
        <v>1223</v>
      </c>
      <c r="Z17" s="736"/>
      <c r="AA17" s="736"/>
      <c r="AB17" s="736"/>
      <c r="AC17" s="1141">
        <f>IF(入力!$E$24="",入力!E30,VLOOKUP(入力!$E$24,工事店情報!$C$23:$I$103,7))</f>
        <v>0</v>
      </c>
      <c r="AD17" s="1141"/>
      <c r="AE17" s="1141"/>
      <c r="AF17" s="1141"/>
      <c r="AG17" s="1141"/>
      <c r="AH17" s="1141"/>
      <c r="AI17" s="1141"/>
      <c r="AJ17" s="1141"/>
      <c r="AK17" s="1141"/>
    </row>
    <row r="18" spans="2:41" ht="8.25" customHeight="1" thickBot="1">
      <c r="B18" s="737"/>
      <c r="C18" s="737"/>
      <c r="D18" s="737"/>
      <c r="E18" s="737"/>
      <c r="F18" s="737"/>
      <c r="G18" s="737"/>
      <c r="H18" s="737"/>
      <c r="I18" s="737"/>
      <c r="J18" s="737"/>
      <c r="K18" s="737"/>
      <c r="L18" s="737"/>
      <c r="M18" s="737"/>
      <c r="N18" s="737"/>
      <c r="O18" s="737"/>
      <c r="P18" s="737"/>
      <c r="Q18" s="737"/>
      <c r="R18" s="737"/>
      <c r="S18" s="737"/>
      <c r="T18" s="737"/>
      <c r="U18" s="737"/>
      <c r="V18" s="737"/>
      <c r="W18" s="737"/>
      <c r="X18" s="737"/>
      <c r="Y18" s="737"/>
      <c r="Z18" s="737"/>
      <c r="AA18" s="737"/>
      <c r="AB18" s="737"/>
      <c r="AC18" s="737"/>
      <c r="AD18" s="737"/>
      <c r="AE18" s="737"/>
      <c r="AF18" s="737"/>
      <c r="AG18" s="737"/>
      <c r="AH18" s="737"/>
      <c r="AI18" s="737"/>
      <c r="AJ18" s="737"/>
      <c r="AK18" s="737"/>
      <c r="AL18" s="737"/>
    </row>
    <row r="19" spans="2:41" ht="16.2">
      <c r="B19" s="1144" t="s">
        <v>7</v>
      </c>
      <c r="C19" s="1145"/>
      <c r="D19" s="1150" t="s">
        <v>39</v>
      </c>
      <c r="E19" s="1150"/>
      <c r="F19" s="1150"/>
      <c r="G19" s="1150"/>
      <c r="H19" s="1150"/>
      <c r="I19" s="1150"/>
      <c r="J19" s="1150"/>
      <c r="K19" s="1150"/>
      <c r="L19" s="1150"/>
      <c r="M19" s="1150"/>
      <c r="N19" s="1150"/>
      <c r="O19" s="1150"/>
      <c r="P19" s="1151">
        <f>IF(入力!E22="排水","",工事店情報!D3)</f>
        <v>0</v>
      </c>
      <c r="Q19" s="1151"/>
      <c r="R19" s="1151"/>
      <c r="S19" s="738" t="s">
        <v>41</v>
      </c>
      <c r="T19" s="738"/>
      <c r="V19" s="1150" t="s">
        <v>1224</v>
      </c>
      <c r="W19" s="1150"/>
      <c r="X19" s="1150"/>
      <c r="Y19" s="1150"/>
      <c r="Z19" s="1150"/>
      <c r="AA19" s="1150"/>
      <c r="AB19" s="1150"/>
      <c r="AC19" s="1150"/>
      <c r="AD19" s="1150"/>
      <c r="AE19" s="1150"/>
      <c r="AF19" s="1150"/>
      <c r="AG19" s="1151">
        <f>IF(入力!E22="給水","",工事店情報!D12)</f>
        <v>0</v>
      </c>
      <c r="AH19" s="1151"/>
      <c r="AI19" s="1151"/>
      <c r="AJ19" s="738" t="s">
        <v>40</v>
      </c>
      <c r="AK19" s="738"/>
      <c r="AL19" s="739"/>
    </row>
    <row r="20" spans="2:41">
      <c r="B20" s="1146"/>
      <c r="C20" s="1147"/>
      <c r="D20" s="1152" t="s">
        <v>1225</v>
      </c>
      <c r="E20" s="1152"/>
      <c r="F20" s="1135">
        <f>IF(入力!E22="排水","",工事店情報!D4)</f>
        <v>0</v>
      </c>
      <c r="G20" s="1135"/>
      <c r="H20" s="1135"/>
      <c r="I20" s="1135"/>
      <c r="J20" s="1135"/>
      <c r="K20" s="1135"/>
      <c r="L20" s="1135"/>
      <c r="M20" s="1135"/>
      <c r="N20" s="1135"/>
      <c r="O20" s="1135"/>
      <c r="P20" s="1135"/>
      <c r="Q20" s="1135"/>
      <c r="R20" s="1135"/>
      <c r="S20" s="1135"/>
      <c r="T20" s="1135"/>
      <c r="V20" s="1152" t="s">
        <v>1225</v>
      </c>
      <c r="W20" s="1152"/>
      <c r="X20" s="1135">
        <f>IF(入力!E22="給水","",工事店情報!D13)</f>
        <v>0</v>
      </c>
      <c r="Y20" s="1135"/>
      <c r="Z20" s="1135"/>
      <c r="AA20" s="1135"/>
      <c r="AB20" s="1135"/>
      <c r="AC20" s="1135"/>
      <c r="AD20" s="1135"/>
      <c r="AE20" s="1135"/>
      <c r="AF20" s="1135"/>
      <c r="AG20" s="1135"/>
      <c r="AH20" s="1135"/>
      <c r="AI20" s="1135"/>
      <c r="AJ20" s="1135"/>
      <c r="AK20" s="1135"/>
      <c r="AL20" s="739"/>
      <c r="AO20" s="67"/>
    </row>
    <row r="21" spans="2:41">
      <c r="B21" s="1146"/>
      <c r="C21" s="1147"/>
      <c r="D21" s="1152"/>
      <c r="E21" s="1152"/>
      <c r="F21" s="1138"/>
      <c r="G21" s="1138"/>
      <c r="H21" s="1138"/>
      <c r="I21" s="1138"/>
      <c r="J21" s="1138"/>
      <c r="K21" s="1138"/>
      <c r="L21" s="1138"/>
      <c r="M21" s="1138"/>
      <c r="N21" s="1138"/>
      <c r="O21" s="1138"/>
      <c r="P21" s="1138"/>
      <c r="Q21" s="1138"/>
      <c r="R21" s="1138"/>
      <c r="S21" s="1138"/>
      <c r="T21" s="1138"/>
      <c r="V21" s="1152"/>
      <c r="W21" s="1152"/>
      <c r="X21" s="1138"/>
      <c r="Y21" s="1138"/>
      <c r="Z21" s="1138"/>
      <c r="AA21" s="1138"/>
      <c r="AB21" s="1138"/>
      <c r="AC21" s="1138"/>
      <c r="AD21" s="1138"/>
      <c r="AE21" s="1138"/>
      <c r="AF21" s="1138"/>
      <c r="AG21" s="1138"/>
      <c r="AH21" s="1138"/>
      <c r="AI21" s="1138"/>
      <c r="AJ21" s="1138"/>
      <c r="AK21" s="1138"/>
      <c r="AL21" s="739"/>
    </row>
    <row r="22" spans="2:41" ht="13.5" customHeight="1">
      <c r="B22" s="1146"/>
      <c r="C22" s="1147"/>
      <c r="D22" s="1152" t="s">
        <v>45</v>
      </c>
      <c r="E22" s="1152"/>
      <c r="F22" s="1152"/>
      <c r="G22" s="1158">
        <f>IF(入力!E22="排水","",工事店情報!D7)</f>
        <v>0</v>
      </c>
      <c r="H22" s="1158"/>
      <c r="I22" s="1158"/>
      <c r="J22" s="1158"/>
      <c r="K22" s="1158"/>
      <c r="L22" s="1158"/>
      <c r="M22" s="1158"/>
      <c r="N22" s="1158"/>
      <c r="O22" s="1158"/>
      <c r="P22" s="1158"/>
      <c r="Q22" s="1158"/>
      <c r="R22" s="1158"/>
      <c r="S22" s="1158"/>
      <c r="T22" s="1158"/>
      <c r="V22" s="1152" t="s">
        <v>45</v>
      </c>
      <c r="W22" s="1152"/>
      <c r="X22" s="1152"/>
      <c r="Y22" s="1158">
        <f>IF(入力!E22="給水","",工事店情報!D14)</f>
        <v>0</v>
      </c>
      <c r="Z22" s="1158"/>
      <c r="AA22" s="1158"/>
      <c r="AB22" s="1158"/>
      <c r="AC22" s="1158"/>
      <c r="AD22" s="1158"/>
      <c r="AE22" s="1158"/>
      <c r="AF22" s="1158"/>
      <c r="AG22" s="1158"/>
      <c r="AH22" s="1158"/>
      <c r="AI22" s="1158"/>
      <c r="AJ22" s="1158"/>
      <c r="AK22" s="1158"/>
      <c r="AL22" s="739"/>
    </row>
    <row r="23" spans="2:41" ht="13.5" customHeight="1">
      <c r="B23" s="1146"/>
      <c r="C23" s="1147"/>
      <c r="D23" s="1153"/>
      <c r="E23" s="1153"/>
      <c r="F23" s="1153"/>
      <c r="G23" s="1138"/>
      <c r="H23" s="1138"/>
      <c r="I23" s="1138"/>
      <c r="J23" s="1138"/>
      <c r="K23" s="1138"/>
      <c r="L23" s="1138"/>
      <c r="M23" s="1138"/>
      <c r="N23" s="1138"/>
      <c r="O23" s="1138"/>
      <c r="P23" s="1138"/>
      <c r="Q23" s="1138"/>
      <c r="R23" s="1138"/>
      <c r="S23" s="1138"/>
      <c r="T23" s="1138"/>
      <c r="V23" s="1153"/>
      <c r="W23" s="1153"/>
      <c r="X23" s="1153"/>
      <c r="Y23" s="1138"/>
      <c r="Z23" s="1138"/>
      <c r="AA23" s="1138"/>
      <c r="AB23" s="1138"/>
      <c r="AC23" s="1138"/>
      <c r="AD23" s="1138"/>
      <c r="AE23" s="1138"/>
      <c r="AF23" s="1138"/>
      <c r="AG23" s="1138"/>
      <c r="AH23" s="1138"/>
      <c r="AI23" s="1138"/>
      <c r="AJ23" s="1138"/>
      <c r="AK23" s="1138"/>
      <c r="AL23" s="739"/>
    </row>
    <row r="24" spans="2:41" ht="17.399999999999999">
      <c r="B24" s="1146"/>
      <c r="C24" s="1147"/>
      <c r="D24" s="1159" t="s">
        <v>9</v>
      </c>
      <c r="E24" s="1159"/>
      <c r="F24" s="1159"/>
      <c r="G24" s="740"/>
      <c r="H24" s="1160">
        <f>IF(入力!E22="排水","",工事店情報!D8)</f>
        <v>0</v>
      </c>
      <c r="I24" s="1160"/>
      <c r="J24" s="1160"/>
      <c r="K24" s="1160"/>
      <c r="L24" s="1160"/>
      <c r="M24" s="1160"/>
      <c r="N24" s="1160"/>
      <c r="O24" s="1160"/>
      <c r="P24" s="1160"/>
      <c r="Q24" s="1160"/>
      <c r="R24" s="1160"/>
      <c r="S24" s="740"/>
      <c r="T24" s="740"/>
      <c r="U24" s="738"/>
      <c r="V24" s="1161" t="s">
        <v>9</v>
      </c>
      <c r="W24" s="1161"/>
      <c r="X24" s="1161"/>
      <c r="Y24" s="1161"/>
      <c r="Z24" s="1160">
        <f>IF(入力!E22="給水","",工事店情報!D15)</f>
        <v>0</v>
      </c>
      <c r="AA24" s="1160"/>
      <c r="AB24" s="1160"/>
      <c r="AC24" s="1160"/>
      <c r="AD24" s="1160"/>
      <c r="AE24" s="1160"/>
      <c r="AF24" s="1160"/>
      <c r="AG24" s="1160"/>
      <c r="AH24" s="1160"/>
      <c r="AI24" s="1160"/>
      <c r="AJ24" s="1160"/>
      <c r="AK24" s="1160"/>
      <c r="AL24" s="739"/>
    </row>
    <row r="25" spans="2:41" ht="16.2">
      <c r="B25" s="1146"/>
      <c r="C25" s="1147"/>
      <c r="D25" s="741" t="s">
        <v>1226</v>
      </c>
      <c r="E25" s="742"/>
      <c r="F25" s="742"/>
      <c r="G25" s="742"/>
      <c r="H25" s="742"/>
      <c r="I25" s="742"/>
      <c r="J25" s="742"/>
      <c r="K25" s="1154">
        <f>IF(入力!E22="排水","",工事店情報!D10)</f>
        <v>0</v>
      </c>
      <c r="L25" s="1154"/>
      <c r="M25" s="1154"/>
      <c r="N25" s="1154"/>
      <c r="O25" s="738" t="s">
        <v>40</v>
      </c>
      <c r="P25" s="743"/>
      <c r="Q25" s="743"/>
      <c r="R25" s="743"/>
      <c r="T25" s="738"/>
      <c r="U25" s="738"/>
      <c r="V25" s="1155" t="s">
        <v>44</v>
      </c>
      <c r="W25" s="1155"/>
      <c r="X25" s="1155"/>
      <c r="Y25" s="1155"/>
      <c r="Z25" s="1155"/>
      <c r="AA25" s="1155"/>
      <c r="AB25" s="1155"/>
      <c r="AC25" s="1154">
        <f>IF(入力!E22="給水","",工事店情報!D16)</f>
        <v>0</v>
      </c>
      <c r="AD25" s="1154"/>
      <c r="AE25" s="1154"/>
      <c r="AF25" s="1154"/>
      <c r="AG25" s="1154"/>
      <c r="AH25" s="738" t="s">
        <v>40</v>
      </c>
      <c r="AI25" s="738"/>
      <c r="AJ25" s="738"/>
      <c r="AL25" s="739"/>
    </row>
    <row r="26" spans="2:41" ht="22.5" customHeight="1" thickBot="1">
      <c r="B26" s="1148"/>
      <c r="C26" s="1149"/>
      <c r="D26" s="1156" t="s">
        <v>6</v>
      </c>
      <c r="E26" s="1156"/>
      <c r="F26" s="1157">
        <f>IF(入力!E22="排水","",工事店情報!D11)</f>
        <v>0</v>
      </c>
      <c r="G26" s="1157"/>
      <c r="H26" s="1157"/>
      <c r="I26" s="1157"/>
      <c r="J26" s="1157"/>
      <c r="K26" s="1157"/>
      <c r="L26" s="1157"/>
      <c r="M26" s="1157"/>
      <c r="N26" s="1157"/>
      <c r="O26" s="1157"/>
      <c r="P26" s="1157"/>
      <c r="Q26" s="1157"/>
      <c r="R26" s="1157"/>
      <c r="S26" s="1157"/>
      <c r="T26" s="1157"/>
      <c r="U26" s="737"/>
      <c r="V26" s="1156" t="s">
        <v>6</v>
      </c>
      <c r="W26" s="1156"/>
      <c r="X26" s="1157">
        <f>IF(入力!E22="給水","",工事店情報!D17)</f>
        <v>0</v>
      </c>
      <c r="Y26" s="1157"/>
      <c r="Z26" s="1157"/>
      <c r="AA26" s="1157"/>
      <c r="AB26" s="1157"/>
      <c r="AC26" s="1157"/>
      <c r="AD26" s="1157"/>
      <c r="AE26" s="1157"/>
      <c r="AF26" s="1157"/>
      <c r="AG26" s="1157"/>
      <c r="AH26" s="1157"/>
      <c r="AI26" s="1157"/>
      <c r="AJ26" s="1157"/>
      <c r="AK26" s="1157"/>
      <c r="AL26" s="744"/>
    </row>
    <row r="27" spans="2:41">
      <c r="B27" s="1144" t="s">
        <v>8</v>
      </c>
      <c r="C27" s="1145"/>
      <c r="D27" s="1164" t="s">
        <v>55</v>
      </c>
      <c r="E27" s="1166" t="s">
        <v>56</v>
      </c>
      <c r="F27" s="1166"/>
      <c r="G27" s="1166"/>
      <c r="H27" s="1166"/>
      <c r="I27" s="1168" t="str">
        <f>入力!E31&amp;入力!E32</f>
        <v/>
      </c>
      <c r="J27" s="1169"/>
      <c r="K27" s="1169"/>
      <c r="L27" s="1169"/>
      <c r="M27" s="1169"/>
      <c r="N27" s="1169"/>
      <c r="O27" s="1169"/>
      <c r="P27" s="1169"/>
      <c r="Q27" s="1169"/>
      <c r="R27" s="1169"/>
      <c r="S27" s="1169"/>
      <c r="T27" s="1169"/>
      <c r="U27" s="1169"/>
      <c r="V27" s="1172" t="s">
        <v>1227</v>
      </c>
      <c r="W27" s="1173"/>
      <c r="X27" s="1173"/>
      <c r="Y27" s="1173"/>
      <c r="Z27" s="1174"/>
      <c r="AA27" s="1178" t="str">
        <f>IF(入力!E33="","",入力!E33)</f>
        <v/>
      </c>
      <c r="AB27" s="1169"/>
      <c r="AC27" s="1169"/>
      <c r="AD27" s="1169"/>
      <c r="AE27" s="1169"/>
      <c r="AF27" s="1169"/>
      <c r="AG27" s="1169"/>
      <c r="AH27" s="1169"/>
      <c r="AI27" s="1169"/>
      <c r="AJ27" s="1169"/>
      <c r="AK27" s="1169"/>
      <c r="AL27" s="1179"/>
    </row>
    <row r="28" spans="2:41">
      <c r="B28" s="1146"/>
      <c r="C28" s="1147"/>
      <c r="D28" s="1165"/>
      <c r="E28" s="1167"/>
      <c r="F28" s="1167"/>
      <c r="G28" s="1167"/>
      <c r="H28" s="1167"/>
      <c r="I28" s="1170"/>
      <c r="J28" s="1171"/>
      <c r="K28" s="1171"/>
      <c r="L28" s="1171"/>
      <c r="M28" s="1171"/>
      <c r="N28" s="1171"/>
      <c r="O28" s="1171"/>
      <c r="P28" s="1171"/>
      <c r="Q28" s="1171"/>
      <c r="R28" s="1171"/>
      <c r="S28" s="1171"/>
      <c r="T28" s="1171"/>
      <c r="U28" s="1171"/>
      <c r="V28" s="1175"/>
      <c r="W28" s="1176"/>
      <c r="X28" s="1176"/>
      <c r="Y28" s="1176"/>
      <c r="Z28" s="1177"/>
      <c r="AA28" s="1170"/>
      <c r="AB28" s="1171"/>
      <c r="AC28" s="1171"/>
      <c r="AD28" s="1171"/>
      <c r="AE28" s="1171"/>
      <c r="AF28" s="1171"/>
      <c r="AG28" s="1171"/>
      <c r="AH28" s="1171"/>
      <c r="AI28" s="1171"/>
      <c r="AJ28" s="1171"/>
      <c r="AK28" s="1171"/>
      <c r="AL28" s="1180"/>
    </row>
    <row r="29" spans="2:41">
      <c r="B29" s="1146"/>
      <c r="C29" s="1147"/>
      <c r="D29" s="1165"/>
      <c r="E29" s="1167" t="s">
        <v>57</v>
      </c>
      <c r="F29" s="1167"/>
      <c r="G29" s="1167"/>
      <c r="H29" s="1167"/>
      <c r="I29" s="1181" t="str">
        <f>IF(入力!E34=0,"",入力!E34)</f>
        <v/>
      </c>
      <c r="J29" s="1182"/>
      <c r="K29" s="1182"/>
      <c r="L29" s="1182"/>
      <c r="M29" s="1182"/>
      <c r="N29" s="1182"/>
      <c r="O29" s="1182"/>
      <c r="P29" s="1182"/>
      <c r="Q29" s="1182"/>
      <c r="R29" s="1182"/>
      <c r="S29" s="1182"/>
      <c r="T29" s="1182"/>
      <c r="U29" s="1182"/>
      <c r="V29" s="1182"/>
      <c r="W29" s="1182"/>
      <c r="X29" s="1182"/>
      <c r="Y29" s="1182"/>
      <c r="Z29" s="1182"/>
      <c r="AA29" s="1182"/>
      <c r="AB29" s="1182"/>
      <c r="AC29" s="1182"/>
      <c r="AD29" s="1182"/>
      <c r="AE29" s="1182"/>
      <c r="AF29" s="1182"/>
      <c r="AG29" s="1182"/>
      <c r="AH29" s="1182"/>
      <c r="AI29" s="1182"/>
      <c r="AJ29" s="1182"/>
      <c r="AK29" s="1182"/>
      <c r="AL29" s="1183"/>
    </row>
    <row r="30" spans="2:41">
      <c r="B30" s="1146"/>
      <c r="C30" s="1147"/>
      <c r="D30" s="1165"/>
      <c r="E30" s="1167"/>
      <c r="F30" s="1167"/>
      <c r="G30" s="1167"/>
      <c r="H30" s="1167"/>
      <c r="I30" s="1184"/>
      <c r="J30" s="1185"/>
      <c r="K30" s="1185"/>
      <c r="L30" s="1185"/>
      <c r="M30" s="1185"/>
      <c r="N30" s="1185"/>
      <c r="O30" s="1185"/>
      <c r="P30" s="1185"/>
      <c r="Q30" s="1185"/>
      <c r="R30" s="1185"/>
      <c r="S30" s="1185"/>
      <c r="T30" s="1185"/>
      <c r="U30" s="1185"/>
      <c r="V30" s="1185"/>
      <c r="W30" s="1185"/>
      <c r="X30" s="1185"/>
      <c r="Y30" s="1185"/>
      <c r="Z30" s="1185"/>
      <c r="AA30" s="1185"/>
      <c r="AB30" s="1185"/>
      <c r="AC30" s="1185"/>
      <c r="AD30" s="1185"/>
      <c r="AE30" s="1185"/>
      <c r="AF30" s="1185"/>
      <c r="AG30" s="1185"/>
      <c r="AH30" s="1185"/>
      <c r="AI30" s="1185"/>
      <c r="AJ30" s="1185"/>
      <c r="AK30" s="1185"/>
      <c r="AL30" s="1186"/>
    </row>
    <row r="31" spans="2:41" ht="18" customHeight="1">
      <c r="B31" s="1146"/>
      <c r="C31" s="1147"/>
      <c r="D31" s="1187" t="s">
        <v>10</v>
      </c>
      <c r="E31" s="1128"/>
      <c r="F31" s="1128"/>
      <c r="G31" s="1128"/>
      <c r="H31" s="1128"/>
      <c r="I31" s="1188" t="str">
        <f>IF(入力!E36="","",IF(入力!E37="","路線名等が未入力です！",入力!E36&amp;"("&amp;入力!E37&amp;")"))</f>
        <v/>
      </c>
      <c r="J31" s="1189"/>
      <c r="K31" s="1189"/>
      <c r="L31" s="1189"/>
      <c r="M31" s="1189"/>
      <c r="N31" s="1189"/>
      <c r="O31" s="1189"/>
      <c r="P31" s="1189"/>
      <c r="Q31" s="1189"/>
      <c r="R31" s="1189"/>
      <c r="S31" s="1189"/>
      <c r="T31" s="1189"/>
      <c r="U31" s="1189"/>
      <c r="V31" s="1189"/>
      <c r="W31" s="1189"/>
      <c r="X31" s="1189"/>
      <c r="Y31" s="1189"/>
      <c r="Z31" s="1189"/>
      <c r="AA31" s="1189"/>
      <c r="AB31" s="1189"/>
      <c r="AC31" s="1189"/>
      <c r="AD31" s="1189"/>
      <c r="AE31" s="1189"/>
      <c r="AF31" s="1189"/>
      <c r="AG31" s="1189"/>
      <c r="AH31" s="1189"/>
      <c r="AI31" s="1189"/>
      <c r="AJ31" s="1189"/>
      <c r="AK31" s="1189"/>
      <c r="AL31" s="1190"/>
    </row>
    <row r="32" spans="2:41" ht="11.25" customHeight="1">
      <c r="B32" s="1146"/>
      <c r="C32" s="1147"/>
      <c r="D32" s="1214" t="s">
        <v>11</v>
      </c>
      <c r="E32" s="1167"/>
      <c r="F32" s="1167"/>
      <c r="G32" s="1167"/>
      <c r="H32" s="1167"/>
      <c r="I32" s="1181" t="str">
        <f>入力!E38&amp;" "&amp;入力!F38</f>
        <v xml:space="preserve"> ←用途コードを入力してください。（例：専用住宅の場合は「01」）</v>
      </c>
      <c r="J32" s="1182"/>
      <c r="K32" s="1182"/>
      <c r="L32" s="1182"/>
      <c r="M32" s="1182"/>
      <c r="N32" s="1182"/>
      <c r="O32" s="1182"/>
      <c r="P32" s="1182"/>
      <c r="Q32" s="1182"/>
      <c r="R32" s="1182"/>
      <c r="S32" s="1182"/>
      <c r="T32" s="1182"/>
      <c r="U32" s="1182"/>
      <c r="V32" s="1215" t="s">
        <v>34</v>
      </c>
      <c r="W32" s="1215"/>
      <c r="X32" s="1215"/>
      <c r="Y32" s="1215"/>
      <c r="Z32" s="1215"/>
      <c r="AA32" s="1216" t="str">
        <f>IF(入力!E35="","未入力です!",入力!E35)</f>
        <v>未入力です!</v>
      </c>
      <c r="AB32" s="1216"/>
      <c r="AC32" s="1216"/>
      <c r="AD32" s="1216"/>
      <c r="AE32" s="1216"/>
      <c r="AF32" s="1216"/>
      <c r="AG32" s="1216"/>
      <c r="AH32" s="1216"/>
      <c r="AI32" s="1216"/>
      <c r="AJ32" s="1216"/>
      <c r="AK32" s="1219" t="s">
        <v>247</v>
      </c>
      <c r="AL32" s="1220"/>
    </row>
    <row r="33" spans="2:43" ht="11.25" customHeight="1">
      <c r="B33" s="1146"/>
      <c r="C33" s="1147"/>
      <c r="D33" s="1214"/>
      <c r="E33" s="1167"/>
      <c r="F33" s="1167"/>
      <c r="G33" s="1167"/>
      <c r="H33" s="1167"/>
      <c r="I33" s="1184"/>
      <c r="J33" s="1185"/>
      <c r="K33" s="1185"/>
      <c r="L33" s="1185"/>
      <c r="M33" s="1185"/>
      <c r="N33" s="1185"/>
      <c r="O33" s="1185"/>
      <c r="P33" s="1185"/>
      <c r="Q33" s="1185"/>
      <c r="R33" s="1185"/>
      <c r="S33" s="1185"/>
      <c r="T33" s="1185"/>
      <c r="U33" s="1185"/>
      <c r="V33" s="1215"/>
      <c r="W33" s="1215"/>
      <c r="X33" s="1215"/>
      <c r="Y33" s="1215"/>
      <c r="Z33" s="1215"/>
      <c r="AA33" s="1217"/>
      <c r="AB33" s="1217"/>
      <c r="AC33" s="1217"/>
      <c r="AD33" s="1217"/>
      <c r="AE33" s="1217"/>
      <c r="AF33" s="1217"/>
      <c r="AG33" s="1217"/>
      <c r="AH33" s="1217"/>
      <c r="AI33" s="1217"/>
      <c r="AJ33" s="1217"/>
      <c r="AK33" s="1152"/>
      <c r="AL33" s="1221"/>
    </row>
    <row r="34" spans="2:43" ht="22.5" customHeight="1">
      <c r="B34" s="1146"/>
      <c r="C34" s="1147"/>
      <c r="D34" s="1224" t="s">
        <v>31</v>
      </c>
      <c r="E34" s="1225"/>
      <c r="F34" s="1225"/>
      <c r="G34" s="1225"/>
      <c r="H34" s="1214"/>
      <c r="I34" s="1226" t="str">
        <f>入力!E39&amp;" "&amp;入力!F39</f>
        <v xml:space="preserve"> ←工事完了後の排水の処理方法を入力してください。（1:下水　2:浄化槽　3:汲取り　4:流入なし）</v>
      </c>
      <c r="J34" s="1227"/>
      <c r="K34" s="1227"/>
      <c r="L34" s="1227"/>
      <c r="M34" s="1227"/>
      <c r="N34" s="1227"/>
      <c r="O34" s="1227"/>
      <c r="P34" s="1227"/>
      <c r="Q34" s="1227"/>
      <c r="R34" s="1227"/>
      <c r="S34" s="1227"/>
      <c r="T34" s="1227"/>
      <c r="U34" s="1227"/>
      <c r="V34" s="1215"/>
      <c r="W34" s="1215"/>
      <c r="X34" s="1215"/>
      <c r="Y34" s="1215"/>
      <c r="Z34" s="1215"/>
      <c r="AA34" s="1218"/>
      <c r="AB34" s="1218"/>
      <c r="AC34" s="1218"/>
      <c r="AD34" s="1218"/>
      <c r="AE34" s="1218"/>
      <c r="AF34" s="1218"/>
      <c r="AG34" s="1218"/>
      <c r="AH34" s="1218"/>
      <c r="AI34" s="1218"/>
      <c r="AJ34" s="1218"/>
      <c r="AK34" s="1222"/>
      <c r="AL34" s="1223"/>
    </row>
    <row r="35" spans="2:43" ht="22.5" customHeight="1" thickBot="1">
      <c r="B35" s="1162"/>
      <c r="C35" s="1163"/>
      <c r="D35" s="1191" t="s">
        <v>12</v>
      </c>
      <c r="E35" s="1192"/>
      <c r="F35" s="1192"/>
      <c r="G35" s="1192"/>
      <c r="H35" s="1192"/>
      <c r="I35" s="1193">
        <f>DATE(申請書!I35,申請書!N35,申請書!R35)</f>
        <v>0</v>
      </c>
      <c r="J35" s="1194"/>
      <c r="K35" s="1194"/>
      <c r="L35" s="1194"/>
      <c r="M35" s="1194"/>
      <c r="N35" s="1194"/>
      <c r="O35" s="1194"/>
      <c r="P35" s="1194"/>
      <c r="Q35" s="1194"/>
      <c r="R35" s="1194"/>
      <c r="S35" s="1194"/>
      <c r="T35" s="1194"/>
      <c r="U35" s="1195"/>
      <c r="V35" s="1196" t="s">
        <v>13</v>
      </c>
      <c r="W35" s="1197"/>
      <c r="X35" s="1197"/>
      <c r="Y35" s="1197"/>
      <c r="Z35" s="1191"/>
      <c r="AA35" s="1198">
        <f>DATE(申請書!AA35,申請書!AE35,申請書!AI35)</f>
        <v>0</v>
      </c>
      <c r="AB35" s="1199"/>
      <c r="AC35" s="1199"/>
      <c r="AD35" s="1199"/>
      <c r="AE35" s="1199"/>
      <c r="AF35" s="1199"/>
      <c r="AG35" s="1199"/>
      <c r="AH35" s="1199"/>
      <c r="AI35" s="1199"/>
      <c r="AJ35" s="1199"/>
      <c r="AK35" s="1199"/>
      <c r="AL35" s="1200"/>
    </row>
    <row r="36" spans="2:43" ht="15.75" customHeight="1" thickTop="1">
      <c r="B36" s="745"/>
      <c r="C36" s="746"/>
      <c r="D36" s="746"/>
      <c r="E36" s="746"/>
      <c r="F36" s="746"/>
      <c r="G36" s="746"/>
      <c r="H36" s="746"/>
      <c r="I36" s="746"/>
      <c r="J36" s="746"/>
      <c r="K36" s="746"/>
      <c r="L36" s="746"/>
      <c r="M36" s="746"/>
      <c r="N36" s="746"/>
      <c r="O36" s="746"/>
      <c r="P36" s="746"/>
      <c r="Q36" s="746"/>
      <c r="R36" s="746"/>
      <c r="S36" s="746"/>
      <c r="T36" s="746"/>
      <c r="U36" s="746"/>
      <c r="V36" s="746"/>
      <c r="W36" s="746"/>
      <c r="X36" s="746"/>
      <c r="Y36" s="746"/>
      <c r="Z36" s="746"/>
      <c r="AA36" s="746"/>
      <c r="AB36" s="746"/>
      <c r="AC36" s="746"/>
      <c r="AD36" s="746"/>
      <c r="AE36" s="746"/>
      <c r="AF36" s="746"/>
      <c r="AG36" s="746"/>
      <c r="AH36" s="746"/>
      <c r="AI36" s="746"/>
      <c r="AJ36" s="746"/>
      <c r="AK36" s="746"/>
      <c r="AL36" s="746"/>
    </row>
    <row r="37" spans="2:43" ht="17.399999999999999">
      <c r="B37" s="1295" t="s">
        <v>1228</v>
      </c>
      <c r="C37" s="1296"/>
      <c r="D37" s="1271" t="s">
        <v>14</v>
      </c>
      <c r="E37" s="1272"/>
      <c r="F37" s="1272"/>
      <c r="G37" s="1273"/>
      <c r="H37" s="1181" t="str">
        <f>IF(入力!E22="排水","",入力!F53)</f>
        <v>←工事内容を数字で入力してください。（1:一般住宅,2:集合住宅,3:承認工事,4:その他）</v>
      </c>
      <c r="I37" s="1182"/>
      <c r="J37" s="1182"/>
      <c r="K37" s="1182"/>
      <c r="L37" s="1182"/>
      <c r="M37" s="1182"/>
      <c r="N37" s="1182"/>
      <c r="O37" s="1182"/>
      <c r="P37" s="1182"/>
      <c r="Q37" s="1182"/>
      <c r="R37" s="1182"/>
      <c r="S37" s="1182"/>
      <c r="T37" s="1182"/>
      <c r="U37" s="1182"/>
      <c r="V37" s="1182"/>
      <c r="W37" s="1182"/>
      <c r="X37" s="1182"/>
      <c r="Y37" s="1182"/>
      <c r="Z37" s="1182"/>
      <c r="AA37" s="1182"/>
      <c r="AB37" s="1182"/>
      <c r="AC37" s="1182"/>
      <c r="AD37" s="1182"/>
      <c r="AE37" s="1182"/>
      <c r="AF37" s="1182"/>
      <c r="AG37" s="1182"/>
      <c r="AH37" s="1182"/>
      <c r="AI37" s="1182"/>
      <c r="AJ37" s="1182"/>
      <c r="AK37" s="1182"/>
      <c r="AL37" s="1299"/>
    </row>
    <row r="38" spans="2:43" ht="21.75" customHeight="1">
      <c r="B38" s="1297"/>
      <c r="C38" s="1298"/>
      <c r="D38" s="1274"/>
      <c r="E38" s="1275"/>
      <c r="F38" s="1275"/>
      <c r="G38" s="1276"/>
      <c r="H38" s="1300" t="str">
        <f>IF(入力!E22="排水","",IF(入力!E57="2",入力!F57,"")&amp;"　"&amp;IF(入力!E58="2",入力!F58,""))</f>
        <v>　</v>
      </c>
      <c r="I38" s="1300"/>
      <c r="J38" s="1300"/>
      <c r="K38" s="1300"/>
      <c r="L38" s="1300"/>
      <c r="M38" s="1300"/>
      <c r="N38" s="1300"/>
      <c r="O38" s="1300"/>
      <c r="P38" s="1300"/>
      <c r="Q38" s="1300"/>
      <c r="R38" s="1300"/>
      <c r="S38" s="1300"/>
      <c r="T38" s="1300"/>
      <c r="U38" s="1300"/>
      <c r="V38" s="1300" t="str">
        <f>IF(入力!E22="排水","",IF(入力!E55="1","私管分岐（メーター口径："&amp;入力!E60&amp;"mm）",入力!F54))</f>
        <v>←申請区分を数字で入力してください。（1:新設,2:改造,3:口径変更,4:取付済）</v>
      </c>
      <c r="W38" s="1300"/>
      <c r="X38" s="1300"/>
      <c r="Y38" s="1300"/>
      <c r="Z38" s="1300"/>
      <c r="AA38" s="1300"/>
      <c r="AB38" s="1300"/>
      <c r="AC38" s="1300"/>
      <c r="AD38" s="1300"/>
      <c r="AE38" s="1300"/>
      <c r="AF38" s="1300"/>
      <c r="AG38" s="1300"/>
      <c r="AH38" s="1300"/>
      <c r="AI38" s="1300"/>
      <c r="AJ38" s="1300"/>
      <c r="AK38" s="1300"/>
      <c r="AL38" s="1301"/>
    </row>
    <row r="39" spans="2:43" ht="21" customHeight="1">
      <c r="B39" s="1297"/>
      <c r="C39" s="1298"/>
      <c r="D39" s="1128" t="s">
        <v>46</v>
      </c>
      <c r="E39" s="1128"/>
      <c r="F39" s="1128"/>
      <c r="G39" s="1128"/>
      <c r="H39" s="1247" t="s">
        <v>1229</v>
      </c>
      <c r="I39" s="1248"/>
      <c r="J39" s="1249"/>
      <c r="K39" s="1250">
        <f>IF(入力!E22="排水","",入力!E60)</f>
        <v>0</v>
      </c>
      <c r="L39" s="1213"/>
      <c r="M39" s="1213"/>
      <c r="N39" s="747" t="s">
        <v>1138</v>
      </c>
      <c r="O39" s="1251" t="s">
        <v>1230</v>
      </c>
      <c r="P39" s="1252"/>
      <c r="Q39" s="1253"/>
      <c r="R39" s="1250">
        <f>IF(入力!E22="排水","",IF(入力!E57="0",入力!E46,入力!E60))</f>
        <v>0</v>
      </c>
      <c r="S39" s="1213"/>
      <c r="T39" s="1213"/>
      <c r="U39" s="747" t="s">
        <v>1138</v>
      </c>
      <c r="V39" s="1251" t="s">
        <v>1231</v>
      </c>
      <c r="W39" s="1252"/>
      <c r="X39" s="1253"/>
      <c r="Y39" s="1254" t="s">
        <v>1232</v>
      </c>
      <c r="Z39" s="1255"/>
      <c r="AA39" s="1213">
        <f>IF(入力!E22="排水","",入力!E43)</f>
        <v>0</v>
      </c>
      <c r="AB39" s="1213"/>
      <c r="AC39" s="1255" t="s">
        <v>1233</v>
      </c>
      <c r="AD39" s="1255"/>
      <c r="AE39" s="1213">
        <f>IF(入力!E22="排水","",入力!E44)</f>
        <v>0</v>
      </c>
      <c r="AF39" s="1285"/>
      <c r="AG39" s="1251" t="s">
        <v>1234</v>
      </c>
      <c r="AH39" s="1252"/>
      <c r="AI39" s="1253"/>
      <c r="AJ39" s="1286" t="str">
        <f>IF(入力!E22="排水","",IF(入力!E73="","",入力!E73))</f>
        <v/>
      </c>
      <c r="AK39" s="1287"/>
      <c r="AL39" s="748" t="s">
        <v>1235</v>
      </c>
      <c r="AQ39" s="729"/>
    </row>
    <row r="40" spans="2:43" ht="14.25" customHeight="1">
      <c r="B40" s="1297"/>
      <c r="C40" s="1298"/>
      <c r="D40" s="1167" t="s">
        <v>1236</v>
      </c>
      <c r="E40" s="1127"/>
      <c r="F40" s="1127"/>
      <c r="G40" s="1127"/>
      <c r="H40" s="1228"/>
      <c r="I40" s="1229"/>
      <c r="J40" s="1230"/>
      <c r="K40" s="1234" t="s">
        <v>1237</v>
      </c>
      <c r="L40" s="1235"/>
      <c r="M40" s="1235"/>
      <c r="N40" s="1236"/>
      <c r="O40" s="1240"/>
      <c r="P40" s="1219"/>
      <c r="Q40" s="1241"/>
      <c r="R40" s="1244" t="s">
        <v>1238</v>
      </c>
      <c r="S40" s="1245"/>
      <c r="T40" s="1245"/>
      <c r="U40" s="1245"/>
      <c r="V40" s="1245"/>
      <c r="W40" s="1245"/>
      <c r="X40" s="1245"/>
      <c r="Y40" s="1245"/>
      <c r="Z40" s="1245"/>
      <c r="AA40" s="1245"/>
      <c r="AB40" s="1245"/>
      <c r="AC40" s="1245"/>
      <c r="AD40" s="1245"/>
      <c r="AE40" s="1245"/>
      <c r="AF40" s="1246"/>
      <c r="AG40" s="1201" t="s">
        <v>1239</v>
      </c>
      <c r="AH40" s="1202"/>
      <c r="AI40" s="1202"/>
      <c r="AJ40" s="1202"/>
      <c r="AK40" s="1202"/>
      <c r="AL40" s="1203"/>
    </row>
    <row r="41" spans="2:43" ht="25.5" customHeight="1">
      <c r="B41" s="1297"/>
      <c r="C41" s="1298"/>
      <c r="D41" s="1127"/>
      <c r="E41" s="1127"/>
      <c r="F41" s="1127"/>
      <c r="G41" s="1127"/>
      <c r="H41" s="1231"/>
      <c r="I41" s="1232"/>
      <c r="J41" s="1233"/>
      <c r="K41" s="1237"/>
      <c r="L41" s="1238"/>
      <c r="M41" s="1238"/>
      <c r="N41" s="1239"/>
      <c r="O41" s="1242"/>
      <c r="P41" s="1222"/>
      <c r="Q41" s="1243"/>
      <c r="R41" s="1204" t="s">
        <v>26</v>
      </c>
      <c r="S41" s="1205"/>
      <c r="T41" s="1206"/>
      <c r="U41" s="1207"/>
      <c r="V41" s="1208"/>
      <c r="W41" s="1208"/>
      <c r="X41" s="1208"/>
      <c r="Y41" s="1209"/>
      <c r="Z41" s="1204" t="s">
        <v>1240</v>
      </c>
      <c r="AA41" s="1205"/>
      <c r="AB41" s="1206"/>
      <c r="AC41" s="1210" t="s">
        <v>1248</v>
      </c>
      <c r="AD41" s="1211"/>
      <c r="AE41" s="1211"/>
      <c r="AF41" s="1212"/>
      <c r="AG41" s="1207" t="str">
        <f>IF(入力!F62="有","■","□")&amp;" 舗装先行"</f>
        <v>□ 舗装先行</v>
      </c>
      <c r="AH41" s="1208"/>
      <c r="AI41" s="1208"/>
      <c r="AJ41" s="1208"/>
      <c r="AK41" s="1208"/>
      <c r="AL41" s="1209"/>
    </row>
    <row r="42" spans="2:43" ht="15.75" customHeight="1">
      <c r="B42" s="1297"/>
      <c r="C42" s="1298"/>
      <c r="D42" s="1257" t="s">
        <v>1241</v>
      </c>
      <c r="E42" s="1258"/>
      <c r="F42" s="1258"/>
      <c r="G42" s="1259"/>
      <c r="H42" s="1240"/>
      <c r="I42" s="1219"/>
      <c r="J42" s="1219"/>
      <c r="K42" s="1219"/>
      <c r="L42" s="1219"/>
      <c r="M42" s="1219"/>
      <c r="N42" s="1219"/>
      <c r="O42" s="1219"/>
      <c r="P42" s="1219"/>
      <c r="Q42" s="1219"/>
      <c r="R42" s="1219"/>
      <c r="S42" s="1219"/>
      <c r="T42" s="1219"/>
      <c r="U42" s="1219"/>
      <c r="V42" s="1219"/>
      <c r="W42" s="1219"/>
      <c r="X42" s="1219"/>
      <c r="Y42" s="1219"/>
      <c r="Z42" s="1219"/>
      <c r="AA42" s="1219"/>
      <c r="AB42" s="1219"/>
      <c r="AC42" s="1219"/>
      <c r="AD42" s="1219"/>
      <c r="AE42" s="1219"/>
      <c r="AF42" s="1219"/>
      <c r="AG42" s="1219"/>
      <c r="AH42" s="1219"/>
      <c r="AI42" s="1219"/>
      <c r="AJ42" s="1219"/>
      <c r="AK42" s="1219"/>
      <c r="AL42" s="1241"/>
    </row>
    <row r="43" spans="2:43" ht="15.75" customHeight="1">
      <c r="B43" s="1297"/>
      <c r="C43" s="1298"/>
      <c r="D43" s="1260"/>
      <c r="E43" s="1261"/>
      <c r="F43" s="1261"/>
      <c r="G43" s="1262"/>
      <c r="H43" s="1263"/>
      <c r="I43" s="1152"/>
      <c r="J43" s="1152"/>
      <c r="K43" s="1152"/>
      <c r="L43" s="1152"/>
      <c r="M43" s="1152"/>
      <c r="N43" s="1152"/>
      <c r="O43" s="1152"/>
      <c r="P43" s="1152"/>
      <c r="Q43" s="1152"/>
      <c r="R43" s="1152"/>
      <c r="S43" s="1152"/>
      <c r="T43" s="1152"/>
      <c r="U43" s="1152"/>
      <c r="V43" s="1152"/>
      <c r="W43" s="1152"/>
      <c r="X43" s="1152"/>
      <c r="Y43" s="1152"/>
      <c r="Z43" s="1152"/>
      <c r="AA43" s="1152"/>
      <c r="AB43" s="1152"/>
      <c r="AC43" s="1152"/>
      <c r="AD43" s="1152"/>
      <c r="AE43" s="1152"/>
      <c r="AF43" s="1152"/>
      <c r="AG43" s="1152"/>
      <c r="AH43" s="1152"/>
      <c r="AI43" s="1152"/>
      <c r="AJ43" s="1152"/>
      <c r="AK43" s="1152"/>
      <c r="AL43" s="1264"/>
    </row>
    <row r="44" spans="2:43" ht="15.75" customHeight="1">
      <c r="B44" s="1297"/>
      <c r="C44" s="1298"/>
      <c r="D44" s="1260"/>
      <c r="E44" s="1261"/>
      <c r="F44" s="1261"/>
      <c r="G44" s="1262"/>
      <c r="H44" s="1242"/>
      <c r="I44" s="1222"/>
      <c r="J44" s="1222"/>
      <c r="K44" s="1222"/>
      <c r="L44" s="1222"/>
      <c r="M44" s="1222"/>
      <c r="N44" s="1222"/>
      <c r="O44" s="1222"/>
      <c r="P44" s="1222"/>
      <c r="Q44" s="1222"/>
      <c r="R44" s="1222"/>
      <c r="S44" s="1222"/>
      <c r="T44" s="1222"/>
      <c r="U44" s="1222"/>
      <c r="V44" s="1222"/>
      <c r="W44" s="1222"/>
      <c r="X44" s="1222"/>
      <c r="Y44" s="1222"/>
      <c r="Z44" s="1222"/>
      <c r="AA44" s="1222"/>
      <c r="AB44" s="1222"/>
      <c r="AC44" s="1222"/>
      <c r="AD44" s="1222"/>
      <c r="AE44" s="1222"/>
      <c r="AF44" s="1222"/>
      <c r="AG44" s="1222"/>
      <c r="AH44" s="1222"/>
      <c r="AI44" s="1222"/>
      <c r="AJ44" s="1222"/>
      <c r="AK44" s="1222"/>
      <c r="AL44" s="1243"/>
    </row>
    <row r="45" spans="2:43" ht="13.5" customHeight="1">
      <c r="B45" s="1265" t="s">
        <v>1242</v>
      </c>
      <c r="C45" s="1266"/>
      <c r="D45" s="1271" t="s">
        <v>14</v>
      </c>
      <c r="E45" s="1272"/>
      <c r="F45" s="1272"/>
      <c r="G45" s="1273"/>
      <c r="H45" s="1277" t="str">
        <f>IF(入力!E22="給水","",入力!F75)</f>
        <v>←申請区分を数字で入力してください。（1:新設,2:改造,3:浄化槽切替,4:汲取切替）</v>
      </c>
      <c r="I45" s="1278"/>
      <c r="J45" s="1278"/>
      <c r="K45" s="1278"/>
      <c r="L45" s="1278"/>
      <c r="M45" s="1278"/>
      <c r="N45" s="1278"/>
      <c r="O45" s="1278"/>
      <c r="P45" s="1278"/>
      <c r="Q45" s="1278"/>
      <c r="R45" s="1278"/>
      <c r="S45" s="1278"/>
      <c r="T45" s="1278"/>
      <c r="U45" s="1278"/>
      <c r="V45" s="1278"/>
      <c r="W45" s="1278"/>
      <c r="X45" s="1278"/>
      <c r="Y45" s="1278"/>
      <c r="Z45" s="1278"/>
      <c r="AA45" s="1278"/>
      <c r="AB45" s="1278"/>
      <c r="AC45" s="1278"/>
      <c r="AD45" s="1278"/>
      <c r="AE45" s="1278"/>
      <c r="AF45" s="1278"/>
      <c r="AG45" s="1278"/>
      <c r="AH45" s="1278"/>
      <c r="AI45" s="1278"/>
      <c r="AJ45" s="1278"/>
      <c r="AK45" s="1278"/>
      <c r="AL45" s="1279"/>
    </row>
    <row r="46" spans="2:43" ht="16.5" customHeight="1">
      <c r="B46" s="1267"/>
      <c r="C46" s="1268"/>
      <c r="D46" s="1274"/>
      <c r="E46" s="1275"/>
      <c r="F46" s="1275"/>
      <c r="G46" s="1276"/>
      <c r="H46" s="1280"/>
      <c r="I46" s="1281"/>
      <c r="J46" s="1281"/>
      <c r="K46" s="1281"/>
      <c r="L46" s="1281"/>
      <c r="M46" s="1281"/>
      <c r="N46" s="1281"/>
      <c r="O46" s="1281"/>
      <c r="P46" s="1281"/>
      <c r="Q46" s="1281"/>
      <c r="R46" s="1281"/>
      <c r="S46" s="1281"/>
      <c r="T46" s="1281"/>
      <c r="U46" s="1281"/>
      <c r="V46" s="1281"/>
      <c r="W46" s="1281"/>
      <c r="X46" s="1281"/>
      <c r="Y46" s="1281"/>
      <c r="Z46" s="1281"/>
      <c r="AA46" s="1281"/>
      <c r="AB46" s="1281"/>
      <c r="AC46" s="1281"/>
      <c r="AD46" s="1281"/>
      <c r="AE46" s="1281"/>
      <c r="AF46" s="1281"/>
      <c r="AG46" s="1281"/>
      <c r="AH46" s="1281"/>
      <c r="AI46" s="1281"/>
      <c r="AJ46" s="1281"/>
      <c r="AK46" s="1281"/>
      <c r="AL46" s="1282"/>
    </row>
    <row r="47" spans="2:43" ht="16.5" customHeight="1">
      <c r="B47" s="1267"/>
      <c r="C47" s="1268"/>
      <c r="D47" s="1272" t="s">
        <v>1241</v>
      </c>
      <c r="E47" s="1272"/>
      <c r="F47" s="1272"/>
      <c r="G47" s="1273"/>
      <c r="H47" s="1240"/>
      <c r="I47" s="1219"/>
      <c r="J47" s="1219"/>
      <c r="K47" s="1219"/>
      <c r="L47" s="1219"/>
      <c r="M47" s="1219"/>
      <c r="N47" s="1219"/>
      <c r="O47" s="1219"/>
      <c r="P47" s="1219"/>
      <c r="Q47" s="1219"/>
      <c r="R47" s="1219"/>
      <c r="S47" s="1219"/>
      <c r="T47" s="1219"/>
      <c r="U47" s="1219"/>
      <c r="V47" s="1219"/>
      <c r="W47" s="1219"/>
      <c r="X47" s="1219"/>
      <c r="Y47" s="1219"/>
      <c r="Z47" s="1219"/>
      <c r="AA47" s="1219"/>
      <c r="AB47" s="1219"/>
      <c r="AC47" s="1219"/>
      <c r="AD47" s="1219"/>
      <c r="AE47" s="1219"/>
      <c r="AF47" s="1219"/>
      <c r="AG47" s="1219"/>
      <c r="AH47" s="1219"/>
      <c r="AI47" s="1219"/>
      <c r="AJ47" s="1219"/>
      <c r="AK47" s="1219"/>
      <c r="AL47" s="1241"/>
    </row>
    <row r="48" spans="2:43">
      <c r="B48" s="1267"/>
      <c r="C48" s="1268"/>
      <c r="D48" s="1283"/>
      <c r="E48" s="1283"/>
      <c r="F48" s="1283"/>
      <c r="G48" s="1284"/>
      <c r="H48" s="1263"/>
      <c r="I48" s="1152"/>
      <c r="J48" s="1152"/>
      <c r="K48" s="1152"/>
      <c r="L48" s="1152"/>
      <c r="M48" s="1152"/>
      <c r="N48" s="1152"/>
      <c r="O48" s="1152"/>
      <c r="P48" s="1152"/>
      <c r="Q48" s="1152"/>
      <c r="R48" s="1152"/>
      <c r="S48" s="1152"/>
      <c r="T48" s="1152"/>
      <c r="U48" s="1152"/>
      <c r="V48" s="1152"/>
      <c r="W48" s="1152"/>
      <c r="X48" s="1152"/>
      <c r="Y48" s="1152"/>
      <c r="Z48" s="1152"/>
      <c r="AA48" s="1152"/>
      <c r="AB48" s="1152"/>
      <c r="AC48" s="1152"/>
      <c r="AD48" s="1152"/>
      <c r="AE48" s="1152"/>
      <c r="AF48" s="1152"/>
      <c r="AG48" s="1152"/>
      <c r="AH48" s="1152"/>
      <c r="AI48" s="1152"/>
      <c r="AJ48" s="1152"/>
      <c r="AK48" s="1152"/>
      <c r="AL48" s="1264"/>
    </row>
    <row r="49" spans="2:38">
      <c r="B49" s="1269"/>
      <c r="C49" s="1270"/>
      <c r="D49" s="1275"/>
      <c r="E49" s="1275"/>
      <c r="F49" s="1275"/>
      <c r="G49" s="1276"/>
      <c r="H49" s="1242"/>
      <c r="I49" s="1222"/>
      <c r="J49" s="1222"/>
      <c r="K49" s="1222"/>
      <c r="L49" s="1222"/>
      <c r="M49" s="1222"/>
      <c r="N49" s="1222"/>
      <c r="O49" s="1222"/>
      <c r="P49" s="1222"/>
      <c r="Q49" s="1222"/>
      <c r="R49" s="1222"/>
      <c r="S49" s="1222"/>
      <c r="T49" s="1222"/>
      <c r="U49" s="1222"/>
      <c r="V49" s="1222"/>
      <c r="W49" s="1222"/>
      <c r="X49" s="1222"/>
      <c r="Y49" s="1222"/>
      <c r="Z49" s="1222"/>
      <c r="AA49" s="1222"/>
      <c r="AB49" s="1222"/>
      <c r="AC49" s="1222"/>
      <c r="AD49" s="1222"/>
      <c r="AE49" s="1222"/>
      <c r="AF49" s="1222"/>
      <c r="AG49" s="1222"/>
      <c r="AH49" s="1222"/>
      <c r="AI49" s="1222"/>
      <c r="AJ49" s="1222"/>
      <c r="AK49" s="1222"/>
      <c r="AL49" s="1243"/>
    </row>
    <row r="50" spans="2:38" ht="9" customHeight="1">
      <c r="B50" s="749"/>
      <c r="C50" s="749"/>
      <c r="D50" s="750"/>
      <c r="E50" s="750"/>
      <c r="F50" s="750"/>
      <c r="G50" s="750"/>
    </row>
    <row r="51" spans="2:38" ht="17.399999999999999">
      <c r="D51" s="1288" t="str">
        <f>"令和　　年　　月　　日付けの申請について"</f>
        <v>令和　　年　　月　　日付けの申請について</v>
      </c>
      <c r="E51" s="1288"/>
      <c r="F51" s="1288"/>
      <c r="G51" s="1288"/>
      <c r="H51" s="1288"/>
      <c r="I51" s="1288"/>
      <c r="J51" s="1288"/>
      <c r="K51" s="1288"/>
      <c r="L51" s="1288"/>
      <c r="M51" s="1288"/>
      <c r="N51" s="1288"/>
      <c r="O51" s="1288"/>
      <c r="P51" s="1288"/>
      <c r="Q51" s="1288"/>
      <c r="R51" s="1288"/>
      <c r="S51" s="1288"/>
      <c r="T51" s="1288"/>
      <c r="U51" s="1288"/>
      <c r="V51" s="1288"/>
      <c r="W51" s="1288"/>
      <c r="X51" s="1288"/>
      <c r="Y51" s="1288"/>
      <c r="Z51" s="1288"/>
      <c r="AA51" s="1288"/>
      <c r="AB51" s="1288"/>
      <c r="AC51" s="1288"/>
      <c r="AD51" s="1288"/>
      <c r="AE51" s="1288"/>
      <c r="AF51" s="1288"/>
      <c r="AG51" s="1288"/>
      <c r="AH51" s="1288"/>
      <c r="AI51" s="1288"/>
      <c r="AJ51" s="1288"/>
      <c r="AK51" s="1288"/>
    </row>
    <row r="52" spans="2:38" ht="17.25" customHeight="1">
      <c r="D52" s="751" t="str">
        <f>I9</f>
        <v>□</v>
      </c>
      <c r="E52" s="1289" t="s">
        <v>1243</v>
      </c>
      <c r="F52" s="1290"/>
      <c r="G52" s="1290"/>
      <c r="H52" s="1290"/>
      <c r="I52" s="1290"/>
      <c r="J52" s="1290"/>
      <c r="K52" s="1290"/>
      <c r="L52" s="1290"/>
      <c r="M52" s="1290"/>
      <c r="N52" s="1290"/>
      <c r="O52" s="1290"/>
      <c r="P52" s="1290"/>
      <c r="Q52" s="1290"/>
      <c r="R52" s="1290"/>
      <c r="S52" s="1290"/>
      <c r="T52" s="1290"/>
      <c r="U52" s="1290"/>
      <c r="V52" s="1290"/>
      <c r="W52" s="1290"/>
      <c r="X52" s="1290"/>
      <c r="Y52" s="1290"/>
      <c r="Z52" s="1290"/>
      <c r="AA52" s="1290"/>
      <c r="AB52" s="1290"/>
      <c r="AC52" s="1290"/>
      <c r="AD52" s="1290"/>
      <c r="AE52" s="1290"/>
      <c r="AF52" s="1290"/>
      <c r="AG52" s="1290"/>
      <c r="AH52" s="1290"/>
      <c r="AI52" s="1290"/>
      <c r="AJ52" s="1290"/>
      <c r="AK52" s="1290"/>
    </row>
    <row r="53" spans="2:38" ht="51.75" customHeight="1">
      <c r="D53" s="752" t="str">
        <f>I10</f>
        <v>□</v>
      </c>
      <c r="E53" s="1291" t="s">
        <v>1244</v>
      </c>
      <c r="F53" s="1292"/>
      <c r="G53" s="1292"/>
      <c r="H53" s="1292"/>
      <c r="I53" s="1292"/>
      <c r="J53" s="1292"/>
      <c r="K53" s="1292"/>
      <c r="L53" s="1292"/>
      <c r="M53" s="1292"/>
      <c r="N53" s="1292"/>
      <c r="O53" s="1292"/>
      <c r="P53" s="1292"/>
      <c r="Q53" s="1292"/>
      <c r="R53" s="1292"/>
      <c r="S53" s="1292"/>
      <c r="T53" s="1292"/>
      <c r="U53" s="1292"/>
      <c r="V53" s="1292"/>
      <c r="W53" s="1292"/>
      <c r="X53" s="1292"/>
      <c r="Y53" s="1292"/>
      <c r="Z53" s="1292"/>
      <c r="AA53" s="1292"/>
      <c r="AB53" s="1292"/>
      <c r="AC53" s="1292"/>
      <c r="AD53" s="1292"/>
      <c r="AE53" s="1292"/>
      <c r="AF53" s="1292"/>
      <c r="AG53" s="1292"/>
      <c r="AH53" s="1292"/>
      <c r="AI53" s="1292"/>
      <c r="AJ53" s="1292"/>
      <c r="AK53" s="1292"/>
    </row>
    <row r="54" spans="2:38" ht="16.2">
      <c r="O54" s="1293" t="s">
        <v>1245</v>
      </c>
      <c r="P54" s="1293"/>
      <c r="Q54" s="1293"/>
      <c r="R54" s="1293"/>
      <c r="S54" s="1293"/>
      <c r="T54" s="1293"/>
      <c r="U54" s="1293"/>
      <c r="W54" s="727" t="s">
        <v>1246</v>
      </c>
      <c r="X54" s="1294" t="s">
        <v>1247</v>
      </c>
      <c r="Y54" s="1294"/>
      <c r="Z54" s="1294"/>
      <c r="AA54" s="1294"/>
      <c r="AB54" s="1294"/>
      <c r="AC54" s="1294"/>
      <c r="AD54" s="1294"/>
      <c r="AE54" s="1294"/>
      <c r="AF54" s="1294"/>
    </row>
    <row r="55" spans="2:38" ht="36" customHeight="1"/>
    <row r="56" spans="2:38">
      <c r="U56" s="753"/>
      <c r="V56" s="753"/>
      <c r="W56" s="753"/>
      <c r="X56" s="753"/>
      <c r="Y56" s="753"/>
      <c r="Z56" s="753"/>
      <c r="AA56" s="753"/>
      <c r="AB56" s="753"/>
      <c r="AC56" s="753"/>
    </row>
    <row r="58" spans="2:38" ht="16.2">
      <c r="B58" s="754"/>
      <c r="C58" s="754"/>
      <c r="D58" s="754"/>
      <c r="E58" s="754"/>
      <c r="F58" s="754"/>
      <c r="G58" s="754"/>
      <c r="H58" s="754"/>
      <c r="I58" s="754"/>
      <c r="J58" s="754"/>
      <c r="K58" s="754"/>
      <c r="L58" s="754"/>
      <c r="M58" s="754"/>
      <c r="N58" s="754"/>
      <c r="O58" s="754"/>
      <c r="P58" s="754"/>
      <c r="Q58" s="754"/>
      <c r="R58" s="754"/>
      <c r="S58" s="754"/>
      <c r="T58" s="754"/>
      <c r="U58" s="754"/>
      <c r="V58" s="754"/>
      <c r="W58" s="754"/>
      <c r="X58" s="754"/>
      <c r="Y58" s="754"/>
      <c r="Z58" s="754"/>
      <c r="AA58" s="754"/>
      <c r="AB58" s="754"/>
      <c r="AC58" s="754"/>
      <c r="AD58" s="754"/>
      <c r="AE58" s="754"/>
      <c r="AF58" s="754"/>
      <c r="AG58" s="754"/>
      <c r="AH58" s="754"/>
      <c r="AI58" s="754"/>
      <c r="AJ58" s="754"/>
      <c r="AK58" s="754"/>
      <c r="AL58" s="754"/>
    </row>
    <row r="59" spans="2:38" ht="16.2">
      <c r="B59" s="754"/>
      <c r="C59" s="754"/>
      <c r="D59" s="754"/>
      <c r="E59" s="754"/>
      <c r="F59" s="754"/>
      <c r="G59" s="754"/>
      <c r="H59" s="754"/>
      <c r="I59" s="754"/>
      <c r="J59" s="754"/>
      <c r="K59" s="754"/>
      <c r="L59" s="754"/>
      <c r="M59" s="754"/>
      <c r="N59" s="754"/>
      <c r="O59" s="754"/>
      <c r="P59" s="754"/>
      <c r="Q59" s="754"/>
      <c r="R59" s="754"/>
      <c r="S59" s="754"/>
      <c r="T59" s="754"/>
      <c r="U59" s="754"/>
      <c r="V59" s="754"/>
      <c r="W59" s="754"/>
      <c r="X59" s="754"/>
      <c r="Y59" s="754"/>
      <c r="Z59" s="754"/>
      <c r="AA59" s="754"/>
      <c r="AB59" s="754"/>
      <c r="AC59" s="754"/>
      <c r="AD59" s="754"/>
      <c r="AE59" s="754"/>
      <c r="AF59" s="754"/>
      <c r="AG59" s="754"/>
      <c r="AH59" s="754"/>
      <c r="AI59" s="754"/>
      <c r="AJ59" s="754"/>
      <c r="AK59" s="754"/>
      <c r="AL59" s="754"/>
    </row>
    <row r="115" spans="2:38">
      <c r="B115" s="1256"/>
      <c r="C115" s="1256"/>
      <c r="D115" s="1256"/>
      <c r="E115" s="1256"/>
      <c r="F115" s="1256"/>
      <c r="G115" s="1256"/>
      <c r="H115" s="1256"/>
      <c r="I115" s="1256"/>
      <c r="J115" s="1256"/>
      <c r="K115" s="1256"/>
      <c r="L115" s="1256"/>
      <c r="M115" s="1256"/>
      <c r="N115" s="1256"/>
      <c r="O115" s="1256"/>
      <c r="P115" s="1256"/>
      <c r="Q115" s="1256"/>
      <c r="R115" s="1256"/>
      <c r="S115" s="1256"/>
      <c r="T115" s="1256"/>
      <c r="U115" s="1256"/>
      <c r="V115" s="1256"/>
      <c r="W115" s="1256"/>
      <c r="X115" s="1256"/>
      <c r="Y115" s="1256"/>
      <c r="Z115" s="1256"/>
      <c r="AA115" s="1256"/>
      <c r="AB115" s="1256"/>
      <c r="AC115" s="1256"/>
      <c r="AD115" s="1256"/>
      <c r="AE115" s="1256"/>
      <c r="AF115" s="1256"/>
      <c r="AG115" s="1256"/>
      <c r="AH115" s="1256"/>
      <c r="AI115" s="1256"/>
      <c r="AJ115" s="1256"/>
      <c r="AK115" s="1256"/>
      <c r="AL115" s="1256"/>
    </row>
    <row r="116" spans="2:38">
      <c r="B116" s="1256"/>
      <c r="C116" s="1256"/>
      <c r="D116" s="1256"/>
      <c r="E116" s="1256"/>
      <c r="F116" s="1256"/>
      <c r="G116" s="1256"/>
      <c r="H116" s="1256"/>
      <c r="I116" s="1256"/>
      <c r="J116" s="1256"/>
      <c r="K116" s="1256"/>
      <c r="L116" s="1256"/>
      <c r="M116" s="1256"/>
      <c r="N116" s="1256"/>
      <c r="O116" s="1256"/>
      <c r="P116" s="1256"/>
      <c r="Q116" s="1256"/>
      <c r="R116" s="1256"/>
      <c r="S116" s="1256"/>
      <c r="T116" s="1256"/>
      <c r="U116" s="1256"/>
      <c r="V116" s="1256"/>
      <c r="W116" s="1256"/>
      <c r="X116" s="1256"/>
      <c r="Y116" s="1256"/>
      <c r="Z116" s="1256"/>
      <c r="AA116" s="1256"/>
      <c r="AB116" s="1256"/>
      <c r="AC116" s="1256"/>
      <c r="AD116" s="1256"/>
      <c r="AE116" s="1256"/>
      <c r="AF116" s="1256"/>
      <c r="AG116" s="1256"/>
      <c r="AH116" s="1256"/>
      <c r="AI116" s="1256"/>
      <c r="AJ116" s="1256"/>
      <c r="AK116" s="1256"/>
      <c r="AL116" s="1256"/>
    </row>
    <row r="117" spans="2:38">
      <c r="B117" s="1256"/>
      <c r="C117" s="1256"/>
      <c r="D117" s="1256"/>
      <c r="E117" s="1256"/>
      <c r="F117" s="1256"/>
      <c r="G117" s="1256"/>
      <c r="H117" s="1256"/>
      <c r="I117" s="1256"/>
      <c r="J117" s="1256"/>
      <c r="K117" s="1256"/>
      <c r="L117" s="1256"/>
      <c r="M117" s="1256"/>
      <c r="N117" s="1256"/>
      <c r="O117" s="1256"/>
      <c r="P117" s="1256"/>
      <c r="Q117" s="1256"/>
      <c r="R117" s="1256"/>
      <c r="S117" s="1256"/>
      <c r="T117" s="1256"/>
      <c r="U117" s="1256"/>
      <c r="V117" s="1256"/>
      <c r="W117" s="1256"/>
      <c r="X117" s="1256"/>
      <c r="Y117" s="1256"/>
      <c r="Z117" s="1256"/>
      <c r="AA117" s="1256"/>
      <c r="AB117" s="1256"/>
      <c r="AC117" s="1256"/>
      <c r="AD117" s="1256"/>
      <c r="AE117" s="1256"/>
      <c r="AF117" s="1256"/>
      <c r="AG117" s="1256"/>
      <c r="AH117" s="1256"/>
      <c r="AI117" s="1256"/>
      <c r="AJ117" s="1256"/>
      <c r="AK117" s="1256"/>
      <c r="AL117" s="1256"/>
    </row>
    <row r="118" spans="2:38">
      <c r="B118" s="1256"/>
      <c r="C118" s="1256"/>
      <c r="D118" s="1256"/>
      <c r="E118" s="1256"/>
      <c r="F118" s="1256"/>
      <c r="G118" s="1256"/>
      <c r="H118" s="1256"/>
      <c r="I118" s="1256"/>
      <c r="J118" s="1256"/>
      <c r="K118" s="1256"/>
      <c r="L118" s="1256"/>
      <c r="M118" s="1256"/>
      <c r="N118" s="1256"/>
      <c r="O118" s="1256"/>
      <c r="P118" s="1256"/>
      <c r="Q118" s="1256"/>
      <c r="R118" s="1256"/>
      <c r="S118" s="1256"/>
      <c r="T118" s="1256"/>
      <c r="U118" s="1256"/>
      <c r="V118" s="1256"/>
      <c r="W118" s="1256"/>
      <c r="X118" s="1256"/>
      <c r="Y118" s="1256"/>
      <c r="Z118" s="1256"/>
      <c r="AA118" s="1256"/>
      <c r="AB118" s="1256"/>
      <c r="AC118" s="1256"/>
      <c r="AD118" s="1256"/>
      <c r="AE118" s="1256"/>
      <c r="AF118" s="1256"/>
      <c r="AG118" s="1256"/>
      <c r="AH118" s="1256"/>
      <c r="AI118" s="1256"/>
      <c r="AJ118" s="1256"/>
      <c r="AK118" s="1256"/>
      <c r="AL118" s="1256"/>
    </row>
    <row r="119" spans="2:38">
      <c r="B119" s="1256"/>
      <c r="C119" s="1256"/>
      <c r="D119" s="1256"/>
      <c r="E119" s="1256"/>
      <c r="F119" s="1256"/>
      <c r="G119" s="1256"/>
      <c r="H119" s="1256"/>
      <c r="I119" s="1256"/>
      <c r="J119" s="1256"/>
      <c r="K119" s="1256"/>
      <c r="L119" s="1256"/>
      <c r="M119" s="1256"/>
      <c r="N119" s="1256"/>
      <c r="O119" s="1256"/>
      <c r="P119" s="1256"/>
      <c r="Q119" s="1256"/>
      <c r="R119" s="1256"/>
      <c r="S119" s="1256"/>
      <c r="T119" s="1256"/>
      <c r="U119" s="1256"/>
      <c r="V119" s="1256"/>
      <c r="W119" s="1256"/>
      <c r="X119" s="1256"/>
      <c r="Y119" s="1256"/>
      <c r="Z119" s="1256"/>
      <c r="AA119" s="1256"/>
      <c r="AB119" s="1256"/>
      <c r="AC119" s="1256"/>
      <c r="AD119" s="1256"/>
      <c r="AE119" s="1256"/>
      <c r="AF119" s="1256"/>
      <c r="AG119" s="1256"/>
      <c r="AH119" s="1256"/>
      <c r="AI119" s="1256"/>
      <c r="AJ119" s="1256"/>
      <c r="AK119" s="1256"/>
      <c r="AL119" s="1256"/>
    </row>
  </sheetData>
  <mergeCells count="109">
    <mergeCell ref="B115:AL119"/>
    <mergeCell ref="D42:G44"/>
    <mergeCell ref="H42:AL44"/>
    <mergeCell ref="B45:C49"/>
    <mergeCell ref="D45:G46"/>
    <mergeCell ref="H45:AL46"/>
    <mergeCell ref="D47:G49"/>
    <mergeCell ref="H47:AL49"/>
    <mergeCell ref="AC39:AD39"/>
    <mergeCell ref="AE39:AF39"/>
    <mergeCell ref="AG39:AI39"/>
    <mergeCell ref="AJ39:AK39"/>
    <mergeCell ref="D51:AK51"/>
    <mergeCell ref="E52:AK52"/>
    <mergeCell ref="E53:AK53"/>
    <mergeCell ref="O54:U54"/>
    <mergeCell ref="X54:AF54"/>
    <mergeCell ref="B37:C44"/>
    <mergeCell ref="D37:G38"/>
    <mergeCell ref="H37:AL37"/>
    <mergeCell ref="H38:U38"/>
    <mergeCell ref="V38:AL38"/>
    <mergeCell ref="D39:G39"/>
    <mergeCell ref="D40:G41"/>
    <mergeCell ref="AG40:AL40"/>
    <mergeCell ref="R41:T41"/>
    <mergeCell ref="U41:Y41"/>
    <mergeCell ref="Z41:AB41"/>
    <mergeCell ref="AC41:AF41"/>
    <mergeCell ref="AG41:AL41"/>
    <mergeCell ref="AA39:AB39"/>
    <mergeCell ref="D32:H33"/>
    <mergeCell ref="I32:U33"/>
    <mergeCell ref="V32:Z34"/>
    <mergeCell ref="AA32:AJ34"/>
    <mergeCell ref="AK32:AL34"/>
    <mergeCell ref="D34:H34"/>
    <mergeCell ref="I34:U34"/>
    <mergeCell ref="H40:J41"/>
    <mergeCell ref="K40:N41"/>
    <mergeCell ref="O40:Q41"/>
    <mergeCell ref="R40:AF40"/>
    <mergeCell ref="H39:J39"/>
    <mergeCell ref="K39:M39"/>
    <mergeCell ref="O39:Q39"/>
    <mergeCell ref="R39:T39"/>
    <mergeCell ref="V39:X39"/>
    <mergeCell ref="Y39:Z39"/>
    <mergeCell ref="B27:C35"/>
    <mergeCell ref="D27:D30"/>
    <mergeCell ref="E27:H28"/>
    <mergeCell ref="I27:U28"/>
    <mergeCell ref="V27:Z28"/>
    <mergeCell ref="AA27:AL28"/>
    <mergeCell ref="E29:H30"/>
    <mergeCell ref="I29:AL30"/>
    <mergeCell ref="D31:H31"/>
    <mergeCell ref="I31:AL31"/>
    <mergeCell ref="D35:H35"/>
    <mergeCell ref="I35:U35"/>
    <mergeCell ref="V35:Z35"/>
    <mergeCell ref="AA35:AL35"/>
    <mergeCell ref="B19:C26"/>
    <mergeCell ref="D19:O19"/>
    <mergeCell ref="P19:R19"/>
    <mergeCell ref="V19:AF19"/>
    <mergeCell ref="AG19:AI19"/>
    <mergeCell ref="D20:E21"/>
    <mergeCell ref="F20:T21"/>
    <mergeCell ref="V20:W21"/>
    <mergeCell ref="X20:AK21"/>
    <mergeCell ref="D22:F23"/>
    <mergeCell ref="K25:N25"/>
    <mergeCell ref="V25:AB25"/>
    <mergeCell ref="AC25:AG25"/>
    <mergeCell ref="D26:E26"/>
    <mergeCell ref="F26:T26"/>
    <mergeCell ref="V26:W26"/>
    <mergeCell ref="X26:AK26"/>
    <mergeCell ref="G22:T23"/>
    <mergeCell ref="V22:X23"/>
    <mergeCell ref="Y22:AK23"/>
    <mergeCell ref="D24:F24"/>
    <mergeCell ref="H24:R24"/>
    <mergeCell ref="V24:Y24"/>
    <mergeCell ref="Z24:AK24"/>
    <mergeCell ref="J14:M14"/>
    <mergeCell ref="AD14:AJ14"/>
    <mergeCell ref="J15:W15"/>
    <mergeCell ref="AB15:AJ15"/>
    <mergeCell ref="J16:W16"/>
    <mergeCell ref="J17:W17"/>
    <mergeCell ref="AC17:AK17"/>
    <mergeCell ref="Z5:AD5"/>
    <mergeCell ref="AE5:AL5"/>
    <mergeCell ref="J9:AB9"/>
    <mergeCell ref="J10:AB10"/>
    <mergeCell ref="AF11:AG11"/>
    <mergeCell ref="AI11:AJ11"/>
    <mergeCell ref="I2:P2"/>
    <mergeCell ref="Q2:V2"/>
    <mergeCell ref="Z2:AD2"/>
    <mergeCell ref="AE2:AL2"/>
    <mergeCell ref="I3:P5"/>
    <mergeCell ref="Q3:V5"/>
    <mergeCell ref="Z3:AD3"/>
    <mergeCell ref="AE3:AL3"/>
    <mergeCell ref="Z4:AD4"/>
    <mergeCell ref="AE4:AL4"/>
  </mergeCells>
  <phoneticPr fontId="6"/>
  <pageMargins left="0" right="0" top="0" bottom="0" header="0" footer="0"/>
  <pageSetup paperSize="9" scale="97" orientation="portrait" r:id="rId1"/>
  <rowBreaks count="1" manualBreakCount="1">
    <brk id="56"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54"/>
  <sheetViews>
    <sheetView view="pageBreakPreview" zoomScale="85" zoomScaleNormal="100" zoomScaleSheetLayoutView="85" zoomScalePageLayoutView="115" workbookViewId="0"/>
  </sheetViews>
  <sheetFormatPr defaultColWidth="3.44140625" defaultRowHeight="13.2"/>
  <cols>
    <col min="1" max="50" width="2.77734375" customWidth="1"/>
  </cols>
  <sheetData>
    <row r="1" spans="1:36" ht="27.75" customHeight="1">
      <c r="A1" s="286" t="s">
        <v>130</v>
      </c>
      <c r="B1" s="287"/>
      <c r="C1" s="287"/>
      <c r="D1" s="287"/>
      <c r="E1" s="287"/>
      <c r="F1" s="288">
        <f>工事店情報!D4</f>
        <v>0</v>
      </c>
      <c r="G1" s="289"/>
      <c r="H1" s="289"/>
      <c r="I1" s="289"/>
      <c r="J1" s="289"/>
      <c r="K1" s="289"/>
      <c r="L1" s="289"/>
      <c r="M1" s="289"/>
      <c r="N1" s="289"/>
      <c r="O1" s="289"/>
      <c r="P1" s="289"/>
      <c r="Q1" s="287" t="s">
        <v>131</v>
      </c>
      <c r="R1" s="287"/>
      <c r="S1" s="287"/>
      <c r="T1" s="287"/>
      <c r="U1" s="287"/>
      <c r="V1" s="288">
        <f>工事店情報!D8</f>
        <v>0</v>
      </c>
      <c r="W1" s="289"/>
      <c r="X1" s="289"/>
      <c r="Y1" s="289"/>
      <c r="Z1" s="289"/>
      <c r="AA1" s="289"/>
      <c r="AB1" s="289"/>
      <c r="AC1" s="289"/>
      <c r="AD1" s="289"/>
      <c r="AE1" s="289"/>
      <c r="AF1" s="290"/>
    </row>
    <row r="2" spans="1:36" ht="22.5" customHeight="1">
      <c r="A2" s="1316" t="s">
        <v>132</v>
      </c>
      <c r="B2" s="1317"/>
      <c r="C2" s="1317"/>
      <c r="D2" s="1317"/>
      <c r="E2" s="1318"/>
      <c r="F2" s="1319">
        <f>工事店情報!D18</f>
        <v>0</v>
      </c>
      <c r="G2" s="1320"/>
      <c r="H2" s="1320"/>
      <c r="I2" s="1320"/>
      <c r="J2" s="1320"/>
      <c r="K2" s="1320"/>
      <c r="L2" s="1320"/>
      <c r="M2" s="1320"/>
      <c r="N2" s="1320"/>
      <c r="O2" s="1320"/>
      <c r="P2" s="1321"/>
      <c r="Q2" s="1322" t="s">
        <v>133</v>
      </c>
      <c r="R2" s="1323"/>
      <c r="S2" s="1323"/>
      <c r="T2" s="1323"/>
      <c r="U2" s="1324"/>
      <c r="V2" s="1319">
        <f>工事店情報!D19</f>
        <v>0</v>
      </c>
      <c r="W2" s="1320"/>
      <c r="X2" s="1320"/>
      <c r="Y2" s="1320"/>
      <c r="Z2" s="1320"/>
      <c r="AA2" s="1320"/>
      <c r="AB2" s="1320"/>
      <c r="AC2" s="1320"/>
      <c r="AD2" s="1320"/>
      <c r="AE2" s="1320"/>
      <c r="AF2" s="1325"/>
      <c r="AJ2" s="202" t="s">
        <v>564</v>
      </c>
    </row>
    <row r="3" spans="1:36">
      <c r="A3" s="1326" t="s">
        <v>134</v>
      </c>
      <c r="B3" s="1327"/>
      <c r="C3" s="1330" t="str">
        <f>IF(OR(入力!E22="給水",入力!E22="給排水"),"■　給水","□　給水")</f>
        <v>□　給水</v>
      </c>
      <c r="D3" s="1331"/>
      <c r="E3" s="1331"/>
      <c r="F3" s="1331"/>
      <c r="G3" s="1332" t="s">
        <v>135</v>
      </c>
      <c r="H3" s="1332"/>
      <c r="I3" s="1332"/>
      <c r="J3" s="1332"/>
      <c r="K3" s="1332"/>
      <c r="L3" s="1334" t="str">
        <f>入力!E31&amp;入力!E32</f>
        <v/>
      </c>
      <c r="M3" s="1335"/>
      <c r="N3" s="1335"/>
      <c r="O3" s="1335"/>
      <c r="P3" s="1335"/>
      <c r="Q3" s="1335"/>
      <c r="R3" s="1335"/>
      <c r="S3" s="1335"/>
      <c r="T3" s="1335"/>
      <c r="U3" s="1335"/>
      <c r="V3" s="1335"/>
      <c r="W3" s="1335"/>
      <c r="X3" s="1335"/>
      <c r="Y3" s="1335"/>
      <c r="Z3" s="1335"/>
      <c r="AA3" s="1335"/>
      <c r="AB3" s="1335"/>
      <c r="AC3" s="1335"/>
      <c r="AD3" s="1335"/>
      <c r="AE3" s="1335"/>
      <c r="AF3" s="1336"/>
    </row>
    <row r="4" spans="1:36" ht="13.8" thickBot="1">
      <c r="A4" s="1328"/>
      <c r="B4" s="1329"/>
      <c r="C4" s="1339" t="str">
        <f>IF(OR(入力!E22="排水",入力!E22="給排水"),"■　排水","□　排水")</f>
        <v>□　排水</v>
      </c>
      <c r="D4" s="1340"/>
      <c r="E4" s="1340"/>
      <c r="F4" s="1340"/>
      <c r="G4" s="1333"/>
      <c r="H4" s="1333"/>
      <c r="I4" s="1333"/>
      <c r="J4" s="1333"/>
      <c r="K4" s="1333"/>
      <c r="L4" s="1337"/>
      <c r="M4" s="1337"/>
      <c r="N4" s="1337"/>
      <c r="O4" s="1337"/>
      <c r="P4" s="1337"/>
      <c r="Q4" s="1337"/>
      <c r="R4" s="1337"/>
      <c r="S4" s="1337"/>
      <c r="T4" s="1337"/>
      <c r="U4" s="1337"/>
      <c r="V4" s="1337"/>
      <c r="W4" s="1337"/>
      <c r="X4" s="1337"/>
      <c r="Y4" s="1337"/>
      <c r="Z4" s="1337"/>
      <c r="AA4" s="1337"/>
      <c r="AB4" s="1337"/>
      <c r="AC4" s="1337"/>
      <c r="AD4" s="1337"/>
      <c r="AE4" s="1337"/>
      <c r="AF4" s="1338"/>
    </row>
    <row r="5" spans="1:36" ht="23.25" customHeight="1">
      <c r="A5" s="1302" t="s">
        <v>136</v>
      </c>
      <c r="B5" s="1302"/>
      <c r="C5" s="1302"/>
      <c r="D5" s="1302"/>
      <c r="E5" s="1302"/>
      <c r="F5" s="1302"/>
      <c r="G5" s="1302"/>
      <c r="H5" s="1302"/>
      <c r="I5" s="1302"/>
      <c r="J5" s="1302"/>
      <c r="K5" s="1302"/>
      <c r="L5" s="1302"/>
      <c r="M5" s="1302"/>
      <c r="N5" s="1302"/>
      <c r="O5" s="1302"/>
      <c r="P5" s="1302"/>
      <c r="Q5" s="1302"/>
      <c r="R5" s="1302"/>
      <c r="S5" s="1302"/>
      <c r="T5" s="1302"/>
      <c r="U5" s="1302"/>
      <c r="V5" s="1302"/>
      <c r="W5" s="1302"/>
      <c r="X5" s="1302"/>
      <c r="Y5" s="1302"/>
      <c r="Z5" s="1302"/>
      <c r="AA5" s="1302"/>
      <c r="AB5" s="1302"/>
      <c r="AC5" s="1302"/>
      <c r="AD5" s="1302"/>
      <c r="AE5" s="1302"/>
      <c r="AF5" s="1302"/>
    </row>
    <row r="6" spans="1:36">
      <c r="A6" s="1303"/>
      <c r="B6" s="1303"/>
      <c r="C6" s="1304" t="s">
        <v>1380</v>
      </c>
      <c r="D6" s="1305"/>
      <c r="E6" s="1305"/>
      <c r="F6" s="1305"/>
      <c r="G6" s="1305"/>
      <c r="H6" s="1305"/>
      <c r="I6" s="1305"/>
      <c r="J6" s="1305"/>
      <c r="K6" s="1305"/>
      <c r="L6" s="1305"/>
      <c r="M6" s="1306"/>
      <c r="N6" s="1310" t="s">
        <v>58</v>
      </c>
      <c r="O6" s="1311"/>
      <c r="P6" s="1311"/>
      <c r="Q6" s="1311"/>
      <c r="R6" s="1311"/>
      <c r="S6" s="1311"/>
      <c r="T6" s="1311"/>
      <c r="U6" s="1311"/>
      <c r="V6" s="1311"/>
      <c r="W6" s="1311"/>
      <c r="X6" s="1311"/>
      <c r="Y6" s="1311"/>
      <c r="Z6" s="1311"/>
      <c r="AA6" s="1311"/>
      <c r="AB6" s="1311"/>
      <c r="AC6" s="1311"/>
      <c r="AD6" s="1311"/>
      <c r="AE6" s="1311"/>
      <c r="AF6" s="1311"/>
    </row>
    <row r="7" spans="1:36">
      <c r="A7" s="1303"/>
      <c r="B7" s="1303"/>
      <c r="C7" s="1307"/>
      <c r="D7" s="1308"/>
      <c r="E7" s="1308"/>
      <c r="F7" s="1308"/>
      <c r="G7" s="1308"/>
      <c r="H7" s="1308"/>
      <c r="I7" s="1308"/>
      <c r="J7" s="1308"/>
      <c r="K7" s="1308"/>
      <c r="L7" s="1308"/>
      <c r="M7" s="1309"/>
      <c r="N7" s="1311"/>
      <c r="O7" s="1311"/>
      <c r="P7" s="1311"/>
      <c r="Q7" s="1311"/>
      <c r="R7" s="1311"/>
      <c r="S7" s="1311"/>
      <c r="T7" s="1311"/>
      <c r="U7" s="1311"/>
      <c r="V7" s="1311"/>
      <c r="W7" s="1311"/>
      <c r="X7" s="1311"/>
      <c r="Y7" s="1311"/>
      <c r="Z7" s="1311"/>
      <c r="AA7" s="1311"/>
      <c r="AB7" s="1311"/>
      <c r="AC7" s="1311"/>
      <c r="AD7" s="1311"/>
      <c r="AE7" s="1311"/>
      <c r="AF7" s="1311"/>
    </row>
    <row r="8" spans="1:36" ht="18.75" customHeight="1">
      <c r="A8" s="1312" t="s">
        <v>137</v>
      </c>
      <c r="B8" s="1313"/>
      <c r="C8" s="1314" t="s">
        <v>138</v>
      </c>
      <c r="D8" s="1314"/>
      <c r="E8" s="1314"/>
      <c r="F8" s="1314"/>
      <c r="G8" s="1314"/>
      <c r="H8" s="1314"/>
      <c r="I8" s="1314"/>
      <c r="J8" s="1314"/>
      <c r="K8" s="1314"/>
      <c r="L8" s="1314"/>
      <c r="M8" s="1314"/>
      <c r="N8" s="1315"/>
      <c r="O8" s="1315"/>
      <c r="P8" s="1315"/>
      <c r="Q8" s="1315"/>
      <c r="R8" s="1315"/>
      <c r="S8" s="1315"/>
      <c r="T8" s="1315"/>
      <c r="U8" s="1315"/>
      <c r="V8" s="1315"/>
      <c r="W8" s="1315"/>
      <c r="X8" s="1315"/>
      <c r="Y8" s="1315"/>
      <c r="Z8" s="1315"/>
      <c r="AA8" s="1315"/>
      <c r="AB8" s="1315"/>
      <c r="AC8" s="1315"/>
      <c r="AD8" s="1315"/>
      <c r="AE8" s="1315"/>
      <c r="AF8" s="1315"/>
    </row>
    <row r="9" spans="1:36" ht="18.75" customHeight="1">
      <c r="A9" s="1312" t="s">
        <v>137</v>
      </c>
      <c r="B9" s="1313"/>
      <c r="C9" s="1314" t="s">
        <v>139</v>
      </c>
      <c r="D9" s="1314"/>
      <c r="E9" s="1314"/>
      <c r="F9" s="1314"/>
      <c r="G9" s="1314"/>
      <c r="H9" s="1314"/>
      <c r="I9" s="1314"/>
      <c r="J9" s="1314"/>
      <c r="K9" s="1314"/>
      <c r="L9" s="1314"/>
      <c r="M9" s="1314"/>
      <c r="N9" s="1315"/>
      <c r="O9" s="1315"/>
      <c r="P9" s="1315"/>
      <c r="Q9" s="1315"/>
      <c r="R9" s="1315"/>
      <c r="S9" s="1315"/>
      <c r="T9" s="1315"/>
      <c r="U9" s="1315"/>
      <c r="V9" s="1315"/>
      <c r="W9" s="1315"/>
      <c r="X9" s="1315"/>
      <c r="Y9" s="1315"/>
      <c r="Z9" s="1315"/>
      <c r="AA9" s="1315"/>
      <c r="AB9" s="1315"/>
      <c r="AC9" s="1315"/>
      <c r="AD9" s="1315"/>
      <c r="AE9" s="1315"/>
      <c r="AF9" s="1315"/>
    </row>
    <row r="10" spans="1:36" ht="18.75" customHeight="1">
      <c r="A10" s="1312" t="s">
        <v>137</v>
      </c>
      <c r="B10" s="1313"/>
      <c r="C10" s="1314" t="s">
        <v>140</v>
      </c>
      <c r="D10" s="1314"/>
      <c r="E10" s="1314"/>
      <c r="F10" s="1314"/>
      <c r="G10" s="1314"/>
      <c r="H10" s="1314"/>
      <c r="I10" s="1314"/>
      <c r="J10" s="1314"/>
      <c r="K10" s="1314"/>
      <c r="L10" s="1314"/>
      <c r="M10" s="1314"/>
      <c r="N10" s="1315"/>
      <c r="O10" s="1315"/>
      <c r="P10" s="1315"/>
      <c r="Q10" s="1315"/>
      <c r="R10" s="1315"/>
      <c r="S10" s="1315"/>
      <c r="T10" s="1315"/>
      <c r="U10" s="1315"/>
      <c r="V10" s="1315"/>
      <c r="W10" s="1315"/>
      <c r="X10" s="1315"/>
      <c r="Y10" s="1315"/>
      <c r="Z10" s="1315"/>
      <c r="AA10" s="1315"/>
      <c r="AB10" s="1315"/>
      <c r="AC10" s="1315"/>
      <c r="AD10" s="1315"/>
      <c r="AE10" s="1315"/>
      <c r="AF10" s="1315"/>
    </row>
    <row r="11" spans="1:36" ht="18.75" customHeight="1">
      <c r="A11" s="1312" t="s">
        <v>137</v>
      </c>
      <c r="B11" s="1313"/>
      <c r="C11" s="1314" t="s">
        <v>141</v>
      </c>
      <c r="D11" s="1314"/>
      <c r="E11" s="1314"/>
      <c r="F11" s="1314"/>
      <c r="G11" s="1314"/>
      <c r="H11" s="1314"/>
      <c r="I11" s="1314"/>
      <c r="J11" s="1314"/>
      <c r="K11" s="1314"/>
      <c r="L11" s="1314"/>
      <c r="M11" s="1314"/>
      <c r="N11" s="1315" t="s">
        <v>1381</v>
      </c>
      <c r="O11" s="1315"/>
      <c r="P11" s="1315"/>
      <c r="Q11" s="1315"/>
      <c r="R11" s="1315"/>
      <c r="S11" s="1315"/>
      <c r="T11" s="1315"/>
      <c r="U11" s="1315"/>
      <c r="V11" s="1315"/>
      <c r="W11" s="1315"/>
      <c r="X11" s="1315"/>
      <c r="Y11" s="1315"/>
      <c r="Z11" s="1315"/>
      <c r="AA11" s="1315"/>
      <c r="AB11" s="1315"/>
      <c r="AC11" s="1315"/>
      <c r="AD11" s="1315"/>
      <c r="AE11" s="1315"/>
      <c r="AF11" s="1315"/>
    </row>
    <row r="12" spans="1:36" ht="18.75" customHeight="1">
      <c r="A12" s="1312" t="s">
        <v>137</v>
      </c>
      <c r="B12" s="1313"/>
      <c r="C12" s="1314" t="s">
        <v>142</v>
      </c>
      <c r="D12" s="1314"/>
      <c r="E12" s="1314"/>
      <c r="F12" s="1314"/>
      <c r="G12" s="1314"/>
      <c r="H12" s="1314"/>
      <c r="I12" s="1314"/>
      <c r="J12" s="1314"/>
      <c r="K12" s="1314"/>
      <c r="L12" s="1314"/>
      <c r="M12" s="1314"/>
      <c r="N12" s="1315" t="s">
        <v>1382</v>
      </c>
      <c r="O12" s="1315"/>
      <c r="P12" s="1315"/>
      <c r="Q12" s="1315"/>
      <c r="R12" s="1315"/>
      <c r="S12" s="1315"/>
      <c r="T12" s="1315"/>
      <c r="U12" s="1315"/>
      <c r="V12" s="1315"/>
      <c r="W12" s="1315"/>
      <c r="X12" s="1315"/>
      <c r="Y12" s="1315"/>
      <c r="Z12" s="1315"/>
      <c r="AA12" s="1315"/>
      <c r="AB12" s="1315"/>
      <c r="AC12" s="1315"/>
      <c r="AD12" s="1315"/>
      <c r="AE12" s="1315"/>
      <c r="AF12" s="1315"/>
    </row>
    <row r="13" spans="1:36" ht="18.75" customHeight="1">
      <c r="A13" s="1312" t="s">
        <v>137</v>
      </c>
      <c r="B13" s="1313"/>
      <c r="C13" s="1314" t="s">
        <v>1383</v>
      </c>
      <c r="D13" s="1314"/>
      <c r="E13" s="1314"/>
      <c r="F13" s="1314"/>
      <c r="G13" s="1314"/>
      <c r="H13" s="1314"/>
      <c r="I13" s="1314"/>
      <c r="J13" s="1314"/>
      <c r="K13" s="1314"/>
      <c r="L13" s="1314"/>
      <c r="M13" s="1314"/>
      <c r="N13" s="1315"/>
      <c r="O13" s="1315"/>
      <c r="P13" s="1315"/>
      <c r="Q13" s="1315"/>
      <c r="R13" s="1315"/>
      <c r="S13" s="1315"/>
      <c r="T13" s="1315"/>
      <c r="U13" s="1315"/>
      <c r="V13" s="1315"/>
      <c r="W13" s="1315"/>
      <c r="X13" s="1315"/>
      <c r="Y13" s="1315"/>
      <c r="Z13" s="1315"/>
      <c r="AA13" s="1315"/>
      <c r="AB13" s="1315"/>
      <c r="AC13" s="1315"/>
      <c r="AD13" s="1315"/>
      <c r="AE13" s="1315"/>
      <c r="AF13" s="1315"/>
    </row>
    <row r="14" spans="1:36" ht="18.75" customHeight="1">
      <c r="A14" s="1312" t="s">
        <v>137</v>
      </c>
      <c r="B14" s="1313"/>
      <c r="C14" s="1314" t="s">
        <v>143</v>
      </c>
      <c r="D14" s="1314"/>
      <c r="E14" s="1314"/>
      <c r="F14" s="1314"/>
      <c r="G14" s="1314"/>
      <c r="H14" s="1314"/>
      <c r="I14" s="1314"/>
      <c r="J14" s="1314"/>
      <c r="K14" s="1314"/>
      <c r="L14" s="1314"/>
      <c r="M14" s="1314"/>
      <c r="N14" s="1315" t="s">
        <v>144</v>
      </c>
      <c r="O14" s="1315"/>
      <c r="P14" s="1315"/>
      <c r="Q14" s="1315"/>
      <c r="R14" s="1315"/>
      <c r="S14" s="1315"/>
      <c r="T14" s="1315"/>
      <c r="U14" s="1315"/>
      <c r="V14" s="1315"/>
      <c r="W14" s="1315"/>
      <c r="X14" s="1315"/>
      <c r="Y14" s="1315"/>
      <c r="Z14" s="1315"/>
      <c r="AA14" s="1315"/>
      <c r="AB14" s="1315"/>
      <c r="AC14" s="1315"/>
      <c r="AD14" s="1315"/>
      <c r="AE14" s="1315"/>
      <c r="AF14" s="1315"/>
    </row>
    <row r="15" spans="1:36" ht="18.75" customHeight="1">
      <c r="A15" s="1312" t="s">
        <v>137</v>
      </c>
      <c r="B15" s="1313"/>
      <c r="C15" s="1314" t="s">
        <v>145</v>
      </c>
      <c r="D15" s="1314"/>
      <c r="E15" s="1314"/>
      <c r="F15" s="1314"/>
      <c r="G15" s="1314"/>
      <c r="H15" s="1314"/>
      <c r="I15" s="1314"/>
      <c r="J15" s="1314"/>
      <c r="K15" s="1314"/>
      <c r="L15" s="1314"/>
      <c r="M15" s="1314"/>
      <c r="N15" s="1315" t="s">
        <v>146</v>
      </c>
      <c r="O15" s="1315"/>
      <c r="P15" s="1315"/>
      <c r="Q15" s="1315"/>
      <c r="R15" s="1315"/>
      <c r="S15" s="1315"/>
      <c r="T15" s="1315"/>
      <c r="U15" s="1315"/>
      <c r="V15" s="1315"/>
      <c r="W15" s="1315"/>
      <c r="X15" s="1315"/>
      <c r="Y15" s="1315"/>
      <c r="Z15" s="1315"/>
      <c r="AA15" s="1315"/>
      <c r="AB15" s="1315"/>
      <c r="AC15" s="1315"/>
      <c r="AD15" s="1315"/>
      <c r="AE15" s="1315"/>
      <c r="AF15" s="1315"/>
    </row>
    <row r="16" spans="1:36" ht="18.75" customHeight="1">
      <c r="A16" s="1312" t="s">
        <v>137</v>
      </c>
      <c r="B16" s="1313"/>
      <c r="C16" s="1314" t="s">
        <v>147</v>
      </c>
      <c r="D16" s="1314"/>
      <c r="E16" s="1314"/>
      <c r="F16" s="1314"/>
      <c r="G16" s="1314"/>
      <c r="H16" s="1314"/>
      <c r="I16" s="1314"/>
      <c r="J16" s="1314"/>
      <c r="K16" s="1314"/>
      <c r="L16" s="1314"/>
      <c r="M16" s="1314"/>
      <c r="N16" s="1315" t="s">
        <v>1384</v>
      </c>
      <c r="O16" s="1315"/>
      <c r="P16" s="1315"/>
      <c r="Q16" s="1315"/>
      <c r="R16" s="1315"/>
      <c r="S16" s="1315"/>
      <c r="T16" s="1315"/>
      <c r="U16" s="1315"/>
      <c r="V16" s="1315"/>
      <c r="W16" s="1315"/>
      <c r="X16" s="1315"/>
      <c r="Y16" s="1315"/>
      <c r="Z16" s="1315"/>
      <c r="AA16" s="1315"/>
      <c r="AB16" s="1315"/>
      <c r="AC16" s="1315"/>
      <c r="AD16" s="1315"/>
      <c r="AE16" s="1315"/>
      <c r="AF16" s="1315"/>
    </row>
    <row r="17" spans="1:32" ht="18.75" customHeight="1">
      <c r="A17" s="1312" t="s">
        <v>137</v>
      </c>
      <c r="B17" s="1313"/>
      <c r="C17" s="1314" t="s">
        <v>1385</v>
      </c>
      <c r="D17" s="1314"/>
      <c r="E17" s="1314"/>
      <c r="F17" s="1314"/>
      <c r="G17" s="1314"/>
      <c r="H17" s="1314"/>
      <c r="I17" s="1314"/>
      <c r="J17" s="1314"/>
      <c r="K17" s="1314"/>
      <c r="L17" s="1314"/>
      <c r="M17" s="1314"/>
      <c r="N17" s="1341" t="s">
        <v>1386</v>
      </c>
      <c r="O17" s="1342"/>
      <c r="P17" s="1342"/>
      <c r="Q17" s="1342"/>
      <c r="R17" s="1342"/>
      <c r="S17" s="1342"/>
      <c r="T17" s="1342"/>
      <c r="U17" s="1342"/>
      <c r="V17" s="1342"/>
      <c r="W17" s="1342"/>
      <c r="X17" s="1342"/>
      <c r="Y17" s="1342"/>
      <c r="Z17" s="1342"/>
      <c r="AA17" s="1342"/>
      <c r="AB17" s="1342"/>
      <c r="AC17" s="1342"/>
      <c r="AD17" s="1342"/>
      <c r="AE17" s="1342"/>
      <c r="AF17" s="1343"/>
    </row>
    <row r="18" spans="1:32" ht="18.75" customHeight="1">
      <c r="A18" s="1312" t="s">
        <v>137</v>
      </c>
      <c r="B18" s="1313"/>
      <c r="C18" s="1314" t="s">
        <v>1387</v>
      </c>
      <c r="D18" s="1314"/>
      <c r="E18" s="1314"/>
      <c r="F18" s="1314"/>
      <c r="G18" s="1314"/>
      <c r="H18" s="1314"/>
      <c r="I18" s="1314"/>
      <c r="J18" s="1314"/>
      <c r="K18" s="1314"/>
      <c r="L18" s="1314"/>
      <c r="M18" s="1314"/>
      <c r="N18" s="1341" t="s">
        <v>1386</v>
      </c>
      <c r="O18" s="1342"/>
      <c r="P18" s="1342"/>
      <c r="Q18" s="1342"/>
      <c r="R18" s="1342"/>
      <c r="S18" s="1342"/>
      <c r="T18" s="1342"/>
      <c r="U18" s="1342"/>
      <c r="V18" s="1342"/>
      <c r="W18" s="1342"/>
      <c r="X18" s="1342"/>
      <c r="Y18" s="1342"/>
      <c r="Z18" s="1342"/>
      <c r="AA18" s="1342"/>
      <c r="AB18" s="1342"/>
      <c r="AC18" s="1342"/>
      <c r="AD18" s="1342"/>
      <c r="AE18" s="1342"/>
      <c r="AF18" s="1343"/>
    </row>
    <row r="19" spans="1:32" ht="18.75" customHeight="1">
      <c r="A19" s="1312" t="s">
        <v>137</v>
      </c>
      <c r="B19" s="1313"/>
      <c r="C19" s="1314" t="s">
        <v>1388</v>
      </c>
      <c r="D19" s="1314"/>
      <c r="E19" s="1314"/>
      <c r="F19" s="1314"/>
      <c r="G19" s="1314"/>
      <c r="H19" s="1314"/>
      <c r="I19" s="1314"/>
      <c r="J19" s="1314"/>
      <c r="K19" s="1314"/>
      <c r="L19" s="1314"/>
      <c r="M19" s="1314"/>
      <c r="N19" s="1315" t="s">
        <v>1389</v>
      </c>
      <c r="O19" s="1315"/>
      <c r="P19" s="1315"/>
      <c r="Q19" s="1315"/>
      <c r="R19" s="1315"/>
      <c r="S19" s="1315"/>
      <c r="T19" s="1315"/>
      <c r="U19" s="1315"/>
      <c r="V19" s="1315"/>
      <c r="W19" s="1315"/>
      <c r="X19" s="1315"/>
      <c r="Y19" s="1315"/>
      <c r="Z19" s="1315"/>
      <c r="AA19" s="1315"/>
      <c r="AB19" s="1315"/>
      <c r="AC19" s="1315"/>
      <c r="AD19" s="1315"/>
      <c r="AE19" s="1315"/>
      <c r="AF19" s="1315"/>
    </row>
    <row r="20" spans="1:32" ht="18.75" customHeight="1">
      <c r="A20" s="1345"/>
      <c r="B20" s="1345"/>
      <c r="C20" s="859" t="s">
        <v>1390</v>
      </c>
      <c r="D20" s="859"/>
      <c r="E20" s="859"/>
      <c r="F20" s="859"/>
      <c r="G20" s="859"/>
      <c r="H20" s="859"/>
      <c r="I20" s="859"/>
      <c r="J20" s="859"/>
      <c r="K20" s="859"/>
      <c r="L20" s="859"/>
      <c r="M20" s="859"/>
      <c r="N20" s="860"/>
      <c r="O20" s="860"/>
      <c r="P20" s="860"/>
      <c r="Q20" s="860"/>
      <c r="R20" s="860"/>
      <c r="S20" s="860"/>
      <c r="T20" s="860"/>
      <c r="U20" s="860"/>
      <c r="V20" s="860"/>
      <c r="W20" s="860"/>
      <c r="X20" s="860"/>
      <c r="Y20" s="860"/>
      <c r="Z20" s="860"/>
      <c r="AA20" s="860"/>
      <c r="AB20" s="860"/>
      <c r="AC20" s="860"/>
      <c r="AD20" s="860"/>
      <c r="AE20" s="860"/>
      <c r="AF20" s="860"/>
    </row>
    <row r="21" spans="1:32" ht="18.75" customHeight="1">
      <c r="A21" s="1312" t="s">
        <v>137</v>
      </c>
      <c r="B21" s="1313"/>
      <c r="C21" s="1314" t="s">
        <v>142</v>
      </c>
      <c r="D21" s="1314"/>
      <c r="E21" s="1314"/>
      <c r="F21" s="1314"/>
      <c r="G21" s="1314"/>
      <c r="H21" s="1314"/>
      <c r="I21" s="1314"/>
      <c r="J21" s="1314"/>
      <c r="K21" s="1314"/>
      <c r="L21" s="1314"/>
      <c r="M21" s="1314"/>
      <c r="N21" s="1344" t="s">
        <v>149</v>
      </c>
      <c r="O21" s="1344"/>
      <c r="P21" s="1344"/>
      <c r="Q21" s="1344"/>
      <c r="R21" s="1344"/>
      <c r="S21" s="1344"/>
      <c r="T21" s="1344"/>
      <c r="U21" s="1344"/>
      <c r="V21" s="1344"/>
      <c r="W21" s="1344"/>
      <c r="X21" s="1344"/>
      <c r="Y21" s="1344"/>
      <c r="Z21" s="1344"/>
      <c r="AA21" s="1344"/>
      <c r="AB21" s="1344"/>
      <c r="AC21" s="1344"/>
      <c r="AD21" s="1344"/>
      <c r="AE21" s="1344"/>
      <c r="AF21" s="1344"/>
    </row>
    <row r="22" spans="1:32" ht="18.75" customHeight="1">
      <c r="A22" s="1312" t="s">
        <v>137</v>
      </c>
      <c r="B22" s="1313"/>
      <c r="C22" s="1314" t="s">
        <v>141</v>
      </c>
      <c r="D22" s="1314"/>
      <c r="E22" s="1314"/>
      <c r="F22" s="1314"/>
      <c r="G22" s="1314"/>
      <c r="H22" s="1314"/>
      <c r="I22" s="1314"/>
      <c r="J22" s="1314"/>
      <c r="K22" s="1314"/>
      <c r="L22" s="1314"/>
      <c r="M22" s="1314"/>
      <c r="N22" s="1344" t="s">
        <v>149</v>
      </c>
      <c r="O22" s="1344"/>
      <c r="P22" s="1344"/>
      <c r="Q22" s="1344"/>
      <c r="R22" s="1344"/>
      <c r="S22" s="1344"/>
      <c r="T22" s="1344"/>
      <c r="U22" s="1344"/>
      <c r="V22" s="1344"/>
      <c r="W22" s="1344"/>
      <c r="X22" s="1344"/>
      <c r="Y22" s="1344"/>
      <c r="Z22" s="1344"/>
      <c r="AA22" s="1344"/>
      <c r="AB22" s="1344"/>
      <c r="AC22" s="1344"/>
      <c r="AD22" s="1344"/>
      <c r="AE22" s="1344"/>
      <c r="AF22" s="1344"/>
    </row>
    <row r="23" spans="1:32" ht="18.75" customHeight="1">
      <c r="A23" s="1312" t="s">
        <v>137</v>
      </c>
      <c r="B23" s="1313"/>
      <c r="C23" s="1314" t="s">
        <v>150</v>
      </c>
      <c r="D23" s="1314"/>
      <c r="E23" s="1314"/>
      <c r="F23" s="1314"/>
      <c r="G23" s="1314"/>
      <c r="H23" s="1314"/>
      <c r="I23" s="1314"/>
      <c r="J23" s="1314"/>
      <c r="K23" s="1314"/>
      <c r="L23" s="1314"/>
      <c r="M23" s="1314"/>
      <c r="N23" s="1344" t="s">
        <v>149</v>
      </c>
      <c r="O23" s="1344"/>
      <c r="P23" s="1344"/>
      <c r="Q23" s="1344"/>
      <c r="R23" s="1344"/>
      <c r="S23" s="1344"/>
      <c r="T23" s="1344"/>
      <c r="U23" s="1344"/>
      <c r="V23" s="1344"/>
      <c r="W23" s="1344"/>
      <c r="X23" s="1344"/>
      <c r="Y23" s="1344"/>
      <c r="Z23" s="1344"/>
      <c r="AA23" s="1344"/>
      <c r="AB23" s="1344"/>
      <c r="AC23" s="1344"/>
      <c r="AD23" s="1344"/>
      <c r="AE23" s="1344"/>
      <c r="AF23" s="1344"/>
    </row>
    <row r="24" spans="1:32" ht="18.75" customHeight="1">
      <c r="A24" s="1312" t="s">
        <v>137</v>
      </c>
      <c r="B24" s="1313"/>
      <c r="C24" s="1314" t="s">
        <v>151</v>
      </c>
      <c r="D24" s="1314"/>
      <c r="E24" s="1314"/>
      <c r="F24" s="1314"/>
      <c r="G24" s="1314"/>
      <c r="H24" s="1314"/>
      <c r="I24" s="1314"/>
      <c r="J24" s="1314"/>
      <c r="K24" s="1314"/>
      <c r="L24" s="1314"/>
      <c r="M24" s="1314"/>
      <c r="N24" s="1344" t="s">
        <v>149</v>
      </c>
      <c r="O24" s="1344"/>
      <c r="P24" s="1344"/>
      <c r="Q24" s="1344"/>
      <c r="R24" s="1344"/>
      <c r="S24" s="1344"/>
      <c r="T24" s="1344"/>
      <c r="U24" s="1344"/>
      <c r="V24" s="1344"/>
      <c r="W24" s="1344"/>
      <c r="X24" s="1344"/>
      <c r="Y24" s="1344"/>
      <c r="Z24" s="1344"/>
      <c r="AA24" s="1344"/>
      <c r="AB24" s="1344"/>
      <c r="AC24" s="1344"/>
      <c r="AD24" s="1344"/>
      <c r="AE24" s="1344"/>
      <c r="AF24" s="1344"/>
    </row>
    <row r="25" spans="1:32" ht="18.75" customHeight="1">
      <c r="A25" s="1312" t="s">
        <v>137</v>
      </c>
      <c r="B25" s="1313"/>
      <c r="C25" s="1314" t="s">
        <v>152</v>
      </c>
      <c r="D25" s="1314"/>
      <c r="E25" s="1314"/>
      <c r="F25" s="1314"/>
      <c r="G25" s="1314"/>
      <c r="H25" s="1314"/>
      <c r="I25" s="1314"/>
      <c r="J25" s="1314"/>
      <c r="K25" s="1314"/>
      <c r="L25" s="1314"/>
      <c r="M25" s="1314"/>
      <c r="N25" s="1344" t="s">
        <v>153</v>
      </c>
      <c r="O25" s="1344"/>
      <c r="P25" s="1344"/>
      <c r="Q25" s="1344"/>
      <c r="R25" s="1344"/>
      <c r="S25" s="1344"/>
      <c r="T25" s="1344"/>
      <c r="U25" s="1344"/>
      <c r="V25" s="1344"/>
      <c r="W25" s="1344"/>
      <c r="X25" s="1344"/>
      <c r="Y25" s="1344"/>
      <c r="Z25" s="1344"/>
      <c r="AA25" s="1344"/>
      <c r="AB25" s="1344"/>
      <c r="AC25" s="1344"/>
      <c r="AD25" s="1344"/>
      <c r="AE25" s="1344"/>
      <c r="AF25" s="1344"/>
    </row>
    <row r="26" spans="1:32" ht="18.75" customHeight="1">
      <c r="A26" s="1312" t="s">
        <v>137</v>
      </c>
      <c r="B26" s="1313"/>
      <c r="C26" s="1314" t="s">
        <v>154</v>
      </c>
      <c r="D26" s="1314"/>
      <c r="E26" s="1314"/>
      <c r="F26" s="1314"/>
      <c r="G26" s="1314"/>
      <c r="H26" s="1314"/>
      <c r="I26" s="1314"/>
      <c r="J26" s="1314"/>
      <c r="K26" s="1314"/>
      <c r="L26" s="1314"/>
      <c r="M26" s="1314"/>
      <c r="N26" s="1344" t="s">
        <v>149</v>
      </c>
      <c r="O26" s="1344"/>
      <c r="P26" s="1344"/>
      <c r="Q26" s="1344"/>
      <c r="R26" s="1344"/>
      <c r="S26" s="1344"/>
      <c r="T26" s="1344"/>
      <c r="U26" s="1344"/>
      <c r="V26" s="1344"/>
      <c r="W26" s="1344"/>
      <c r="X26" s="1344"/>
      <c r="Y26" s="1344"/>
      <c r="Z26" s="1344"/>
      <c r="AA26" s="1344"/>
      <c r="AB26" s="1344"/>
      <c r="AC26" s="1344"/>
      <c r="AD26" s="1344"/>
      <c r="AE26" s="1344"/>
      <c r="AF26" s="1344"/>
    </row>
    <row r="27" spans="1:32" ht="18.75" customHeight="1">
      <c r="A27" s="1312" t="s">
        <v>137</v>
      </c>
      <c r="B27" s="1313"/>
      <c r="C27" s="1314" t="s">
        <v>148</v>
      </c>
      <c r="D27" s="1314"/>
      <c r="E27" s="1314"/>
      <c r="F27" s="1314"/>
      <c r="G27" s="1314"/>
      <c r="H27" s="1314"/>
      <c r="I27" s="1314"/>
      <c r="J27" s="1314"/>
      <c r="K27" s="1314"/>
      <c r="L27" s="1314"/>
      <c r="M27" s="1314"/>
      <c r="N27" s="1349" t="s">
        <v>1391</v>
      </c>
      <c r="O27" s="1350"/>
      <c r="P27" s="1350"/>
      <c r="Q27" s="1350"/>
      <c r="R27" s="1350"/>
      <c r="S27" s="1350"/>
      <c r="T27" s="1350"/>
      <c r="U27" s="1350"/>
      <c r="V27" s="1350"/>
      <c r="W27" s="1350"/>
      <c r="X27" s="1350"/>
      <c r="Y27" s="1350"/>
      <c r="Z27" s="1350"/>
      <c r="AA27" s="1350"/>
      <c r="AB27" s="1350"/>
      <c r="AC27" s="1350"/>
      <c r="AD27" s="1350"/>
      <c r="AE27" s="1350"/>
      <c r="AF27" s="1351"/>
    </row>
    <row r="28" spans="1:32" ht="18.75" customHeight="1" thickBot="1">
      <c r="A28" s="1312" t="s">
        <v>137</v>
      </c>
      <c r="B28" s="1313"/>
      <c r="C28" s="1314" t="s">
        <v>1392</v>
      </c>
      <c r="D28" s="1314"/>
      <c r="E28" s="1314"/>
      <c r="F28" s="1314"/>
      <c r="G28" s="1314"/>
      <c r="H28" s="1314"/>
      <c r="I28" s="1314"/>
      <c r="J28" s="1314"/>
      <c r="K28" s="1314"/>
      <c r="L28" s="1314"/>
      <c r="M28" s="1314"/>
      <c r="N28" s="1344" t="s">
        <v>1393</v>
      </c>
      <c r="O28" s="1344"/>
      <c r="P28" s="1344"/>
      <c r="Q28" s="1344"/>
      <c r="R28" s="1344"/>
      <c r="S28" s="1344"/>
      <c r="T28" s="1344"/>
      <c r="U28" s="1344"/>
      <c r="V28" s="1344"/>
      <c r="W28" s="1344"/>
      <c r="X28" s="1344"/>
      <c r="Y28" s="1344"/>
      <c r="Z28" s="1344"/>
      <c r="AA28" s="1344"/>
      <c r="AB28" s="1344"/>
      <c r="AC28" s="1344"/>
      <c r="AD28" s="1344"/>
      <c r="AE28" s="1344"/>
      <c r="AF28" s="1344"/>
    </row>
    <row r="29" spans="1:32" ht="23.25" customHeight="1">
      <c r="A29" s="1302" t="s">
        <v>155</v>
      </c>
      <c r="B29" s="1302"/>
      <c r="C29" s="1302"/>
      <c r="D29" s="1302"/>
      <c r="E29" s="1302"/>
      <c r="F29" s="1302"/>
      <c r="G29" s="1302"/>
      <c r="H29" s="1302"/>
      <c r="I29" s="1302"/>
      <c r="J29" s="1302"/>
      <c r="K29" s="1302"/>
      <c r="L29" s="1302"/>
      <c r="M29" s="1302"/>
      <c r="N29" s="1302"/>
      <c r="O29" s="1302"/>
      <c r="P29" s="1302"/>
      <c r="Q29" s="1302"/>
      <c r="R29" s="1302"/>
      <c r="S29" s="1302"/>
      <c r="T29" s="1302"/>
      <c r="U29" s="1302"/>
      <c r="V29" s="1302"/>
      <c r="W29" s="1302"/>
      <c r="X29" s="1302"/>
      <c r="Y29" s="1302"/>
      <c r="Z29" s="1302"/>
      <c r="AA29" s="1302"/>
      <c r="AB29" s="1302"/>
      <c r="AC29" s="1302"/>
      <c r="AD29" s="1302"/>
      <c r="AE29" s="1302"/>
      <c r="AF29" s="1302"/>
    </row>
    <row r="30" spans="1:32" ht="18.75" customHeight="1">
      <c r="A30" s="1312" t="s">
        <v>137</v>
      </c>
      <c r="B30" s="1313"/>
      <c r="C30" s="1346" t="s">
        <v>156</v>
      </c>
      <c r="D30" s="1347"/>
      <c r="E30" s="1347"/>
      <c r="F30" s="1347"/>
      <c r="G30" s="1347"/>
      <c r="H30" s="1347"/>
      <c r="I30" s="1347"/>
      <c r="J30" s="1347"/>
      <c r="K30" s="1347"/>
      <c r="L30" s="1347"/>
      <c r="M30" s="1347"/>
      <c r="N30" s="1347"/>
      <c r="O30" s="1347"/>
      <c r="P30" s="1347"/>
      <c r="Q30" s="1347"/>
      <c r="R30" s="1347"/>
      <c r="S30" s="1347"/>
      <c r="T30" s="1347"/>
      <c r="U30" s="1347"/>
      <c r="V30" s="1347"/>
      <c r="W30" s="1347"/>
      <c r="X30" s="1347"/>
      <c r="Y30" s="1347"/>
      <c r="Z30" s="1347"/>
      <c r="AA30" s="1347"/>
      <c r="AB30" s="1347"/>
      <c r="AC30" s="1347"/>
      <c r="AD30" s="1347"/>
      <c r="AE30" s="1347"/>
      <c r="AF30" s="1348"/>
    </row>
    <row r="31" spans="1:32" ht="18.75" customHeight="1">
      <c r="A31" s="1312" t="s">
        <v>137</v>
      </c>
      <c r="B31" s="1313"/>
      <c r="C31" s="1346" t="s">
        <v>1394</v>
      </c>
      <c r="D31" s="1347"/>
      <c r="E31" s="1347"/>
      <c r="F31" s="1347"/>
      <c r="G31" s="1347"/>
      <c r="H31" s="1347"/>
      <c r="I31" s="1347"/>
      <c r="J31" s="1347"/>
      <c r="K31" s="1347"/>
      <c r="L31" s="1347"/>
      <c r="M31" s="1347"/>
      <c r="N31" s="1347"/>
      <c r="O31" s="1347"/>
      <c r="P31" s="1347"/>
      <c r="Q31" s="1347"/>
      <c r="R31" s="1347"/>
      <c r="S31" s="1347"/>
      <c r="T31" s="1347"/>
      <c r="U31" s="1347"/>
      <c r="V31" s="1347"/>
      <c r="W31" s="1347"/>
      <c r="X31" s="1347"/>
      <c r="Y31" s="1347"/>
      <c r="Z31" s="1347"/>
      <c r="AA31" s="1347"/>
      <c r="AB31" s="1347"/>
      <c r="AC31" s="1347"/>
      <c r="AD31" s="1347"/>
      <c r="AE31" s="1347"/>
      <c r="AF31" s="1348"/>
    </row>
    <row r="32" spans="1:32" ht="18.75" customHeight="1">
      <c r="A32" s="1312" t="s">
        <v>137</v>
      </c>
      <c r="B32" s="1313"/>
      <c r="C32" s="1346" t="s">
        <v>157</v>
      </c>
      <c r="D32" s="1347"/>
      <c r="E32" s="1347"/>
      <c r="F32" s="1347"/>
      <c r="G32" s="1347"/>
      <c r="H32" s="1347"/>
      <c r="I32" s="1347"/>
      <c r="J32" s="1347"/>
      <c r="K32" s="1347"/>
      <c r="L32" s="1347"/>
      <c r="M32" s="1347"/>
      <c r="N32" s="1347"/>
      <c r="O32" s="1347"/>
      <c r="P32" s="1347"/>
      <c r="Q32" s="1347"/>
      <c r="R32" s="1347"/>
      <c r="S32" s="1347"/>
      <c r="T32" s="1347"/>
      <c r="U32" s="1347"/>
      <c r="V32" s="1347"/>
      <c r="W32" s="1347"/>
      <c r="X32" s="1347"/>
      <c r="Y32" s="1347"/>
      <c r="Z32" s="1347"/>
      <c r="AA32" s="1347"/>
      <c r="AB32" s="1347"/>
      <c r="AC32" s="1347"/>
      <c r="AD32" s="1347"/>
      <c r="AE32" s="1347"/>
      <c r="AF32" s="1348"/>
    </row>
    <row r="33" spans="1:32" ht="18.75" customHeight="1">
      <c r="A33" s="1312" t="s">
        <v>137</v>
      </c>
      <c r="B33" s="1313"/>
      <c r="C33" s="1346" t="s">
        <v>158</v>
      </c>
      <c r="D33" s="1347"/>
      <c r="E33" s="1347"/>
      <c r="F33" s="1347"/>
      <c r="G33" s="1347"/>
      <c r="H33" s="1347"/>
      <c r="I33" s="1347"/>
      <c r="J33" s="1347"/>
      <c r="K33" s="1347"/>
      <c r="L33" s="1347"/>
      <c r="M33" s="1347"/>
      <c r="N33" s="1347"/>
      <c r="O33" s="1347"/>
      <c r="P33" s="1347"/>
      <c r="Q33" s="1347"/>
      <c r="R33" s="1347"/>
      <c r="S33" s="1347"/>
      <c r="T33" s="1347"/>
      <c r="U33" s="1347"/>
      <c r="V33" s="1347"/>
      <c r="W33" s="1347"/>
      <c r="X33" s="1347"/>
      <c r="Y33" s="1347"/>
      <c r="Z33" s="1347"/>
      <c r="AA33" s="1347"/>
      <c r="AB33" s="1347"/>
      <c r="AC33" s="1347"/>
      <c r="AD33" s="1347"/>
      <c r="AE33" s="1347"/>
      <c r="AF33" s="1348"/>
    </row>
    <row r="34" spans="1:32" ht="18.75" customHeight="1">
      <c r="A34" s="1312" t="s">
        <v>137</v>
      </c>
      <c r="B34" s="1313"/>
      <c r="C34" s="1346" t="s">
        <v>159</v>
      </c>
      <c r="D34" s="1347"/>
      <c r="E34" s="1347"/>
      <c r="F34" s="1347"/>
      <c r="G34" s="1347"/>
      <c r="H34" s="1347"/>
      <c r="I34" s="1347"/>
      <c r="J34" s="1347"/>
      <c r="K34" s="1347"/>
      <c r="L34" s="1347"/>
      <c r="M34" s="1347"/>
      <c r="N34" s="1347"/>
      <c r="O34" s="1347"/>
      <c r="P34" s="1347"/>
      <c r="Q34" s="1347"/>
      <c r="R34" s="1347"/>
      <c r="S34" s="1347"/>
      <c r="T34" s="1347"/>
      <c r="U34" s="1347"/>
      <c r="V34" s="1347"/>
      <c r="W34" s="1347"/>
      <c r="X34" s="1347"/>
      <c r="Y34" s="1347"/>
      <c r="Z34" s="1347"/>
      <c r="AA34" s="1347"/>
      <c r="AB34" s="1347"/>
      <c r="AC34" s="1347"/>
      <c r="AD34" s="1347"/>
      <c r="AE34" s="1347"/>
      <c r="AF34" s="1348"/>
    </row>
    <row r="35" spans="1:32" ht="18.75" customHeight="1">
      <c r="A35" s="1312" t="s">
        <v>137</v>
      </c>
      <c r="B35" s="1313"/>
      <c r="C35" s="1346" t="s">
        <v>160</v>
      </c>
      <c r="D35" s="1347"/>
      <c r="E35" s="1347"/>
      <c r="F35" s="1347"/>
      <c r="G35" s="1347"/>
      <c r="H35" s="1347"/>
      <c r="I35" s="1347"/>
      <c r="J35" s="1347"/>
      <c r="K35" s="1347"/>
      <c r="L35" s="1347"/>
      <c r="M35" s="1347"/>
      <c r="N35" s="1347"/>
      <c r="O35" s="1347"/>
      <c r="P35" s="1347"/>
      <c r="Q35" s="1347"/>
      <c r="R35" s="1347"/>
      <c r="S35" s="1347"/>
      <c r="T35" s="1347"/>
      <c r="U35" s="1347"/>
      <c r="V35" s="1347"/>
      <c r="W35" s="1347"/>
      <c r="X35" s="1347"/>
      <c r="Y35" s="1347"/>
      <c r="Z35" s="1347"/>
      <c r="AA35" s="1347"/>
      <c r="AB35" s="1347"/>
      <c r="AC35" s="1347"/>
      <c r="AD35" s="1347"/>
      <c r="AE35" s="1347"/>
      <c r="AF35" s="1348"/>
    </row>
    <row r="36" spans="1:32" ht="18.75" customHeight="1">
      <c r="A36" s="1312" t="s">
        <v>137</v>
      </c>
      <c r="B36" s="1313"/>
      <c r="C36" s="1346" t="s">
        <v>161</v>
      </c>
      <c r="D36" s="1363"/>
      <c r="E36" s="1363"/>
      <c r="F36" s="1363"/>
      <c r="G36" s="1363"/>
      <c r="H36" s="1363"/>
      <c r="I36" s="1363"/>
      <c r="J36" s="1363"/>
      <c r="K36" s="1363"/>
      <c r="L36" s="1363"/>
      <c r="M36" s="1363"/>
      <c r="N36" s="1363"/>
      <c r="O36" s="1363"/>
      <c r="P36" s="1363"/>
      <c r="Q36" s="1363"/>
      <c r="R36" s="1363"/>
      <c r="S36" s="1363"/>
      <c r="T36" s="1363"/>
      <c r="U36" s="1363"/>
      <c r="V36" s="1363"/>
      <c r="W36" s="1363"/>
      <c r="X36" s="1363"/>
      <c r="Y36" s="1363"/>
      <c r="Z36" s="1363"/>
      <c r="AA36" s="1363"/>
      <c r="AB36" s="1363"/>
      <c r="AC36" s="1363"/>
      <c r="AD36" s="1363"/>
      <c r="AE36" s="1363"/>
      <c r="AF36" s="1364"/>
    </row>
    <row r="37" spans="1:32" ht="18.75" customHeight="1">
      <c r="A37" s="1312" t="s">
        <v>137</v>
      </c>
      <c r="B37" s="1313"/>
      <c r="C37" s="1346" t="s">
        <v>1395</v>
      </c>
      <c r="D37" s="1347"/>
      <c r="E37" s="1347"/>
      <c r="F37" s="1347"/>
      <c r="G37" s="1347"/>
      <c r="H37" s="1347"/>
      <c r="I37" s="1347"/>
      <c r="J37" s="1347"/>
      <c r="K37" s="1347"/>
      <c r="L37" s="1347"/>
      <c r="M37" s="1347"/>
      <c r="N37" s="1347"/>
      <c r="O37" s="1347"/>
      <c r="P37" s="1347"/>
      <c r="Q37" s="1347"/>
      <c r="R37" s="1347"/>
      <c r="S37" s="1347"/>
      <c r="T37" s="1347"/>
      <c r="U37" s="1347"/>
      <c r="V37" s="1347"/>
      <c r="W37" s="1347"/>
      <c r="X37" s="1347"/>
      <c r="Y37" s="1347"/>
      <c r="Z37" s="1347"/>
      <c r="AA37" s="1347"/>
      <c r="AB37" s="1347"/>
      <c r="AC37" s="1347"/>
      <c r="AD37" s="1347"/>
      <c r="AE37" s="1347"/>
      <c r="AF37" s="1348"/>
    </row>
    <row r="38" spans="1:32" ht="18.75" customHeight="1">
      <c r="A38" s="1312" t="s">
        <v>137</v>
      </c>
      <c r="B38" s="1313"/>
      <c r="C38" s="1346" t="s">
        <v>1396</v>
      </c>
      <c r="D38" s="1347"/>
      <c r="E38" s="1347"/>
      <c r="F38" s="1347"/>
      <c r="G38" s="1347"/>
      <c r="H38" s="1347"/>
      <c r="I38" s="1347"/>
      <c r="J38" s="1347"/>
      <c r="K38" s="1347"/>
      <c r="L38" s="1347"/>
      <c r="M38" s="1347"/>
      <c r="N38" s="1347"/>
      <c r="O38" s="1347"/>
      <c r="P38" s="1347"/>
      <c r="Q38" s="1347"/>
      <c r="R38" s="1347"/>
      <c r="S38" s="1347"/>
      <c r="T38" s="1347"/>
      <c r="U38" s="1347"/>
      <c r="V38" s="1347"/>
      <c r="W38" s="1347"/>
      <c r="X38" s="1347"/>
      <c r="Y38" s="1347"/>
      <c r="Z38" s="1347"/>
      <c r="AA38" s="1347"/>
      <c r="AB38" s="1347"/>
      <c r="AC38" s="1347"/>
      <c r="AD38" s="1347"/>
      <c r="AE38" s="1347"/>
      <c r="AF38" s="1348"/>
    </row>
    <row r="39" spans="1:32" ht="18.75" customHeight="1">
      <c r="A39" s="1352" t="s">
        <v>162</v>
      </c>
      <c r="B39" s="1353"/>
      <c r="C39" s="1354"/>
      <c r="D39" s="1354"/>
      <c r="E39" s="1354"/>
      <c r="F39" s="1354"/>
      <c r="G39" s="1354"/>
      <c r="H39" s="1354"/>
      <c r="I39" s="1354"/>
      <c r="J39" s="1354"/>
      <c r="K39" s="1354"/>
      <c r="L39" s="1354"/>
      <c r="M39" s="1354"/>
      <c r="N39" s="1354"/>
      <c r="O39" s="1354"/>
      <c r="P39" s="1354"/>
      <c r="Q39" s="1354"/>
      <c r="R39" s="1354"/>
      <c r="S39" s="1354"/>
      <c r="T39" s="1354"/>
      <c r="U39" s="1354"/>
      <c r="V39" s="1354"/>
      <c r="W39" s="1354"/>
      <c r="X39" s="1354"/>
      <c r="Y39" s="1354"/>
      <c r="Z39" s="1354"/>
      <c r="AA39" s="1354"/>
      <c r="AB39" s="1354"/>
      <c r="AC39" s="1354"/>
      <c r="AD39" s="1354"/>
      <c r="AE39" s="1354"/>
      <c r="AF39" s="1355"/>
    </row>
    <row r="40" spans="1:32" ht="18.75" customHeight="1">
      <c r="A40" s="1356"/>
      <c r="B40" s="1357"/>
      <c r="C40" s="1358"/>
      <c r="D40" s="1358"/>
      <c r="E40" s="1358"/>
      <c r="F40" s="1358"/>
      <c r="G40" s="1358"/>
      <c r="H40" s="1358"/>
      <c r="I40" s="1358"/>
      <c r="J40" s="1358"/>
      <c r="K40" s="1358"/>
      <c r="L40" s="1358"/>
      <c r="M40" s="1358"/>
      <c r="N40" s="1358"/>
      <c r="O40" s="1358"/>
      <c r="P40" s="1358"/>
      <c r="Q40" s="1358"/>
      <c r="R40" s="1358"/>
      <c r="S40" s="1358"/>
      <c r="T40" s="1358"/>
      <c r="U40" s="1358"/>
      <c r="V40" s="1358"/>
      <c r="W40" s="1358"/>
      <c r="X40" s="1358"/>
      <c r="Y40" s="1358"/>
      <c r="Z40" s="1358"/>
      <c r="AA40" s="1358"/>
      <c r="AB40" s="1358"/>
      <c r="AC40" s="1358"/>
      <c r="AD40" s="1358"/>
      <c r="AE40" s="1358"/>
      <c r="AF40" s="1359"/>
    </row>
    <row r="41" spans="1:32" ht="18.75" customHeight="1">
      <c r="A41" s="1360"/>
      <c r="B41" s="1361"/>
      <c r="C41" s="1361"/>
      <c r="D41" s="1361"/>
      <c r="E41" s="1361"/>
      <c r="F41" s="1361"/>
      <c r="G41" s="1361"/>
      <c r="H41" s="1361"/>
      <c r="I41" s="1361"/>
      <c r="J41" s="1361"/>
      <c r="K41" s="1361"/>
      <c r="L41" s="1361"/>
      <c r="M41" s="1361"/>
      <c r="N41" s="1361"/>
      <c r="O41" s="1361"/>
      <c r="P41" s="1361"/>
      <c r="Q41" s="1361"/>
      <c r="R41" s="1361"/>
      <c r="S41" s="1361"/>
      <c r="T41" s="1361"/>
      <c r="U41" s="1361"/>
      <c r="V41" s="1361"/>
      <c r="W41" s="1361"/>
      <c r="X41" s="1361"/>
      <c r="Y41" s="1361"/>
      <c r="Z41" s="1361"/>
      <c r="AA41" s="1361"/>
      <c r="AB41" s="1361"/>
      <c r="AC41" s="1361"/>
      <c r="AD41" s="1361"/>
      <c r="AE41" s="1361"/>
      <c r="AF41" s="1362"/>
    </row>
    <row r="42" spans="1:32" ht="18.75" customHeight="1"/>
    <row r="43" spans="1:32" ht="18.75" customHeight="1"/>
    <row r="44" spans="1:32" ht="18.75" customHeight="1"/>
    <row r="45" spans="1:32" ht="18.75" customHeight="1"/>
    <row r="46" spans="1:32" ht="18.75" customHeight="1"/>
    <row r="47" spans="1:32" ht="18.75" customHeight="1"/>
    <row r="48" spans="1:3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3.5" customHeight="1"/>
    <row r="69" ht="13.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sheetData>
  <mergeCells count="95">
    <mergeCell ref="A31:B31"/>
    <mergeCell ref="C31:AF31"/>
    <mergeCell ref="A39:AF39"/>
    <mergeCell ref="A40:AF41"/>
    <mergeCell ref="A34:B34"/>
    <mergeCell ref="C34:AF34"/>
    <mergeCell ref="A35:B35"/>
    <mergeCell ref="C35:AF35"/>
    <mergeCell ref="A36:B36"/>
    <mergeCell ref="C36:AF36"/>
    <mergeCell ref="A37:B37"/>
    <mergeCell ref="C37:AF37"/>
    <mergeCell ref="A38:B38"/>
    <mergeCell ref="C38:AF38"/>
    <mergeCell ref="A32:B32"/>
    <mergeCell ref="C32:AF32"/>
    <mergeCell ref="A33:B33"/>
    <mergeCell ref="C33:AF33"/>
    <mergeCell ref="A26:B26"/>
    <mergeCell ref="C26:M26"/>
    <mergeCell ref="N26:AF26"/>
    <mergeCell ref="A27:B27"/>
    <mergeCell ref="C27:M27"/>
    <mergeCell ref="N27:AF27"/>
    <mergeCell ref="A28:B28"/>
    <mergeCell ref="C28:M28"/>
    <mergeCell ref="N28:AF28"/>
    <mergeCell ref="A29:AF29"/>
    <mergeCell ref="A30:B30"/>
    <mergeCell ref="C30:AF30"/>
    <mergeCell ref="C23:M23"/>
    <mergeCell ref="N23:AF23"/>
    <mergeCell ref="A24:B24"/>
    <mergeCell ref="C24:M24"/>
    <mergeCell ref="N24:AF24"/>
    <mergeCell ref="C17:M17"/>
    <mergeCell ref="N17:AF17"/>
    <mergeCell ref="A25:B25"/>
    <mergeCell ref="C25:M25"/>
    <mergeCell ref="N25:AF25"/>
    <mergeCell ref="A19:B19"/>
    <mergeCell ref="C19:M19"/>
    <mergeCell ref="N19:AF19"/>
    <mergeCell ref="A20:B20"/>
    <mergeCell ref="A21:B21"/>
    <mergeCell ref="C21:M21"/>
    <mergeCell ref="N21:AF21"/>
    <mergeCell ref="A22:B22"/>
    <mergeCell ref="C22:M22"/>
    <mergeCell ref="N22:AF22"/>
    <mergeCell ref="A23:B23"/>
    <mergeCell ref="A18:B18"/>
    <mergeCell ref="C18:M18"/>
    <mergeCell ref="N18:AF18"/>
    <mergeCell ref="A13:B13"/>
    <mergeCell ref="C13:M13"/>
    <mergeCell ref="N13:AF13"/>
    <mergeCell ref="A14:B14"/>
    <mergeCell ref="C14:M14"/>
    <mergeCell ref="N14:AF14"/>
    <mergeCell ref="A15:B15"/>
    <mergeCell ref="C15:M15"/>
    <mergeCell ref="N15:AF15"/>
    <mergeCell ref="A16:B16"/>
    <mergeCell ref="C16:M16"/>
    <mergeCell ref="N16:AF16"/>
    <mergeCell ref="A17:B17"/>
    <mergeCell ref="C9:M9"/>
    <mergeCell ref="N9:AF9"/>
    <mergeCell ref="A10:B10"/>
    <mergeCell ref="C10:M10"/>
    <mergeCell ref="N10:AF10"/>
    <mergeCell ref="A9:B9"/>
    <mergeCell ref="A11:B11"/>
    <mergeCell ref="C11:M11"/>
    <mergeCell ref="N11:AF11"/>
    <mergeCell ref="A12:B12"/>
    <mergeCell ref="C12:M12"/>
    <mergeCell ref="N12:AF12"/>
    <mergeCell ref="A2:E2"/>
    <mergeCell ref="F2:P2"/>
    <mergeCell ref="Q2:U2"/>
    <mergeCell ref="V2:AF2"/>
    <mergeCell ref="A3:B4"/>
    <mergeCell ref="C3:F3"/>
    <mergeCell ref="G3:K4"/>
    <mergeCell ref="L3:AF4"/>
    <mergeCell ref="C4:F4"/>
    <mergeCell ref="A5:AF5"/>
    <mergeCell ref="A6:B7"/>
    <mergeCell ref="C6:M7"/>
    <mergeCell ref="N6:AF7"/>
    <mergeCell ref="A8:B8"/>
    <mergeCell ref="C8:M8"/>
    <mergeCell ref="N8:AF8"/>
  </mergeCells>
  <phoneticPr fontId="6"/>
  <hyperlinks>
    <hyperlink ref="AJ2" location="工事店情報!G2" display="工事店情報に戻る" xr:uid="{00000000-0004-0000-0500-000000000000}"/>
  </hyperlinks>
  <pageMargins left="0.7" right="0.7" top="0.75" bottom="0.75" header="0.3" footer="0.3"/>
  <pageSetup paperSize="9" scale="98" orientation="portrait" r:id="rId1"/>
  <headerFooter>
    <oddHeader>&amp;C&amp;"-,太字"&amp;20              申請書類提出時チェック票　　　    &amp;14□修正あり</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20"/>
  <sheetViews>
    <sheetView showZeros="0" view="pageBreakPreview" zoomScale="80" zoomScaleNormal="80" zoomScaleSheetLayoutView="80" workbookViewId="0">
      <selection activeCell="N27" sqref="N27"/>
    </sheetView>
  </sheetViews>
  <sheetFormatPr defaultColWidth="9" defaultRowHeight="13.2"/>
  <cols>
    <col min="1" max="1" width="2.109375" style="67" customWidth="1"/>
    <col min="2" max="2" width="1.6640625" style="67" customWidth="1"/>
    <col min="3" max="3" width="12.77734375" style="67" customWidth="1"/>
    <col min="4" max="4" width="10.44140625" style="67" customWidth="1"/>
    <col min="5" max="5" width="6.21875" style="67" customWidth="1"/>
    <col min="6" max="6" width="9.21875" style="67" customWidth="1"/>
    <col min="7" max="7" width="10.109375" style="67" customWidth="1"/>
    <col min="8" max="8" width="22" style="67" customWidth="1"/>
    <col min="9" max="9" width="13.88671875" style="67" customWidth="1"/>
    <col min="10" max="10" width="3.6640625" style="67" customWidth="1"/>
    <col min="11" max="11" width="1.33203125" style="67" customWidth="1"/>
    <col min="12" max="12" width="2.109375" style="67" customWidth="1"/>
    <col min="13" max="14" width="9" style="67"/>
    <col min="15" max="15" width="17.33203125" style="67" bestFit="1" customWidth="1"/>
    <col min="16" max="16384" width="9" style="67"/>
  </cols>
  <sheetData>
    <row r="1" spans="2:15" ht="13.8" thickBot="1">
      <c r="C1" s="68" t="s">
        <v>270</v>
      </c>
      <c r="D1" s="68"/>
      <c r="E1" s="68"/>
      <c r="F1" s="68"/>
      <c r="G1" s="68"/>
      <c r="H1" s="68"/>
    </row>
    <row r="2" spans="2:15" ht="14.25" customHeight="1">
      <c r="B2" s="69"/>
      <c r="C2" s="70"/>
      <c r="D2" s="70"/>
      <c r="E2" s="70"/>
      <c r="F2" s="70"/>
      <c r="G2" s="70"/>
      <c r="H2" s="70"/>
      <c r="I2" s="71"/>
      <c r="J2" s="71"/>
      <c r="K2" s="72"/>
    </row>
    <row r="3" spans="2:15" ht="26.1" customHeight="1">
      <c r="B3" s="73"/>
      <c r="C3" s="1368" t="s">
        <v>271</v>
      </c>
      <c r="D3" s="1368"/>
      <c r="E3" s="1368"/>
      <c r="F3" s="1368"/>
      <c r="G3" s="1368"/>
      <c r="H3" s="1368"/>
      <c r="I3" s="1368"/>
      <c r="J3" s="1368"/>
      <c r="K3" s="1369"/>
      <c r="O3" s="202" t="s">
        <v>564</v>
      </c>
    </row>
    <row r="4" spans="2:15" ht="25.5" customHeight="1">
      <c r="B4" s="73"/>
      <c r="C4" s="74"/>
      <c r="D4" s="74"/>
      <c r="E4" s="74"/>
      <c r="F4" s="75"/>
      <c r="G4" s="74"/>
      <c r="H4" s="673"/>
      <c r="I4" s="799"/>
      <c r="J4" s="800" t="str">
        <f>DBCS(TEXT(入力!E23,"ggge年m月d日"))</f>
        <v>明治３３年１月０日</v>
      </c>
      <c r="K4" s="76"/>
    </row>
    <row r="5" spans="2:15" ht="25.5" customHeight="1">
      <c r="B5" s="73"/>
      <c r="C5" s="1370" t="s">
        <v>273</v>
      </c>
      <c r="D5" s="1370"/>
      <c r="E5" s="77"/>
      <c r="F5" s="77"/>
      <c r="G5" s="77"/>
      <c r="H5" s="77"/>
      <c r="K5" s="76"/>
    </row>
    <row r="6" spans="2:15" ht="3.75" customHeight="1">
      <c r="B6" s="73"/>
      <c r="C6" s="77"/>
      <c r="D6" s="77"/>
      <c r="E6" s="77"/>
      <c r="F6" s="77"/>
      <c r="G6" s="77"/>
      <c r="H6" s="77"/>
      <c r="K6" s="76"/>
    </row>
    <row r="7" spans="2:15" ht="26.1" customHeight="1">
      <c r="B7" s="73"/>
      <c r="C7" s="77"/>
      <c r="D7" s="77"/>
      <c r="E7" s="77"/>
      <c r="F7" s="77"/>
      <c r="G7" s="78" t="s">
        <v>274</v>
      </c>
      <c r="H7" s="77"/>
      <c r="K7" s="76"/>
    </row>
    <row r="8" spans="2:15" ht="18.75" customHeight="1">
      <c r="B8" s="73"/>
      <c r="C8" s="79"/>
      <c r="D8" s="79"/>
      <c r="E8" s="79"/>
      <c r="F8" s="79"/>
      <c r="G8" s="724" t="s">
        <v>275</v>
      </c>
      <c r="H8" s="1371">
        <f>IF(入力!$E$24="",入力!E26,VLOOKUP(入力!$E$24,工事店情報!$C$23:$I$103,3))</f>
        <v>0</v>
      </c>
      <c r="I8" s="1371"/>
      <c r="J8" s="1371"/>
      <c r="K8" s="76"/>
    </row>
    <row r="9" spans="2:15" ht="18.75" customHeight="1">
      <c r="B9" s="73"/>
      <c r="C9" s="79"/>
      <c r="D9" s="79"/>
      <c r="E9" s="79"/>
      <c r="F9" s="79"/>
      <c r="G9" s="829"/>
      <c r="H9" s="1372">
        <f>IF(入力!$E$24="",入力!E27,VLOOKUP(入力!$E$24,工事店情報!$C$23:$I$103,4))</f>
        <v>0</v>
      </c>
      <c r="I9" s="1372"/>
      <c r="J9" s="1372"/>
      <c r="K9" s="76"/>
    </row>
    <row r="10" spans="2:15" ht="11.25" customHeight="1">
      <c r="B10" s="73"/>
      <c r="C10" s="77"/>
      <c r="D10" s="77"/>
      <c r="E10" s="77"/>
      <c r="F10" s="77"/>
      <c r="G10" s="77"/>
      <c r="H10" s="77"/>
      <c r="K10" s="76"/>
    </row>
    <row r="11" spans="2:15" ht="26.1" customHeight="1">
      <c r="B11" s="73"/>
      <c r="C11" s="79"/>
      <c r="D11" s="79"/>
      <c r="E11" s="79"/>
      <c r="F11" s="79"/>
      <c r="G11" s="829" t="s">
        <v>276</v>
      </c>
      <c r="H11" s="1372">
        <f>IF(入力!$E$24="",入力!E29,VLOOKUP(入力!$E$24,工事店情報!$C$23:$I$103,6))</f>
        <v>0</v>
      </c>
      <c r="I11" s="1372"/>
      <c r="J11" s="830" t="s">
        <v>277</v>
      </c>
      <c r="K11" s="76"/>
    </row>
    <row r="12" spans="2:15" ht="26.1" customHeight="1">
      <c r="B12" s="73"/>
      <c r="C12" s="77"/>
      <c r="D12" s="77"/>
      <c r="E12" s="77"/>
      <c r="F12" s="77"/>
      <c r="G12" s="77"/>
      <c r="H12" s="77"/>
      <c r="K12" s="76"/>
    </row>
    <row r="13" spans="2:15" ht="21.75" customHeight="1">
      <c r="B13" s="73"/>
      <c r="C13" s="1365" t="s">
        <v>278</v>
      </c>
      <c r="D13" s="1365"/>
      <c r="E13" s="1365"/>
      <c r="F13" s="1365"/>
      <c r="G13" s="1365"/>
      <c r="H13" s="1365"/>
      <c r="I13" s="1365"/>
      <c r="J13" s="1365"/>
      <c r="K13" s="76"/>
    </row>
    <row r="14" spans="2:15" ht="21.75" customHeight="1">
      <c r="B14" s="73"/>
      <c r="C14" s="1365" t="s">
        <v>279</v>
      </c>
      <c r="D14" s="1365"/>
      <c r="E14" s="1365"/>
      <c r="F14" s="1365"/>
      <c r="G14" s="1365"/>
      <c r="H14" s="1365"/>
      <c r="I14" s="1365"/>
      <c r="J14" s="1365"/>
      <c r="K14" s="76"/>
    </row>
    <row r="15" spans="2:15" ht="21.75" customHeight="1">
      <c r="B15" s="73"/>
      <c r="C15" s="1365" t="s">
        <v>280</v>
      </c>
      <c r="D15" s="1365"/>
      <c r="E15" s="1365"/>
      <c r="F15" s="1365"/>
      <c r="G15" s="1365"/>
      <c r="H15" s="1365"/>
      <c r="I15" s="1365"/>
      <c r="J15" s="1365"/>
      <c r="K15" s="76"/>
    </row>
    <row r="16" spans="2:15" ht="21.75" customHeight="1">
      <c r="B16" s="73"/>
      <c r="C16" s="1366" t="s">
        <v>281</v>
      </c>
      <c r="D16" s="1366"/>
      <c r="E16" s="1366"/>
      <c r="F16" s="1366"/>
      <c r="G16" s="1366"/>
      <c r="H16" s="1366"/>
      <c r="I16" s="1366"/>
      <c r="J16" s="1366"/>
      <c r="K16" s="76"/>
    </row>
    <row r="17" spans="2:11" ht="36" customHeight="1">
      <c r="B17" s="73"/>
      <c r="C17" s="77"/>
      <c r="D17" s="77"/>
      <c r="E17" s="77"/>
      <c r="F17" s="77"/>
      <c r="G17" s="77"/>
      <c r="H17" s="77"/>
      <c r="K17" s="76"/>
    </row>
    <row r="18" spans="2:11" ht="27.75" customHeight="1">
      <c r="B18" s="73"/>
      <c r="C18" s="80" t="s">
        <v>282</v>
      </c>
      <c r="D18" s="1367" t="str">
        <f>"豊田市　"&amp;入力!E31&amp;入力!E32</f>
        <v>豊田市　</v>
      </c>
      <c r="E18" s="1367"/>
      <c r="F18" s="1367"/>
      <c r="G18" s="1367"/>
      <c r="H18" s="1367"/>
      <c r="I18" s="1367"/>
      <c r="J18" s="1367"/>
      <c r="K18" s="76"/>
    </row>
    <row r="19" spans="2:11" ht="105.75" customHeight="1" thickBot="1">
      <c r="B19" s="81"/>
      <c r="C19" s="82"/>
      <c r="D19" s="82"/>
      <c r="E19" s="82"/>
      <c r="F19" s="82"/>
      <c r="G19" s="82"/>
      <c r="H19" s="82"/>
      <c r="I19" s="83"/>
      <c r="J19" s="83"/>
      <c r="K19" s="84"/>
    </row>
    <row r="20" spans="2:11" ht="14.4">
      <c r="C20" s="77"/>
      <c r="D20" s="77"/>
      <c r="E20" s="77"/>
      <c r="F20" s="77"/>
      <c r="G20" s="77"/>
      <c r="H20" s="77"/>
    </row>
  </sheetData>
  <mergeCells count="10">
    <mergeCell ref="C14:J14"/>
    <mergeCell ref="C15:J15"/>
    <mergeCell ref="C16:J16"/>
    <mergeCell ref="D18:J18"/>
    <mergeCell ref="C3:K3"/>
    <mergeCell ref="C5:D5"/>
    <mergeCell ref="H8:J8"/>
    <mergeCell ref="H11:I11"/>
    <mergeCell ref="C13:J13"/>
    <mergeCell ref="H9:J9"/>
  </mergeCells>
  <phoneticPr fontId="6"/>
  <hyperlinks>
    <hyperlink ref="O3" location="工事店情報!G2" display="工事店情報に戻る" xr:uid="{00000000-0004-0000-0600-000000000000}"/>
  </hyperlinks>
  <pageMargins left="0.74803149606299213" right="0.74803149606299213" top="0.98425196850393704" bottom="0.98425196850393704" header="0.51181102362204722" footer="0.51181102362204722"/>
  <pageSetup paperSize="9" scale="92"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O29"/>
  <sheetViews>
    <sheetView view="pageBreakPreview" zoomScale="80" zoomScaleNormal="80" zoomScaleSheetLayoutView="80" workbookViewId="0">
      <selection activeCell="D15" sqref="D15:L15"/>
    </sheetView>
  </sheetViews>
  <sheetFormatPr defaultColWidth="9" defaultRowHeight="13.2"/>
  <cols>
    <col min="1" max="1" width="1.6640625" style="86" customWidth="1"/>
    <col min="2" max="2" width="4.44140625" style="86" customWidth="1"/>
    <col min="3" max="3" width="9.6640625" style="86" customWidth="1"/>
    <col min="4" max="4" width="5.109375" style="86" customWidth="1"/>
    <col min="5" max="5" width="3.21875" style="86" customWidth="1"/>
    <col min="6" max="6" width="19.21875" style="86" customWidth="1"/>
    <col min="7" max="7" width="3.109375" style="86" customWidth="1"/>
    <col min="8" max="8" width="14.6640625" style="86" customWidth="1"/>
    <col min="9" max="9" width="3.44140625" style="86" customWidth="1"/>
    <col min="10" max="10" width="3" style="86" customWidth="1"/>
    <col min="11" max="11" width="12.109375" style="86" customWidth="1"/>
    <col min="12" max="12" width="8.77734375" style="86" customWidth="1"/>
    <col min="13" max="13" width="1.77734375" style="86" customWidth="1"/>
    <col min="14" max="14" width="9" style="86"/>
    <col min="15" max="15" width="22.44140625" style="86" bestFit="1" customWidth="1"/>
    <col min="16" max="16384" width="9" style="86"/>
  </cols>
  <sheetData>
    <row r="1" spans="2:15">
      <c r="B1" s="85" t="s">
        <v>283</v>
      </c>
      <c r="C1" s="85"/>
    </row>
    <row r="2" spans="2:15" ht="27.75" customHeight="1">
      <c r="B2" s="1374" t="s">
        <v>284</v>
      </c>
      <c r="C2" s="1416"/>
      <c r="D2" s="1416"/>
      <c r="E2" s="1375"/>
      <c r="F2" s="87" t="s">
        <v>285</v>
      </c>
      <c r="G2" s="85"/>
      <c r="H2" s="85"/>
      <c r="I2" s="85"/>
      <c r="J2" s="85"/>
      <c r="K2" s="85"/>
      <c r="L2" s="85"/>
    </row>
    <row r="3" spans="2:15" ht="27.75" customHeight="1">
      <c r="B3" s="1374" t="s">
        <v>286</v>
      </c>
      <c r="C3" s="1416"/>
      <c r="D3" s="1416"/>
      <c r="E3" s="1375"/>
      <c r="F3" s="88" t="s">
        <v>272</v>
      </c>
      <c r="G3" s="85"/>
      <c r="H3" s="85"/>
      <c r="I3" s="85"/>
      <c r="J3" s="85"/>
      <c r="K3" s="85"/>
      <c r="L3" s="85"/>
      <c r="O3" s="203" t="s">
        <v>564</v>
      </c>
    </row>
    <row r="4" spans="2:15" ht="27.75" customHeight="1">
      <c r="B4" s="1374" t="s">
        <v>287</v>
      </c>
      <c r="C4" s="1416"/>
      <c r="D4" s="1416"/>
      <c r="E4" s="1375"/>
      <c r="F4" s="89" t="s">
        <v>288</v>
      </c>
      <c r="G4" s="85"/>
      <c r="H4" s="90"/>
      <c r="I4" s="85"/>
      <c r="J4" s="85"/>
      <c r="K4" s="85"/>
      <c r="L4" s="85"/>
    </row>
    <row r="5" spans="2:15">
      <c r="B5" s="90"/>
      <c r="C5" s="90"/>
    </row>
    <row r="6" spans="2:15" ht="13.5" customHeight="1">
      <c r="B6" s="1417" t="s">
        <v>289</v>
      </c>
      <c r="C6" s="1417"/>
      <c r="D6" s="1417"/>
      <c r="E6" s="1417"/>
      <c r="F6" s="1417"/>
      <c r="G6" s="1417"/>
      <c r="H6" s="1417"/>
      <c r="I6" s="1417"/>
      <c r="J6" s="1417"/>
      <c r="K6" s="1417"/>
      <c r="L6" s="1417"/>
    </row>
    <row r="7" spans="2:15">
      <c r="B7" s="91"/>
      <c r="C7" s="91"/>
    </row>
    <row r="8" spans="2:15">
      <c r="B8" s="1382" t="s">
        <v>290</v>
      </c>
      <c r="C8" s="1382"/>
      <c r="D8" s="1382"/>
      <c r="E8" s="1382"/>
    </row>
    <row r="9" spans="2:15">
      <c r="B9" s="91"/>
      <c r="C9" s="91"/>
    </row>
    <row r="10" spans="2:15" ht="14.25" customHeight="1">
      <c r="B10" s="1382" t="s">
        <v>291</v>
      </c>
      <c r="C10" s="1382"/>
      <c r="D10" s="1382"/>
      <c r="E10" s="1382"/>
      <c r="F10" s="1382"/>
      <c r="G10" s="1382"/>
      <c r="H10" s="1382"/>
      <c r="I10" s="1382"/>
      <c r="J10" s="1382"/>
      <c r="K10" s="1382"/>
      <c r="L10" s="1382"/>
    </row>
    <row r="11" spans="2:15" ht="14.25" customHeight="1">
      <c r="B11" s="1382" t="s">
        <v>292</v>
      </c>
      <c r="C11" s="1382"/>
      <c r="D11" s="1382"/>
      <c r="E11" s="1382"/>
      <c r="F11" s="1382"/>
      <c r="G11" s="1382"/>
      <c r="H11" s="1382"/>
      <c r="I11" s="1382"/>
      <c r="J11" s="1382"/>
      <c r="K11" s="1382"/>
      <c r="L11" s="1382"/>
    </row>
    <row r="12" spans="2:15" ht="26.1" customHeight="1">
      <c r="B12" s="85"/>
      <c r="C12" s="85"/>
      <c r="D12" s="85"/>
      <c r="E12" s="85"/>
      <c r="F12" s="85"/>
      <c r="G12" s="1377" t="s">
        <v>293</v>
      </c>
      <c r="H12" s="1378"/>
      <c r="I12" s="1404" t="str">
        <f>DBCS(TEXT(入力!E23,"ggge年m月d日"))</f>
        <v>明治３３年１月０日</v>
      </c>
      <c r="J12" s="1405"/>
      <c r="K12" s="1405"/>
      <c r="L12" s="1406"/>
    </row>
    <row r="13" spans="2:15" ht="26.1" customHeight="1">
      <c r="B13" s="1407" t="s">
        <v>294</v>
      </c>
      <c r="C13" s="88" t="s">
        <v>295</v>
      </c>
      <c r="D13" s="1409" t="str">
        <f>IF(入力!$E$24="",入力!E26&amp;"　"&amp;入力!E27,VLOOKUP(入力!$E$24,工事店情報!$C$23:$I$103,3)&amp;"　"&amp;VLOOKUP(入力!$E$24,工事店情報!$C$23:$I$103,4))</f>
        <v>　</v>
      </c>
      <c r="E13" s="1410"/>
      <c r="F13" s="1410"/>
      <c r="G13" s="1410"/>
      <c r="H13" s="1410"/>
      <c r="I13" s="1410"/>
      <c r="J13" s="1410"/>
      <c r="K13" s="1410"/>
      <c r="L13" s="1411"/>
    </row>
    <row r="14" spans="2:15" ht="26.1" customHeight="1">
      <c r="B14" s="1408"/>
      <c r="C14" s="92" t="s">
        <v>296</v>
      </c>
      <c r="D14" s="1412">
        <f>IF(入力!$E$24="",入力!E29,VLOOKUP(入力!$E$24,工事店情報!$C$23:$I$103,6))</f>
        <v>0</v>
      </c>
      <c r="E14" s="1412"/>
      <c r="F14" s="1413"/>
      <c r="G14" s="1414" t="s">
        <v>297</v>
      </c>
      <c r="H14" s="1415"/>
      <c r="I14" s="1379">
        <f>IF(入力!$E$24="",入力!E30,VLOOKUP(入力!$E$24,工事店情報!$C$23:$I$103,7))</f>
        <v>0</v>
      </c>
      <c r="J14" s="1380"/>
      <c r="K14" s="1380"/>
      <c r="L14" s="1381"/>
    </row>
    <row r="15" spans="2:15" ht="26.1" customHeight="1">
      <c r="B15" s="1377" t="s">
        <v>298</v>
      </c>
      <c r="C15" s="1378"/>
      <c r="D15" s="1379" t="str">
        <f>"豊田市　"&amp;入力!E31&amp;入力!E32</f>
        <v>豊田市　</v>
      </c>
      <c r="E15" s="1380"/>
      <c r="F15" s="1380"/>
      <c r="G15" s="1380"/>
      <c r="H15" s="1380"/>
      <c r="I15" s="1380"/>
      <c r="J15" s="1380"/>
      <c r="K15" s="1380"/>
      <c r="L15" s="1381"/>
    </row>
    <row r="16" spans="2:15" ht="59.25" customHeight="1">
      <c r="B16" s="1374" t="s">
        <v>299</v>
      </c>
      <c r="C16" s="1375"/>
      <c r="D16" s="1382"/>
      <c r="E16" s="1382"/>
      <c r="F16" s="1382"/>
      <c r="G16" s="1382"/>
      <c r="H16" s="1382"/>
      <c r="I16" s="1382"/>
      <c r="J16" s="1382"/>
      <c r="K16" s="1382"/>
      <c r="L16" s="1383"/>
    </row>
    <row r="17" spans="2:12" ht="26.1" customHeight="1">
      <c r="B17" s="1384" t="s">
        <v>300</v>
      </c>
      <c r="C17" s="1385"/>
      <c r="D17" s="199" t="s">
        <v>552</v>
      </c>
      <c r="E17" s="200"/>
      <c r="F17" s="1401"/>
      <c r="G17" s="1402"/>
      <c r="H17" s="1402"/>
      <c r="I17" s="1402"/>
      <c r="J17" s="1402"/>
      <c r="K17" s="1402"/>
      <c r="L17" s="1403"/>
    </row>
    <row r="18" spans="2:12" ht="26.1" customHeight="1">
      <c r="B18" s="1386"/>
      <c r="C18" s="1387"/>
      <c r="D18" s="85"/>
      <c r="E18" s="85" t="s">
        <v>1201</v>
      </c>
      <c r="F18" s="85" t="s">
        <v>302</v>
      </c>
      <c r="G18" s="85" t="s">
        <v>301</v>
      </c>
      <c r="H18" s="1390" t="s">
        <v>303</v>
      </c>
      <c r="I18" s="1390"/>
      <c r="J18" s="85" t="s">
        <v>301</v>
      </c>
      <c r="K18" s="1390" t="s">
        <v>304</v>
      </c>
      <c r="L18" s="1391"/>
    </row>
    <row r="19" spans="2:12" ht="22.5" customHeight="1">
      <c r="B19" s="1386"/>
      <c r="C19" s="1387"/>
      <c r="D19" s="1392"/>
      <c r="E19" s="1393"/>
      <c r="F19" s="1393"/>
      <c r="G19" s="1393"/>
      <c r="H19" s="1393"/>
      <c r="I19" s="1393"/>
      <c r="J19" s="1393"/>
      <c r="K19" s="1393"/>
      <c r="L19" s="1394"/>
    </row>
    <row r="20" spans="2:12" ht="22.5" customHeight="1">
      <c r="B20" s="1386"/>
      <c r="C20" s="1387"/>
      <c r="D20" s="1395"/>
      <c r="E20" s="1396"/>
      <c r="F20" s="1396"/>
      <c r="G20" s="1396"/>
      <c r="H20" s="1396"/>
      <c r="I20" s="1396"/>
      <c r="J20" s="1396"/>
      <c r="K20" s="1396"/>
      <c r="L20" s="1397"/>
    </row>
    <row r="21" spans="2:12" ht="22.5" customHeight="1">
      <c r="B21" s="1388"/>
      <c r="C21" s="1389"/>
      <c r="D21" s="1398"/>
      <c r="E21" s="1399"/>
      <c r="F21" s="1399"/>
      <c r="G21" s="1399"/>
      <c r="H21" s="1399"/>
      <c r="I21" s="1399"/>
      <c r="J21" s="1399"/>
      <c r="K21" s="1399"/>
      <c r="L21" s="1400"/>
    </row>
    <row r="22" spans="2:12" ht="22.5" customHeight="1"/>
    <row r="23" spans="2:12" ht="22.5" customHeight="1">
      <c r="B23" s="93" t="s">
        <v>305</v>
      </c>
      <c r="C23" s="93"/>
    </row>
    <row r="24" spans="2:12" ht="22.5" customHeight="1">
      <c r="B24" s="93"/>
      <c r="C24" s="93"/>
    </row>
    <row r="25" spans="2:12" ht="41.25" customHeight="1">
      <c r="B25" s="93"/>
      <c r="C25" s="93"/>
    </row>
    <row r="26" spans="2:12" ht="22.5" customHeight="1">
      <c r="B26" s="1373" t="s">
        <v>306</v>
      </c>
      <c r="C26" s="1373"/>
    </row>
    <row r="27" spans="2:12" ht="22.5" customHeight="1">
      <c r="B27" s="1374" t="s">
        <v>307</v>
      </c>
      <c r="C27" s="1375"/>
      <c r="D27" s="1376" t="s">
        <v>308</v>
      </c>
      <c r="E27" s="1376"/>
      <c r="F27" s="1376"/>
      <c r="G27" s="1376"/>
      <c r="H27" s="1376"/>
      <c r="I27" s="1376"/>
      <c r="J27" s="1376"/>
      <c r="K27" s="1376"/>
      <c r="L27" s="1376"/>
    </row>
    <row r="28" spans="2:12" ht="58.5" customHeight="1">
      <c r="B28" s="1374" t="s">
        <v>309</v>
      </c>
      <c r="C28" s="1375"/>
      <c r="D28" s="1376"/>
      <c r="E28" s="1376"/>
      <c r="F28" s="1376"/>
      <c r="G28" s="1376"/>
      <c r="H28" s="1376"/>
      <c r="I28" s="1376"/>
      <c r="J28" s="1376"/>
      <c r="K28" s="1376"/>
      <c r="L28" s="1376"/>
    </row>
    <row r="29" spans="2:12">
      <c r="B29" s="93"/>
      <c r="C29" s="93"/>
    </row>
  </sheetData>
  <mergeCells count="30">
    <mergeCell ref="B10:L10"/>
    <mergeCell ref="B2:E2"/>
    <mergeCell ref="B3:E3"/>
    <mergeCell ref="B4:E4"/>
    <mergeCell ref="B6:L6"/>
    <mergeCell ref="B8:E8"/>
    <mergeCell ref="B11:L11"/>
    <mergeCell ref="G12:H12"/>
    <mergeCell ref="I12:L12"/>
    <mergeCell ref="B13:B14"/>
    <mergeCell ref="D13:L13"/>
    <mergeCell ref="D14:F14"/>
    <mergeCell ref="G14:H14"/>
    <mergeCell ref="I14:L14"/>
    <mergeCell ref="B15:C15"/>
    <mergeCell ref="D15:L15"/>
    <mergeCell ref="B16:C16"/>
    <mergeCell ref="D16:L16"/>
    <mergeCell ref="B17:C21"/>
    <mergeCell ref="H18:I18"/>
    <mergeCell ref="K18:L18"/>
    <mergeCell ref="D19:L19"/>
    <mergeCell ref="D20:L20"/>
    <mergeCell ref="D21:L21"/>
    <mergeCell ref="F17:L17"/>
    <mergeCell ref="B26:C26"/>
    <mergeCell ref="B27:C27"/>
    <mergeCell ref="D27:L27"/>
    <mergeCell ref="B28:C28"/>
    <mergeCell ref="D28:L28"/>
  </mergeCells>
  <phoneticPr fontId="6"/>
  <conditionalFormatting sqref="D16:L16">
    <cfRule type="containsBlanks" dxfId="68" priority="3">
      <formula>LEN(TRIM(D16))=0</formula>
    </cfRule>
  </conditionalFormatting>
  <conditionalFormatting sqref="D19:L19">
    <cfRule type="containsBlanks" dxfId="67" priority="1">
      <formula>LEN(TRIM(D19))=0</formula>
    </cfRule>
  </conditionalFormatting>
  <conditionalFormatting sqref="F17:L17">
    <cfRule type="containsBlanks" dxfId="66" priority="2">
      <formula>LEN(TRIM(F17))=0</formula>
    </cfRule>
  </conditionalFormatting>
  <hyperlinks>
    <hyperlink ref="O3" location="水道申請" display="工事店情報に戻る" xr:uid="{00000000-0004-0000-0700-000000000000}"/>
  </hyperlinks>
  <pageMargins left="0.74803149606299213" right="0.74803149606299213" top="0.98425196850393704" bottom="0.98425196850393704" header="0.51181102362204722" footer="0.51181102362204722"/>
  <pageSetup paperSize="9" scale="97"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58"/>
  <sheetViews>
    <sheetView view="pageBreakPreview" zoomScale="80" zoomScaleNormal="100" zoomScaleSheetLayoutView="80" workbookViewId="0">
      <selection activeCell="D12" sqref="D12"/>
    </sheetView>
  </sheetViews>
  <sheetFormatPr defaultColWidth="9" defaultRowHeight="13.2"/>
  <cols>
    <col min="1" max="1" width="1.6640625" style="67" customWidth="1"/>
    <col min="2" max="2" width="2.109375" style="67" customWidth="1"/>
    <col min="3" max="3" width="24" style="67" customWidth="1"/>
    <col min="4" max="4" width="14.88671875" style="67" customWidth="1"/>
    <col min="5" max="5" width="10.6640625" style="67" customWidth="1"/>
    <col min="6" max="6" width="18.44140625" style="67" customWidth="1"/>
    <col min="7" max="7" width="13.6640625" style="67" customWidth="1"/>
    <col min="8" max="8" width="3.33203125" style="67" customWidth="1"/>
    <col min="9" max="9" width="2.109375" style="67" customWidth="1"/>
    <col min="10" max="10" width="1.6640625" style="67" customWidth="1"/>
    <col min="11" max="11" width="9" style="67"/>
    <col min="12" max="12" width="22.44140625" style="67" bestFit="1" customWidth="1"/>
    <col min="13" max="16384" width="9" style="67"/>
  </cols>
  <sheetData>
    <row r="1" spans="2:12">
      <c r="B1" s="1418" t="s">
        <v>310</v>
      </c>
      <c r="C1" s="1418"/>
      <c r="D1" s="68"/>
      <c r="E1" s="68"/>
    </row>
    <row r="2" spans="2:12" ht="22.5" customHeight="1">
      <c r="B2" s="94"/>
      <c r="C2" s="95"/>
      <c r="D2" s="95"/>
      <c r="E2" s="95"/>
      <c r="F2" s="96"/>
      <c r="G2" s="96"/>
      <c r="H2" s="96"/>
      <c r="I2" s="97"/>
    </row>
    <row r="3" spans="2:12" ht="22.5" customHeight="1">
      <c r="B3" s="98"/>
      <c r="C3" s="1419" t="s">
        <v>311</v>
      </c>
      <c r="D3" s="1419"/>
      <c r="E3" s="1419"/>
      <c r="F3" s="1419"/>
      <c r="G3" s="1419"/>
      <c r="H3" s="1419"/>
      <c r="I3" s="1420"/>
      <c r="L3" s="202" t="s">
        <v>565</v>
      </c>
    </row>
    <row r="4" spans="2:12" ht="22.5" customHeight="1">
      <c r="B4" s="98"/>
      <c r="C4" s="74"/>
      <c r="D4" s="74"/>
      <c r="E4" s="74"/>
      <c r="G4" s="801"/>
      <c r="H4" s="800" t="str">
        <f>DBCS(TEXT(入力!E23,"ggge年m月d日"))</f>
        <v>明治３３年１月０日</v>
      </c>
      <c r="I4" s="99"/>
    </row>
    <row r="5" spans="2:12" ht="22.5" customHeight="1">
      <c r="B5" s="98"/>
      <c r="C5" s="77" t="s">
        <v>290</v>
      </c>
      <c r="D5" s="77"/>
      <c r="E5" s="77"/>
      <c r="I5" s="99"/>
    </row>
    <row r="6" spans="2:12" ht="22.5" customHeight="1">
      <c r="B6" s="98"/>
      <c r="C6" s="77"/>
      <c r="D6" s="77"/>
      <c r="E6" s="77"/>
      <c r="I6" s="99"/>
    </row>
    <row r="7" spans="2:12" ht="22.5" customHeight="1">
      <c r="B7" s="98"/>
      <c r="C7" s="1370" t="s">
        <v>312</v>
      </c>
      <c r="D7" s="1370"/>
      <c r="E7" s="1370"/>
      <c r="F7" s="1370"/>
      <c r="G7" s="1370"/>
      <c r="H7" s="1370"/>
      <c r="I7" s="99"/>
    </row>
    <row r="8" spans="2:12" ht="22.5" customHeight="1">
      <c r="B8" s="98"/>
      <c r="C8" s="1370" t="s">
        <v>313</v>
      </c>
      <c r="D8" s="1370"/>
      <c r="E8" s="1370"/>
      <c r="F8" s="1370"/>
      <c r="G8" s="1370"/>
      <c r="H8" s="1370"/>
      <c r="I8" s="99"/>
    </row>
    <row r="9" spans="2:12" ht="22.5" customHeight="1">
      <c r="B9" s="98"/>
      <c r="C9" s="77"/>
      <c r="D9" s="77"/>
      <c r="E9" s="77"/>
      <c r="I9" s="99"/>
    </row>
    <row r="10" spans="2:12" ht="22.5" customHeight="1">
      <c r="B10" s="98"/>
      <c r="C10" s="100" t="s">
        <v>314</v>
      </c>
      <c r="D10" s="1421" t="str">
        <f>"豊田市　"&amp;入力!E31&amp;入力!E32</f>
        <v>豊田市　</v>
      </c>
      <c r="E10" s="1421"/>
      <c r="F10" s="1421"/>
      <c r="G10" s="1421"/>
      <c r="H10" s="101"/>
      <c r="I10" s="99"/>
    </row>
    <row r="11" spans="2:12" ht="22.5" customHeight="1">
      <c r="B11" s="98"/>
      <c r="C11" s="77"/>
      <c r="D11" s="77"/>
      <c r="E11" s="77"/>
      <c r="I11" s="99"/>
    </row>
    <row r="12" spans="2:12" ht="22.5" customHeight="1">
      <c r="B12" s="98"/>
      <c r="C12" s="77"/>
      <c r="D12" s="74" t="s">
        <v>274</v>
      </c>
      <c r="E12" s="77"/>
      <c r="I12" s="99"/>
    </row>
    <row r="13" spans="2:12" ht="22.5" customHeight="1">
      <c r="B13" s="98"/>
      <c r="C13" s="79"/>
      <c r="D13" s="725" t="s">
        <v>315</v>
      </c>
      <c r="E13" s="1422">
        <f>申請書!J14</f>
        <v>0</v>
      </c>
      <c r="F13" s="1422"/>
      <c r="G13" s="1422"/>
      <c r="H13" s="1422"/>
      <c r="I13" s="99"/>
    </row>
    <row r="14" spans="2:12" ht="22.5" customHeight="1">
      <c r="B14" s="98"/>
      <c r="C14" s="77"/>
      <c r="D14" s="831"/>
      <c r="E14" s="1423" t="str">
        <f>申請書!AB14</f>
        <v/>
      </c>
      <c r="F14" s="1423"/>
      <c r="G14" s="1423"/>
      <c r="H14" s="1423"/>
      <c r="I14" s="99"/>
    </row>
    <row r="15" spans="2:12" ht="38.25" customHeight="1">
      <c r="B15" s="98"/>
      <c r="C15" s="79"/>
      <c r="D15" s="832" t="s">
        <v>590</v>
      </c>
      <c r="E15" s="1424">
        <f>申請書!J16</f>
        <v>0</v>
      </c>
      <c r="F15" s="1424"/>
      <c r="G15" s="1424"/>
      <c r="H15" s="833" t="s">
        <v>316</v>
      </c>
      <c r="I15" s="99"/>
    </row>
    <row r="16" spans="2:12" ht="22.5" customHeight="1">
      <c r="B16" s="103"/>
      <c r="C16" s="104"/>
      <c r="D16" s="104"/>
      <c r="E16" s="104"/>
      <c r="F16" s="102"/>
      <c r="G16" s="102"/>
      <c r="H16" s="102"/>
      <c r="I16" s="105"/>
    </row>
    <row r="17" spans="2:9" ht="63.75" customHeight="1">
      <c r="C17" s="77"/>
      <c r="D17" s="77"/>
      <c r="E17" s="77"/>
    </row>
    <row r="18" spans="2:9" ht="22.5" customHeight="1">
      <c r="C18" s="106" t="s">
        <v>317</v>
      </c>
      <c r="D18" s="106"/>
      <c r="E18" s="106"/>
    </row>
    <row r="19" spans="2:9" ht="15.75" customHeight="1">
      <c r="B19" s="94"/>
      <c r="C19" s="96"/>
      <c r="D19" s="95"/>
      <c r="E19" s="95"/>
      <c r="F19" s="96"/>
      <c r="G19" s="96"/>
      <c r="H19" s="96"/>
      <c r="I19" s="97"/>
    </row>
    <row r="20" spans="2:9" ht="22.5" customHeight="1">
      <c r="B20" s="98"/>
      <c r="C20" s="77" t="s">
        <v>318</v>
      </c>
      <c r="D20" s="1370"/>
      <c r="E20" s="1370"/>
      <c r="I20" s="99"/>
    </row>
    <row r="21" spans="2:9" ht="15.75" customHeight="1">
      <c r="B21" s="98"/>
      <c r="C21" s="77"/>
      <c r="D21" s="77"/>
      <c r="E21" s="77"/>
      <c r="I21" s="99"/>
    </row>
    <row r="22" spans="2:9" ht="22.5" customHeight="1">
      <c r="B22" s="98"/>
      <c r="C22" s="77" t="s">
        <v>319</v>
      </c>
      <c r="D22" s="1370" t="s">
        <v>320</v>
      </c>
      <c r="E22" s="1370"/>
      <c r="F22" s="1370"/>
      <c r="I22" s="99"/>
    </row>
    <row r="23" spans="2:9" ht="24" customHeight="1">
      <c r="B23" s="103"/>
      <c r="C23" s="104"/>
      <c r="D23" s="104"/>
      <c r="E23" s="104"/>
      <c r="F23" s="102"/>
      <c r="G23" s="102"/>
      <c r="H23" s="102"/>
      <c r="I23" s="105"/>
    </row>
    <row r="24" spans="2:9" ht="22.5" customHeight="1">
      <c r="C24" s="107"/>
      <c r="D24" s="107"/>
      <c r="E24" s="107"/>
    </row>
    <row r="25" spans="2:9" ht="22.5" customHeight="1">
      <c r="C25" s="106" t="s">
        <v>321</v>
      </c>
      <c r="D25" s="106"/>
      <c r="E25" s="106"/>
    </row>
    <row r="58" spans="7:7" ht="14.4">
      <c r="G58" s="77"/>
    </row>
  </sheetData>
  <mergeCells count="10">
    <mergeCell ref="D20:E20"/>
    <mergeCell ref="D22:F22"/>
    <mergeCell ref="B1:C1"/>
    <mergeCell ref="C3:I3"/>
    <mergeCell ref="C7:H7"/>
    <mergeCell ref="C8:H8"/>
    <mergeCell ref="D10:G10"/>
    <mergeCell ref="E13:H13"/>
    <mergeCell ref="E14:H14"/>
    <mergeCell ref="E15:G15"/>
  </mergeCells>
  <phoneticPr fontId="6"/>
  <hyperlinks>
    <hyperlink ref="L3" location="水道申請" display="工事店情報に戻る" xr:uid="{00000000-0004-0000-0800-000000000000}"/>
  </hyperlinks>
  <pageMargins left="0.74803149606299213" right="0.74803149606299213" top="0.98425196850393704" bottom="0.98425196850393704" header="0.51181102362204722" footer="0.51181102362204722"/>
  <pageSetup paperSize="9" scale="8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34</vt:i4>
      </vt:variant>
    </vt:vector>
  </HeadingPairs>
  <TitlesOfParts>
    <vt:vector size="69" baseType="lpstr">
      <vt:lpstr>テーブル</vt:lpstr>
      <vt:lpstr>工事店情報</vt:lpstr>
      <vt:lpstr>入力</vt:lpstr>
      <vt:lpstr>申請書</vt:lpstr>
      <vt:lpstr>通知書</vt:lpstr>
      <vt:lpstr>check表</vt:lpstr>
      <vt:lpstr>5_水圧・水量不足承諾書</vt:lpstr>
      <vt:lpstr>6_新規給水負担金減免申請</vt:lpstr>
      <vt:lpstr>7_舗装先行</vt:lpstr>
      <vt:lpstr>8_減径承諾書</vt:lpstr>
      <vt:lpstr>9_給水装置権利放棄承諾</vt:lpstr>
      <vt:lpstr>10_公道工事着手希望届</vt:lpstr>
      <vt:lpstr>10-1_埋設物チェックリスト</vt:lpstr>
      <vt:lpstr>14_配水管布設工事申込</vt:lpstr>
      <vt:lpstr>1_給水装置工事しゅん工検査申請書</vt:lpstr>
      <vt:lpstr>3_給水装置工事検査報告書</vt:lpstr>
      <vt:lpstr>メーター取付依頼書</vt:lpstr>
      <vt:lpstr>6_集合住宅台帳</vt:lpstr>
      <vt:lpstr>9_給水装置工事（公道）完了届</vt:lpstr>
      <vt:lpstr>3_公共ます設置申請書</vt:lpstr>
      <vt:lpstr>4_公共ます撤去申請書</vt:lpstr>
      <vt:lpstr>5_着手届</vt:lpstr>
      <vt:lpstr>6_除害施設設置届</vt:lpstr>
      <vt:lpstr>7_除害施設等管理責任者選任届</vt:lpstr>
      <vt:lpstr>11_基準外その1</vt:lpstr>
      <vt:lpstr>12_共同排水設備管理人届</vt:lpstr>
      <vt:lpstr>13_取付管設置位置確認書</vt:lpstr>
      <vt:lpstr>15_下請けさせる業者の名簿</vt:lpstr>
      <vt:lpstr>1_排水設備工事完了届</vt:lpstr>
      <vt:lpstr>2_公共ます設置工事完了届</vt:lpstr>
      <vt:lpstr>3_工事内容一覧表</vt:lpstr>
      <vt:lpstr>4_取付管設置工事完成届</vt:lpstr>
      <vt:lpstr>5_下水道使用開始届</vt:lpstr>
      <vt:lpstr>6_除害施設設置工事完了届</vt:lpstr>
      <vt:lpstr>7_基準外その２</vt:lpstr>
      <vt:lpstr>'1_給水装置工事しゅん工検査申請書'!Print_Area</vt:lpstr>
      <vt:lpstr>'1_排水設備工事完了届'!Print_Area</vt:lpstr>
      <vt:lpstr>'10_公道工事着手希望届'!Print_Area</vt:lpstr>
      <vt:lpstr>'10-1_埋設物チェックリスト'!Print_Area</vt:lpstr>
      <vt:lpstr>'11_基準外その1'!Print_Area</vt:lpstr>
      <vt:lpstr>'12_共同排水設備管理人届'!Print_Area</vt:lpstr>
      <vt:lpstr>'13_取付管設置位置確認書'!Print_Area</vt:lpstr>
      <vt:lpstr>'14_配水管布設工事申込'!Print_Area</vt:lpstr>
      <vt:lpstr>'15_下請けさせる業者の名簿'!Print_Area</vt:lpstr>
      <vt:lpstr>'2_公共ます設置工事完了届'!Print_Area</vt:lpstr>
      <vt:lpstr>'3_給水装置工事検査報告書'!Print_Area</vt:lpstr>
      <vt:lpstr>'3_公共ます設置申請書'!Print_Area</vt:lpstr>
      <vt:lpstr>'3_工事内容一覧表'!Print_Area</vt:lpstr>
      <vt:lpstr>'4_公共ます撤去申請書'!Print_Area</vt:lpstr>
      <vt:lpstr>'4_取付管設置工事完成届'!Print_Area</vt:lpstr>
      <vt:lpstr>'5_下水道使用開始届'!Print_Area</vt:lpstr>
      <vt:lpstr>'5_水圧・水量不足承諾書'!Print_Area</vt:lpstr>
      <vt:lpstr>'5_着手届'!Print_Area</vt:lpstr>
      <vt:lpstr>'6_集合住宅台帳'!Print_Area</vt:lpstr>
      <vt:lpstr>'6_除害施設設置工事完了届'!Print_Area</vt:lpstr>
      <vt:lpstr>'6_除害施設設置届'!Print_Area</vt:lpstr>
      <vt:lpstr>'6_新規給水負担金減免申請'!Print_Area</vt:lpstr>
      <vt:lpstr>'7_基準外その２'!Print_Area</vt:lpstr>
      <vt:lpstr>'7_除害施設等管理責任者選任届'!Print_Area</vt:lpstr>
      <vt:lpstr>'7_舗装先行'!Print_Area</vt:lpstr>
      <vt:lpstr>'8_減径承諾書'!Print_Area</vt:lpstr>
      <vt:lpstr>'9_給水装置権利放棄承諾'!Print_Area</vt:lpstr>
      <vt:lpstr>'9_給水装置工事（公道）完了届'!Print_Area</vt:lpstr>
      <vt:lpstr>check表!Print_Area</vt:lpstr>
      <vt:lpstr>メーター取付依頼書!Print_Area</vt:lpstr>
      <vt:lpstr>申請書!Print_Area</vt:lpstr>
      <vt:lpstr>通知書!Print_Area</vt:lpstr>
      <vt:lpstr>主な申請者情報</vt:lpstr>
      <vt:lpstr>水道申請</vt:lpstr>
    </vt:vector>
  </TitlesOfParts>
  <Company>豊田市役所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江崎;江崎　大樹</dc:creator>
  <cp:lastModifiedBy>加納　慧士</cp:lastModifiedBy>
  <cp:lastPrinted>2023-09-10T23:40:52Z</cp:lastPrinted>
  <dcterms:created xsi:type="dcterms:W3CDTF">2015-08-20T01:23:52Z</dcterms:created>
  <dcterms:modified xsi:type="dcterms:W3CDTF">2025-03-25T04:25:08Z</dcterms:modified>
</cp:coreProperties>
</file>