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9.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10.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oyota01\dfsroot\複数課共有ﾌｫﾙﾀﾞ\095\担当共有（給水）\★審査事務改善\R5\3_給排水申請の効率化\Excelの改修\20230428_ホームページ掲載\掲載用の様式\"/>
    </mc:Choice>
  </mc:AlternateContent>
  <bookViews>
    <workbookView xWindow="17175" yWindow="-15" windowWidth="14430" windowHeight="12765" tabRatio="816" firstSheet="1" activeTab="1"/>
  </bookViews>
  <sheets>
    <sheet name="テーブル" sheetId="17" state="hidden" r:id="rId1"/>
    <sheet name="工事店情報" sheetId="19" r:id="rId2"/>
    <sheet name="入力" sheetId="14" r:id="rId3"/>
    <sheet name="申請書" sheetId="18" r:id="rId4"/>
    <sheet name="check表" sheetId="16" r:id="rId5"/>
    <sheet name="5_水圧・水量不足承諾書" sheetId="20" r:id="rId6"/>
    <sheet name="6_新規給水負担金減免申請" sheetId="21" r:id="rId7"/>
    <sheet name="7_舗装先行" sheetId="22" r:id="rId8"/>
    <sheet name="8_減径承諾書" sheetId="23" r:id="rId9"/>
    <sheet name="9_給水装置権利放棄承諾" sheetId="24" r:id="rId10"/>
    <sheet name="10_公道工事着手希望届" sheetId="25" r:id="rId11"/>
    <sheet name="10-1_埋設物チェックリスト" sheetId="26" r:id="rId12"/>
    <sheet name="14_配水管布設工事申込" sheetId="27" r:id="rId13"/>
    <sheet name="1_給水装置工事しゅん工検査申請書" sheetId="28" r:id="rId14"/>
    <sheet name="3_給水装置工事検査報告書" sheetId="29" r:id="rId15"/>
    <sheet name="メーター取付依頼書" sheetId="30" r:id="rId16"/>
    <sheet name="6_集合住宅台帳" sheetId="31" r:id="rId17"/>
    <sheet name="9_給水装置工事（公道）完了届" sheetId="32" r:id="rId18"/>
    <sheet name="3_公共ます設置申請書" sheetId="33" r:id="rId19"/>
    <sheet name="4_公共ます撤去申請書" sheetId="34" r:id="rId20"/>
    <sheet name="5_着手届" sheetId="35" r:id="rId21"/>
    <sheet name="6_除害施設設置届" sheetId="36" r:id="rId22"/>
    <sheet name="7_除害施設等管理責任者選任届" sheetId="37" r:id="rId23"/>
    <sheet name="11_基準外その1" sheetId="49" r:id="rId24"/>
    <sheet name="12_共同排水設備管理人届" sheetId="39" r:id="rId25"/>
    <sheet name="13_取付管設置位置確認書" sheetId="40" r:id="rId26"/>
    <sheet name="15_下請けさせる業者の名簿" sheetId="41" r:id="rId27"/>
    <sheet name="1_排水設備工事完了届" sheetId="42" r:id="rId28"/>
    <sheet name="2_公共ます設置工事完了届" sheetId="43" r:id="rId29"/>
    <sheet name="3_工事内容一覧表" sheetId="44" r:id="rId30"/>
    <sheet name="4_取付管設置工事完成届" sheetId="45" r:id="rId31"/>
    <sheet name="5_下水道使用開始届" sheetId="46" r:id="rId32"/>
    <sheet name="6_除害施設設置工事完了届" sheetId="47" r:id="rId33"/>
    <sheet name="7_基準外その２" sheetId="48" r:id="rId34"/>
  </sheets>
  <definedNames>
    <definedName name="_xlnm.Print_Area" localSheetId="13">'1_給水装置工事しゅん工検査申請書'!$A$1:$H$26</definedName>
    <definedName name="_xlnm.Print_Area" localSheetId="27">'1_排水設備工事完了届'!$A$1:$N$37</definedName>
    <definedName name="_xlnm.Print_Area" localSheetId="10">'10_公道工事着手希望届'!$A$1:$AC$37</definedName>
    <definedName name="_xlnm.Print_Area" localSheetId="11">'10-1_埋設物チェックリスト'!$A$1:$K$34</definedName>
    <definedName name="_xlnm.Print_Area" localSheetId="23">'11_基準外その1'!$A$1:$H$25</definedName>
    <definedName name="_xlnm.Print_Area" localSheetId="24">'12_共同排水設備管理人届'!$A$1:$I$22</definedName>
    <definedName name="_xlnm.Print_Area" localSheetId="25">'13_取付管設置位置確認書'!$A$1:$U$110</definedName>
    <definedName name="_xlnm.Print_Area" localSheetId="12">'14_配水管布設工事申込'!$A$1:$AD$44</definedName>
    <definedName name="_xlnm.Print_Area" localSheetId="26">'15_下請けさせる業者の名簿'!$A$1:$G$19</definedName>
    <definedName name="_xlnm.Print_Area" localSheetId="28">'2_公共ます設置工事完了届'!$A$1:$G$31</definedName>
    <definedName name="_xlnm.Print_Area" localSheetId="14">'3_給水装置工事検査報告書'!$A$1:$O$40</definedName>
    <definedName name="_xlnm.Print_Area" localSheetId="18">'3_公共ます設置申請書'!$B$1:$O$40</definedName>
    <definedName name="_xlnm.Print_Area" localSheetId="29">'3_工事内容一覧表'!$A$1:$K$29</definedName>
    <definedName name="_xlnm.Print_Area" localSheetId="19">'4_公共ます撤去申請書'!$B$1:$O$38</definedName>
    <definedName name="_xlnm.Print_Area" localSheetId="30">'4_取付管設置工事完成届'!$A$1:$K$155</definedName>
    <definedName name="_xlnm.Print_Area" localSheetId="31">'5_下水道使用開始届'!$A$1:$Q$43</definedName>
    <definedName name="_xlnm.Print_Area" localSheetId="5">'5_水圧・水量不足承諾書'!$A$1:$L$20</definedName>
    <definedName name="_xlnm.Print_Area" localSheetId="20">'5_着手届'!$A$1:$U$45</definedName>
    <definedName name="_xlnm.Print_Area" localSheetId="16">'6_集合住宅台帳'!$A$1:$R$10</definedName>
    <definedName name="_xlnm.Print_Area" localSheetId="32">'6_除害施設設置工事完了届'!$A$1:$M$37</definedName>
    <definedName name="_xlnm.Print_Area" localSheetId="21">'6_除害施設設置届'!$A$1:$N$35</definedName>
    <definedName name="_xlnm.Print_Area" localSheetId="6">'6_新規給水負担金減免申請'!$A$1:$M$30</definedName>
    <definedName name="_xlnm.Print_Area" localSheetId="33">'7_基準外その２'!$A$1:$M$25</definedName>
    <definedName name="_xlnm.Print_Area" localSheetId="22">'7_除害施設等管理責任者選任届'!$A$1:$K$20</definedName>
    <definedName name="_xlnm.Print_Area" localSheetId="7">'7_舗装先行'!$A$1:$J$25</definedName>
    <definedName name="_xlnm.Print_Area" localSheetId="8">'8_減径承諾書'!$A$1:$J$17</definedName>
    <definedName name="_xlnm.Print_Area" localSheetId="9">'9_給水装置権利放棄承諾'!$A$1:$O$26</definedName>
    <definedName name="_xlnm.Print_Area" localSheetId="17">'9_給水装置工事（公道）完了届'!$A$1:$H$27</definedName>
    <definedName name="_xlnm.Print_Area" localSheetId="4">check表!$A$1:$AG$43</definedName>
    <definedName name="_xlnm.Print_Area" localSheetId="15">メーター取付依頼書!$A$1:$N$67</definedName>
    <definedName name="_xlnm.Print_Area" localSheetId="3">申請書!$A$1:$AM$120</definedName>
    <definedName name="主な申請者情報">工事店情報!$C$21</definedName>
    <definedName name="水道申請">工事店情報!$G$2</definedName>
  </definedNames>
  <calcPr calcId="152511"/>
</workbook>
</file>

<file path=xl/calcChain.xml><?xml version="1.0" encoding="utf-8"?>
<calcChain xmlns="http://schemas.openxmlformats.org/spreadsheetml/2006/main">
  <c r="J9" i="27" l="1"/>
  <c r="D13" i="24"/>
  <c r="D13" i="21"/>
  <c r="H8" i="20"/>
  <c r="H9" i="20"/>
  <c r="E6" i="14" l="1"/>
  <c r="E7" i="14"/>
  <c r="E8" i="14"/>
  <c r="E9" i="14"/>
  <c r="E10" i="14"/>
  <c r="E11" i="14"/>
  <c r="E12" i="14"/>
  <c r="E13" i="14"/>
  <c r="E14" i="14"/>
  <c r="E15" i="14"/>
  <c r="E16" i="14"/>
  <c r="E17" i="14"/>
  <c r="E18" i="14"/>
  <c r="E19" i="14"/>
  <c r="E20" i="14"/>
  <c r="E21" i="14"/>
  <c r="E5" i="14"/>
  <c r="F54" i="14" l="1"/>
  <c r="F52" i="14" l="1"/>
  <c r="C18" i="18" l="1"/>
  <c r="F82" i="14"/>
  <c r="D25" i="43" l="1"/>
  <c r="E5" i="43"/>
  <c r="E18" i="49"/>
  <c r="E16" i="49"/>
  <c r="O7" i="31"/>
  <c r="N3" i="29"/>
  <c r="D4" i="25"/>
  <c r="K11" i="24"/>
  <c r="G4" i="23"/>
  <c r="E27" i="46" l="1"/>
  <c r="D32" i="45"/>
  <c r="J2" i="44"/>
  <c r="D26" i="42" l="1"/>
  <c r="H4" i="37" l="1"/>
  <c r="G11" i="37"/>
  <c r="G10" i="37"/>
  <c r="G7" i="37"/>
  <c r="H14" i="37"/>
  <c r="C14" i="37"/>
  <c r="D12" i="35" l="1"/>
  <c r="E4" i="32" l="1"/>
  <c r="C5" i="32"/>
  <c r="C3" i="32"/>
  <c r="I20" i="30" l="1"/>
  <c r="C20" i="30"/>
  <c r="C14" i="30"/>
  <c r="L7" i="30"/>
  <c r="L14" i="29"/>
  <c r="L13" i="29"/>
  <c r="G19" i="28"/>
  <c r="C19" i="28"/>
  <c r="G13" i="28"/>
  <c r="L10" i="29" s="1"/>
  <c r="G10" i="28"/>
  <c r="L8" i="29" s="1"/>
  <c r="G9" i="28"/>
  <c r="L7" i="29" s="1"/>
  <c r="G8" i="28"/>
  <c r="L6" i="29" s="1"/>
  <c r="G7" i="28"/>
  <c r="L5" i="29" s="1"/>
  <c r="O26" i="27"/>
  <c r="D7" i="25"/>
  <c r="D18" i="24"/>
  <c r="D17" i="24"/>
  <c r="D16" i="24"/>
  <c r="D15" i="24"/>
  <c r="D14" i="24"/>
  <c r="F12" i="24"/>
  <c r="D15" i="23"/>
  <c r="D10" i="22"/>
  <c r="G4" i="22"/>
  <c r="D15" i="21"/>
  <c r="I14" i="21"/>
  <c r="D14" i="21"/>
  <c r="I12" i="21"/>
  <c r="D18" i="20"/>
  <c r="H11" i="20"/>
  <c r="I4" i="20"/>
  <c r="C4" i="16"/>
  <c r="L3" i="16"/>
  <c r="C3" i="16"/>
  <c r="V2" i="16"/>
  <c r="F2" i="16"/>
  <c r="V1" i="16"/>
  <c r="F1" i="16"/>
  <c r="H49" i="18"/>
  <c r="AI48" i="18"/>
  <c r="N48" i="18"/>
  <c r="AG47" i="18"/>
  <c r="H47" i="18"/>
  <c r="H46" i="18"/>
  <c r="AH45" i="18"/>
  <c r="U45" i="18"/>
  <c r="H41" i="18"/>
  <c r="P38" i="18"/>
  <c r="AH37" i="18"/>
  <c r="AB37" i="18"/>
  <c r="O28" i="27" s="1"/>
  <c r="P37" i="18"/>
  <c r="AH36" i="18"/>
  <c r="P36" i="18"/>
  <c r="AI35" i="18"/>
  <c r="AE35" i="18"/>
  <c r="AA35" i="18"/>
  <c r="R35" i="18"/>
  <c r="N35" i="18"/>
  <c r="I35" i="18"/>
  <c r="I32" i="18"/>
  <c r="AF30" i="18"/>
  <c r="E15" i="33" s="1"/>
  <c r="I30" i="18"/>
  <c r="AA28" i="18"/>
  <c r="D8" i="25" s="1"/>
  <c r="I28" i="18"/>
  <c r="Y27" i="18"/>
  <c r="G27" i="18"/>
  <c r="P20" i="25" s="1"/>
  <c r="AC26" i="18"/>
  <c r="K19" i="42" s="1"/>
  <c r="K26" i="18"/>
  <c r="Z25" i="18"/>
  <c r="I17" i="42" s="1"/>
  <c r="H25" i="18"/>
  <c r="Y23" i="18"/>
  <c r="G23" i="18"/>
  <c r="Y21" i="18"/>
  <c r="G21" i="18"/>
  <c r="AG20" i="18"/>
  <c r="P20" i="18"/>
  <c r="Y16" i="18"/>
  <c r="S12" i="27" s="1"/>
  <c r="J16" i="18"/>
  <c r="E15" i="22" s="1"/>
  <c r="J15" i="18"/>
  <c r="AB14" i="18"/>
  <c r="J14" i="18"/>
  <c r="J13" i="18"/>
  <c r="M8" i="27" s="1"/>
  <c r="AQ11" i="18"/>
  <c r="AQ10" i="18"/>
  <c r="AP10" i="18"/>
  <c r="AD10" i="18"/>
  <c r="K3" i="33" s="1"/>
  <c r="H8" i="18"/>
  <c r="AQ7" i="18"/>
  <c r="AP7" i="18"/>
  <c r="AQ5" i="18"/>
  <c r="AP5" i="18"/>
  <c r="H3" i="18"/>
  <c r="F79" i="14"/>
  <c r="F78" i="14"/>
  <c r="Y48" i="18" s="1"/>
  <c r="F77" i="14"/>
  <c r="F76" i="14"/>
  <c r="F75" i="14"/>
  <c r="F73" i="14"/>
  <c r="F72" i="14"/>
  <c r="AA45" i="18" s="1"/>
  <c r="F71" i="14"/>
  <c r="F70" i="14"/>
  <c r="Q45" i="18" s="1"/>
  <c r="F69" i="14"/>
  <c r="H45" i="18" s="1"/>
  <c r="F68" i="14"/>
  <c r="D45" i="18" s="1"/>
  <c r="F67" i="14"/>
  <c r="AB43" i="18" s="1"/>
  <c r="F66" i="14"/>
  <c r="X43" i="18" s="1"/>
  <c r="F65" i="14"/>
  <c r="T43" i="18" s="1"/>
  <c r="F64" i="14"/>
  <c r="P43" i="18" s="1"/>
  <c r="F63" i="14"/>
  <c r="L43" i="18" s="1"/>
  <c r="F62" i="14"/>
  <c r="H43" i="18" s="1"/>
  <c r="F61" i="14"/>
  <c r="D43" i="18" s="1"/>
  <c r="G60" i="14"/>
  <c r="F60" i="14"/>
  <c r="D60" i="14"/>
  <c r="F59" i="14"/>
  <c r="F58" i="14"/>
  <c r="F57" i="14"/>
  <c r="F56" i="14"/>
  <c r="F55" i="14"/>
  <c r="V41" i="18"/>
  <c r="F53" i="14"/>
  <c r="H39" i="18" s="1"/>
  <c r="AE38" i="18"/>
  <c r="F51" i="14"/>
  <c r="F50" i="14"/>
  <c r="O38" i="18" s="1"/>
  <c r="F49" i="14"/>
  <c r="G48" i="14"/>
  <c r="F48" i="14"/>
  <c r="F47" i="14"/>
  <c r="G46" i="14"/>
  <c r="F46" i="14"/>
  <c r="F45" i="14"/>
  <c r="O37" i="18" s="1"/>
  <c r="F44" i="14"/>
  <c r="G43" i="14"/>
  <c r="F43" i="14"/>
  <c r="F42" i="14"/>
  <c r="O36" i="18" s="1"/>
  <c r="F41" i="14"/>
  <c r="F40" i="14"/>
  <c r="F39" i="14"/>
  <c r="AA33" i="18" s="1"/>
  <c r="F38" i="14"/>
  <c r="I33" i="18" s="1"/>
  <c r="F37" i="14"/>
  <c r="F36" i="14"/>
  <c r="F32" i="14"/>
  <c r="F31" i="14"/>
  <c r="G30" i="14"/>
  <c r="C30" i="14"/>
  <c r="G29" i="14"/>
  <c r="C29" i="14"/>
  <c r="G28" i="14"/>
  <c r="C28" i="14"/>
  <c r="C27" i="14"/>
  <c r="G26" i="14"/>
  <c r="C26" i="14"/>
  <c r="F25" i="14"/>
  <c r="C25" i="14"/>
  <c r="F24" i="14"/>
  <c r="C24" i="14"/>
  <c r="F22" i="14"/>
  <c r="F3" i="14"/>
  <c r="F2" i="14"/>
  <c r="F1" i="14"/>
  <c r="E12" i="19"/>
  <c r="E10" i="19"/>
  <c r="E3" i="19"/>
  <c r="F8" i="23" l="1"/>
  <c r="E14" i="22"/>
  <c r="L16" i="27"/>
  <c r="D3" i="31"/>
  <c r="C15" i="43"/>
  <c r="C13" i="29"/>
  <c r="C6" i="32" s="1"/>
  <c r="E21" i="47"/>
  <c r="E15" i="46"/>
  <c r="F20" i="42"/>
  <c r="E16" i="36"/>
  <c r="D13" i="37"/>
  <c r="E10" i="33"/>
  <c r="J11" i="27"/>
  <c r="B25" i="43"/>
  <c r="C21" i="28"/>
  <c r="E14" i="49"/>
  <c r="C14" i="29"/>
  <c r="F9" i="23"/>
  <c r="H14" i="48"/>
  <c r="D5" i="31"/>
  <c r="O8" i="25"/>
  <c r="H32" i="45"/>
  <c r="I11" i="46"/>
  <c r="I13" i="42"/>
  <c r="H12" i="48"/>
  <c r="E13" i="22"/>
  <c r="D4" i="31"/>
  <c r="E12" i="49"/>
  <c r="F7" i="23"/>
  <c r="I9" i="46"/>
  <c r="I12" i="42"/>
  <c r="F5" i="31"/>
  <c r="K14" i="24"/>
  <c r="I13" i="46"/>
  <c r="I14" i="42"/>
  <c r="AO21" i="18"/>
  <c r="H6" i="31"/>
  <c r="D20" i="25"/>
  <c r="C17" i="45"/>
  <c r="R15" i="27"/>
  <c r="P21" i="25"/>
  <c r="H16" i="48"/>
  <c r="E7" i="43"/>
  <c r="J32" i="26"/>
  <c r="G2" i="44"/>
  <c r="I27" i="46"/>
  <c r="I15" i="42"/>
  <c r="H18" i="48"/>
  <c r="J33" i="26"/>
  <c r="I18" i="42"/>
  <c r="E9" i="43"/>
  <c r="I16" i="42"/>
  <c r="I14" i="27"/>
  <c r="C20" i="28"/>
  <c r="E6" i="30"/>
</calcChain>
</file>

<file path=xl/comments1.xml><?xml version="1.0" encoding="utf-8"?>
<comments xmlns="http://schemas.openxmlformats.org/spreadsheetml/2006/main">
  <authors>
    <author>Hiromi Kato</author>
  </authors>
  <commentList>
    <comment ref="E5" authorId="0" shapeId="0">
      <text>
        <r>
          <rPr>
            <sz val="14"/>
            <color indexed="81"/>
            <rFont val="HG丸ｺﾞｼｯｸM-PRO"/>
            <family val="3"/>
            <charset val="128"/>
          </rPr>
          <t>工事店情報シートに入力してください。</t>
        </r>
      </text>
    </comment>
    <comment ref="E24" authorId="0" shapeId="0">
      <text>
        <r>
          <rPr>
            <sz val="9"/>
            <color indexed="81"/>
            <rFont val="メイリオ"/>
            <family val="3"/>
            <charset val="128"/>
          </rPr>
          <t>よく申請をいただく申請者を登録して、ここに番号を入れると以下の申請者欄の入力は不要です。（以下の入力は無視されます）</t>
        </r>
      </text>
    </comment>
    <comment ref="F74" authorId="0" shapeId="0">
      <text>
        <r>
          <rPr>
            <sz val="12"/>
            <color indexed="81"/>
            <rFont val="メイリオ"/>
            <family val="3"/>
            <charset val="128"/>
          </rPr>
          <t>このセルに入力してください。</t>
        </r>
      </text>
    </comment>
    <comment ref="F80" authorId="0" shapeId="0">
      <text>
        <r>
          <rPr>
            <sz val="12"/>
            <color indexed="81"/>
            <rFont val="メイリオ"/>
            <family val="3"/>
            <charset val="128"/>
          </rPr>
          <t>このセルに入力してください。</t>
        </r>
      </text>
    </comment>
  </commentList>
</comments>
</file>

<file path=xl/comments10.xml><?xml version="1.0" encoding="utf-8"?>
<comments xmlns="http://schemas.openxmlformats.org/spreadsheetml/2006/main">
  <authors>
    <author>Hiromi Kato</author>
  </authors>
  <commentList>
    <comment ref="D12" authorId="0" shapeId="0">
      <text>
        <r>
          <rPr>
            <sz val="12"/>
            <color indexed="81"/>
            <rFont val="メイリオ"/>
            <family val="3"/>
            <charset val="128"/>
          </rPr>
          <t>排水申請時の排水申請番号が入ります。</t>
        </r>
      </text>
    </comment>
  </commentList>
</comments>
</file>

<file path=xl/comments11.xml><?xml version="1.0" encoding="utf-8"?>
<comments xmlns="http://schemas.openxmlformats.org/spreadsheetml/2006/main">
  <authors>
    <author>Hiromi Kato</author>
  </authors>
  <commentList>
    <comment ref="K10" authorId="0" shapeId="0">
      <text>
        <r>
          <rPr>
            <sz val="12"/>
            <color indexed="81"/>
            <rFont val="メイリオ"/>
            <family val="3"/>
            <charset val="128"/>
          </rPr>
          <t>作成した日にちを入力してください。　ｙｙｙｙ/ｍｍ/ｄｄ</t>
        </r>
      </text>
    </comment>
  </commentList>
</comments>
</file>

<file path=xl/comments12.xml><?xml version="1.0" encoding="utf-8"?>
<comments xmlns="http://schemas.openxmlformats.org/spreadsheetml/2006/main">
  <authors>
    <author>Hiromi Kato</author>
  </authors>
  <commentList>
    <comment ref="F3" authorId="0" shapeId="0">
      <text>
        <r>
          <rPr>
            <sz val="12"/>
            <color indexed="81"/>
            <rFont val="メイリオ"/>
            <family val="3"/>
            <charset val="128"/>
          </rPr>
          <t>作成日を入力してください。　yyyy/mm/dd</t>
        </r>
      </text>
    </comment>
    <comment ref="C19" authorId="0" shapeId="0">
      <text>
        <r>
          <rPr>
            <sz val="12"/>
            <color indexed="81"/>
            <rFont val="メイリオ"/>
            <family val="3"/>
            <charset val="128"/>
          </rPr>
          <t>設置確認年月日を入力してください。 yyyy/mm/dd</t>
        </r>
      </text>
    </comment>
    <comment ref="C21" authorId="0" shapeId="0">
      <text>
        <r>
          <rPr>
            <sz val="12"/>
            <color indexed="81"/>
            <rFont val="メイリオ"/>
            <family val="3"/>
            <charset val="128"/>
          </rPr>
          <t>工期年月日を入力してください。 yyyy/mm/dd</t>
        </r>
      </text>
    </comment>
    <comment ref="C23" authorId="0" shapeId="0">
      <text>
        <r>
          <rPr>
            <sz val="12"/>
            <color indexed="81"/>
            <rFont val="メイリオ"/>
            <family val="3"/>
            <charset val="128"/>
          </rPr>
          <t>完成年月日を入力してください。 yyyy/mm/dd</t>
        </r>
      </text>
    </comment>
  </commentList>
</comments>
</file>

<file path=xl/comments13.xml><?xml version="1.0" encoding="utf-8"?>
<comments xmlns="http://schemas.openxmlformats.org/spreadsheetml/2006/main">
  <authors>
    <author>Hiromi Kato</author>
  </authors>
  <commentList>
    <comment ref="J4" authorId="0" shapeId="0">
      <text>
        <r>
          <rPr>
            <sz val="12"/>
            <color indexed="81"/>
            <rFont val="メイリオ"/>
            <family val="3"/>
            <charset val="128"/>
          </rPr>
          <t>作成日を入力してください。　yyyy/mm/dd</t>
        </r>
      </text>
    </comment>
    <comment ref="C28" authorId="0" shapeId="0">
      <text>
        <r>
          <rPr>
            <sz val="12"/>
            <color indexed="81"/>
            <rFont val="メイリオ"/>
            <family val="3"/>
            <charset val="128"/>
          </rPr>
          <t>工期を入力してください。　yyyy/mm/dd</t>
        </r>
      </text>
    </comment>
    <comment ref="D30" authorId="0" shapeId="0">
      <text>
        <r>
          <rPr>
            <sz val="12"/>
            <color indexed="81"/>
            <rFont val="メイリオ"/>
            <family val="3"/>
            <charset val="128"/>
          </rPr>
          <t>管生年月日を入力してください。　yyyy/mm/dd</t>
        </r>
      </text>
    </comment>
  </commentList>
</comments>
</file>

<file path=xl/comments14.xml><?xml version="1.0" encoding="utf-8"?>
<comments xmlns="http://schemas.openxmlformats.org/spreadsheetml/2006/main">
  <authors>
    <author>Hiromi Kato</author>
  </authors>
  <commentList>
    <comment ref="L6" authorId="0" shapeId="0">
      <text>
        <r>
          <rPr>
            <sz val="12"/>
            <color indexed="81"/>
            <rFont val="HG丸ｺﾞｼｯｸM-PRO"/>
            <family val="3"/>
            <charset val="128"/>
          </rPr>
          <t>作成した日にちを入力してください。　ｙｙｙｙ/ｍｍ/ｄｄ</t>
        </r>
      </text>
    </comment>
    <comment ref="E15" authorId="0" shapeId="0">
      <text>
        <r>
          <rPr>
            <sz val="12"/>
            <color indexed="81"/>
            <rFont val="HG丸ｺﾞｼｯｸM-PRO"/>
            <family val="3"/>
            <charset val="128"/>
          </rPr>
          <t>申請書の住所が表示されます</t>
        </r>
      </text>
    </comment>
    <comment ref="E18" authorId="0" shapeId="0">
      <text>
        <r>
          <rPr>
            <sz val="12"/>
            <color indexed="81"/>
            <rFont val="HG丸ｺﾞｼｯｸM-PRO"/>
            <family val="3"/>
            <charset val="128"/>
          </rPr>
          <t>接続した日にちを入力してください。　
ｙｙｙｙ/ｍｍ/ｄｄ</t>
        </r>
      </text>
    </comment>
  </commentList>
</comments>
</file>

<file path=xl/comments15.xml><?xml version="1.0" encoding="utf-8"?>
<comments xmlns="http://schemas.openxmlformats.org/spreadsheetml/2006/main">
  <authors>
    <author>Hiromi Kato</author>
  </authors>
  <commentList>
    <comment ref="J10" authorId="0" shapeId="0">
      <text>
        <r>
          <rPr>
            <sz val="12"/>
            <color indexed="81"/>
            <rFont val="メイリオ"/>
            <family val="3"/>
            <charset val="128"/>
          </rPr>
          <t>作成日を入力してください。　yyyy/mm/dd</t>
        </r>
      </text>
    </comment>
    <comment ref="C25" authorId="0" shapeId="0">
      <text>
        <r>
          <rPr>
            <sz val="12"/>
            <color indexed="81"/>
            <rFont val="メイリオ"/>
            <family val="3"/>
            <charset val="128"/>
          </rPr>
          <t>完了年月日を入力してください。yyyy/mm/dd</t>
        </r>
      </text>
    </comment>
    <comment ref="C26" authorId="0" shapeId="0">
      <text>
        <r>
          <rPr>
            <sz val="12"/>
            <color indexed="81"/>
            <rFont val="メイリオ"/>
            <family val="3"/>
            <charset val="128"/>
          </rPr>
          <t>使用開始年月日を入力してください。yyyy/mm/dd</t>
        </r>
      </text>
    </comment>
  </commentList>
</comments>
</file>

<file path=xl/comments16.xml><?xml version="1.0" encoding="utf-8"?>
<comments xmlns="http://schemas.openxmlformats.org/spreadsheetml/2006/main">
  <authors>
    <author>Hiromi Kato</author>
  </authors>
  <commentList>
    <comment ref="B10" authorId="0" shapeId="0">
      <text>
        <r>
          <rPr>
            <sz val="12"/>
            <color indexed="81"/>
            <rFont val="メイリオ"/>
            <family val="3"/>
            <charset val="128"/>
          </rPr>
          <t>作成日を入力してください。　yyyy/mm/dd</t>
        </r>
      </text>
    </comment>
  </commentList>
</comments>
</file>

<file path=xl/comments2.xml><?xml version="1.0" encoding="utf-8"?>
<comments xmlns="http://schemas.openxmlformats.org/spreadsheetml/2006/main">
  <authors>
    <author>Hiromi Kato</author>
  </authors>
  <commentList>
    <comment ref="D19" authorId="0" shapeId="0">
      <text>
        <r>
          <rPr>
            <sz val="12"/>
            <color indexed="81"/>
            <rFont val="メイリオ"/>
            <family val="3"/>
            <charset val="128"/>
          </rPr>
          <t>対象の水道番号を入力してください。</t>
        </r>
      </text>
    </comment>
  </commentList>
</comments>
</file>

<file path=xl/comments3.xml><?xml version="1.0" encoding="utf-8"?>
<comments xmlns="http://schemas.openxmlformats.org/spreadsheetml/2006/main">
  <authors>
    <author>Hiromi Kato</author>
  </authors>
  <commentList>
    <comment ref="G4" authorId="0" shapeId="0">
      <text>
        <r>
          <rPr>
            <sz val="12"/>
            <color indexed="81"/>
            <rFont val="メイリオ"/>
            <family val="3"/>
            <charset val="128"/>
          </rPr>
          <t>給排水申請書の日付と同じ日がセットされます。</t>
        </r>
      </text>
    </comment>
  </commentList>
</comments>
</file>

<file path=xl/comments4.xml><?xml version="1.0" encoding="utf-8"?>
<comments xmlns="http://schemas.openxmlformats.org/spreadsheetml/2006/main">
  <authors>
    <author>Hiromi Kato</author>
  </authors>
  <commentList>
    <comment ref="G4" authorId="0" shapeId="0">
      <text>
        <r>
          <rPr>
            <sz val="12"/>
            <color indexed="81"/>
            <rFont val="メイリオ"/>
            <family val="3"/>
            <charset val="128"/>
          </rPr>
          <t>給排水申請書の日付と同じ日がセットされます。</t>
        </r>
      </text>
    </comment>
  </commentList>
</comments>
</file>

<file path=xl/comments5.xml><?xml version="1.0" encoding="utf-8"?>
<comments xmlns="http://schemas.openxmlformats.org/spreadsheetml/2006/main">
  <authors>
    <author>Hiromi Kato</author>
  </authors>
  <commentList>
    <comment ref="K11" authorId="0" shapeId="0">
      <text>
        <r>
          <rPr>
            <sz val="12"/>
            <color indexed="81"/>
            <rFont val="メイリオ"/>
            <family val="3"/>
            <charset val="128"/>
          </rPr>
          <t>給排水申請書の日付と同じ日がセットされます。</t>
        </r>
      </text>
    </comment>
    <comment ref="D20" authorId="0" shapeId="0">
      <text>
        <r>
          <rPr>
            <sz val="12"/>
            <color indexed="81"/>
            <rFont val="メイリオ"/>
            <family val="3"/>
            <charset val="128"/>
          </rPr>
          <t>複数ある場合は、全て「水道番号」を入力してください。</t>
        </r>
      </text>
    </comment>
  </commentList>
</comments>
</file>

<file path=xl/comments6.xml><?xml version="1.0" encoding="utf-8"?>
<comments xmlns="http://schemas.openxmlformats.org/spreadsheetml/2006/main">
  <authors>
    <author>Hiromi Kato</author>
  </authors>
  <commentList>
    <comment ref="G3" authorId="0" shapeId="0">
      <text>
        <r>
          <rPr>
            <sz val="12"/>
            <color indexed="81"/>
            <rFont val="メイリオ"/>
            <family val="3"/>
            <charset val="128"/>
          </rPr>
          <t>申請日を入力してください。
yyyy/mm/dd</t>
        </r>
      </text>
    </comment>
  </commentList>
</comments>
</file>

<file path=xl/comments7.xml><?xml version="1.0" encoding="utf-8"?>
<comments xmlns="http://schemas.openxmlformats.org/spreadsheetml/2006/main">
  <authors>
    <author>Hiromi Kato</author>
  </authors>
  <commentList>
    <comment ref="N3" authorId="0" shapeId="0">
      <text>
        <r>
          <rPr>
            <sz val="12"/>
            <color indexed="81"/>
            <rFont val="メイリオ"/>
            <family val="3"/>
            <charset val="128"/>
          </rPr>
          <t>しゅん工検査申請書の日付が自動で入ります。</t>
        </r>
      </text>
    </comment>
    <comment ref="L15" authorId="0" shapeId="0">
      <text>
        <r>
          <rPr>
            <sz val="12"/>
            <color indexed="81"/>
            <rFont val="メイリオ"/>
            <family val="3"/>
            <charset val="128"/>
          </rPr>
          <t>検査実施日を入力してください。
yyyy/mm/dd</t>
        </r>
      </text>
    </comment>
  </commentList>
</comments>
</file>

<file path=xl/comments8.xml><?xml version="1.0" encoding="utf-8"?>
<comments xmlns="http://schemas.openxmlformats.org/spreadsheetml/2006/main">
  <authors>
    <author>Hiromi Kato</author>
  </authors>
  <commentList>
    <comment ref="M9" authorId="0" shapeId="0">
      <text>
        <r>
          <rPr>
            <sz val="14"/>
            <color indexed="81"/>
            <rFont val="メイリオ"/>
            <family val="3"/>
            <charset val="128"/>
          </rPr>
          <t>選択をしてください。</t>
        </r>
      </text>
    </comment>
    <comment ref="K13" authorId="0" shapeId="0">
      <text>
        <r>
          <rPr>
            <sz val="14"/>
            <color indexed="81"/>
            <rFont val="メイリオ"/>
            <family val="3"/>
            <charset val="128"/>
          </rPr>
          <t>設置場所住所に水道料金を請求する場合は、「☑　設置場所に同じ」を選択してください。</t>
        </r>
      </text>
    </comment>
    <comment ref="K20" authorId="0" shapeId="0">
      <text>
        <r>
          <rPr>
            <sz val="14"/>
            <color indexed="81"/>
            <rFont val="メイリオ"/>
            <family val="3"/>
            <charset val="128"/>
          </rPr>
          <t>選択してください。</t>
        </r>
      </text>
    </comment>
  </commentList>
</comments>
</file>

<file path=xl/comments9.xml><?xml version="1.0" encoding="utf-8"?>
<comments xmlns="http://schemas.openxmlformats.org/spreadsheetml/2006/main">
  <authors>
    <author>Hiromi Kato</author>
  </authors>
  <commentList>
    <comment ref="K3" authorId="0" shapeId="0">
      <text>
        <r>
          <rPr>
            <sz val="12"/>
            <color indexed="81"/>
            <rFont val="メイリオ"/>
            <family val="3"/>
            <charset val="128"/>
          </rPr>
          <t>排水申請書の日付になります。</t>
        </r>
      </text>
    </comment>
  </commentList>
</comments>
</file>

<file path=xl/sharedStrings.xml><?xml version="1.0" encoding="utf-8"?>
<sst xmlns="http://schemas.openxmlformats.org/spreadsheetml/2006/main" count="1937" uniqueCount="1281">
  <si>
    <t>検討者</t>
    <rPh sb="0" eb="2">
      <t>ケントウ</t>
    </rPh>
    <rPh sb="2" eb="3">
      <t>シャ</t>
    </rPh>
    <phoneticPr fontId="5"/>
  </si>
  <si>
    <t>起案責任者</t>
    <rPh sb="0" eb="2">
      <t>キアン</t>
    </rPh>
    <rPh sb="2" eb="5">
      <t>セキニンシャ</t>
    </rPh>
    <phoneticPr fontId="5"/>
  </si>
  <si>
    <t>給水装置工事承認申請書</t>
    <rPh sb="0" eb="2">
      <t>キュウスイ</t>
    </rPh>
    <rPh sb="2" eb="4">
      <t>ソウチ</t>
    </rPh>
    <rPh sb="4" eb="6">
      <t>コウジ</t>
    </rPh>
    <rPh sb="6" eb="8">
      <t>ショウニン</t>
    </rPh>
    <rPh sb="8" eb="11">
      <t>シンセイショ</t>
    </rPh>
    <phoneticPr fontId="5"/>
  </si>
  <si>
    <t>豊田市事業管理者　様</t>
    <rPh sb="0" eb="3">
      <t>トヨタシ</t>
    </rPh>
    <rPh sb="3" eb="5">
      <t>ジギョウ</t>
    </rPh>
    <rPh sb="5" eb="7">
      <t>カンリ</t>
    </rPh>
    <rPh sb="7" eb="8">
      <t>シャ</t>
    </rPh>
    <rPh sb="9" eb="10">
      <t>サマ</t>
    </rPh>
    <phoneticPr fontId="5"/>
  </si>
  <si>
    <t>申請者</t>
    <rPh sb="0" eb="3">
      <t>シンセイシャ</t>
    </rPh>
    <phoneticPr fontId="5"/>
  </si>
  <si>
    <t>住所</t>
    <rPh sb="0" eb="2">
      <t>ジュウショ</t>
    </rPh>
    <phoneticPr fontId="5"/>
  </si>
  <si>
    <t>氏名</t>
    <rPh sb="0" eb="2">
      <t>シメイ</t>
    </rPh>
    <phoneticPr fontId="5"/>
  </si>
  <si>
    <t>指定工事店</t>
    <rPh sb="0" eb="2">
      <t>シテイ</t>
    </rPh>
    <rPh sb="2" eb="4">
      <t>コウジ</t>
    </rPh>
    <rPh sb="4" eb="5">
      <t>テン</t>
    </rPh>
    <phoneticPr fontId="5"/>
  </si>
  <si>
    <t>工事場所等</t>
    <rPh sb="0" eb="2">
      <t>コウジ</t>
    </rPh>
    <rPh sb="2" eb="4">
      <t>バショ</t>
    </rPh>
    <rPh sb="4" eb="5">
      <t>トウ</t>
    </rPh>
    <phoneticPr fontId="5"/>
  </si>
  <si>
    <t>電話番号</t>
    <rPh sb="0" eb="2">
      <t>デンワ</t>
    </rPh>
    <rPh sb="2" eb="4">
      <t>バンゴウ</t>
    </rPh>
    <phoneticPr fontId="5"/>
  </si>
  <si>
    <t>道路区分</t>
    <rPh sb="0" eb="2">
      <t>ドウロ</t>
    </rPh>
    <rPh sb="2" eb="4">
      <t>クブン</t>
    </rPh>
    <phoneticPr fontId="5"/>
  </si>
  <si>
    <t>主要用途          (建物名称）</t>
    <rPh sb="0" eb="2">
      <t>シュヨウ</t>
    </rPh>
    <rPh sb="2" eb="4">
      <t>ヨウト</t>
    </rPh>
    <rPh sb="15" eb="17">
      <t>タテモノ</t>
    </rPh>
    <rPh sb="17" eb="19">
      <t>メイショウ</t>
    </rPh>
    <phoneticPr fontId="5"/>
  </si>
  <si>
    <t>着手予定</t>
    <rPh sb="0" eb="2">
      <t>チャクシュ</t>
    </rPh>
    <rPh sb="2" eb="4">
      <t>ヨテイ</t>
    </rPh>
    <phoneticPr fontId="5"/>
  </si>
  <si>
    <t>完了予定</t>
    <rPh sb="0" eb="2">
      <t>カンリョウ</t>
    </rPh>
    <rPh sb="2" eb="4">
      <t>ヨテイ</t>
    </rPh>
    <phoneticPr fontId="5"/>
  </si>
  <si>
    <t>工事内容</t>
    <rPh sb="0" eb="2">
      <t>コウジ</t>
    </rPh>
    <rPh sb="2" eb="4">
      <t>ナイヨウ</t>
    </rPh>
    <phoneticPr fontId="5"/>
  </si>
  <si>
    <t>舗装先行</t>
    <rPh sb="0" eb="2">
      <t>ホソウ</t>
    </rPh>
    <rPh sb="2" eb="4">
      <t>センコウ</t>
    </rPh>
    <phoneticPr fontId="5"/>
  </si>
  <si>
    <t>中間検査</t>
    <rPh sb="0" eb="2">
      <t>チュウカン</t>
    </rPh>
    <rPh sb="2" eb="4">
      <t>ケンサ</t>
    </rPh>
    <phoneticPr fontId="5"/>
  </si>
  <si>
    <t>材料支給</t>
    <rPh sb="0" eb="2">
      <t>ザイリョウ</t>
    </rPh>
    <rPh sb="2" eb="4">
      <t>シキュウ</t>
    </rPh>
    <phoneticPr fontId="5"/>
  </si>
  <si>
    <t>分担金工事</t>
    <rPh sb="0" eb="3">
      <t>ブンタンキン</t>
    </rPh>
    <rPh sb="3" eb="5">
      <t>コウジ</t>
    </rPh>
    <phoneticPr fontId="5"/>
  </si>
  <si>
    <t>付属水栓</t>
    <rPh sb="0" eb="2">
      <t>フゾク</t>
    </rPh>
    <rPh sb="2" eb="4">
      <t>スイセン</t>
    </rPh>
    <phoneticPr fontId="5"/>
  </si>
  <si>
    <t>逆止弁</t>
    <rPh sb="0" eb="3">
      <t>ギャクシベン</t>
    </rPh>
    <phoneticPr fontId="5"/>
  </si>
  <si>
    <t>集合住宅台帳</t>
    <rPh sb="0" eb="2">
      <t>シュウゴウ</t>
    </rPh>
    <rPh sb="2" eb="4">
      <t>ジュウタク</t>
    </rPh>
    <rPh sb="4" eb="6">
      <t>ダイチョウ</t>
    </rPh>
    <phoneticPr fontId="5"/>
  </si>
  <si>
    <t>給水区分</t>
    <rPh sb="0" eb="2">
      <t>キュウスイ</t>
    </rPh>
    <rPh sb="2" eb="4">
      <t>クブン</t>
    </rPh>
    <phoneticPr fontId="5"/>
  </si>
  <si>
    <t>第一乙</t>
    <rPh sb="0" eb="1">
      <t>ダイ</t>
    </rPh>
    <rPh sb="1" eb="2">
      <t>イチ</t>
    </rPh>
    <rPh sb="2" eb="3">
      <t>オツ</t>
    </rPh>
    <phoneticPr fontId="5"/>
  </si>
  <si>
    <t>止水区分</t>
    <rPh sb="0" eb="2">
      <t>シスイ</t>
    </rPh>
    <rPh sb="2" eb="4">
      <t>クブン</t>
    </rPh>
    <phoneticPr fontId="5"/>
  </si>
  <si>
    <t>受水槽容量</t>
    <rPh sb="0" eb="3">
      <t>ジュスイソウ</t>
    </rPh>
    <rPh sb="3" eb="5">
      <t>ヨウリョウ</t>
    </rPh>
    <phoneticPr fontId="5"/>
  </si>
  <si>
    <t>水道番号</t>
    <rPh sb="0" eb="2">
      <t>スイドウ</t>
    </rPh>
    <rPh sb="2" eb="4">
      <t>バンゴウ</t>
    </rPh>
    <phoneticPr fontId="5"/>
  </si>
  <si>
    <t>新規給水負担金</t>
    <rPh sb="0" eb="2">
      <t>シンキ</t>
    </rPh>
    <rPh sb="2" eb="4">
      <t>キュウスイ</t>
    </rPh>
    <rPh sb="4" eb="6">
      <t>フタン</t>
    </rPh>
    <rPh sb="6" eb="7">
      <t>キン</t>
    </rPh>
    <phoneticPr fontId="5"/>
  </si>
  <si>
    <t>合計額</t>
    <rPh sb="0" eb="2">
      <t>ゴウケイ</t>
    </rPh>
    <rPh sb="2" eb="3">
      <t>ガク</t>
    </rPh>
    <phoneticPr fontId="5"/>
  </si>
  <si>
    <t>給水　受付番号</t>
    <rPh sb="0" eb="2">
      <t>キュウスイ</t>
    </rPh>
    <rPh sb="3" eb="5">
      <t>ウケツケ</t>
    </rPh>
    <rPh sb="5" eb="7">
      <t>バンゴウ</t>
    </rPh>
    <phoneticPr fontId="5"/>
  </si>
  <si>
    <t>排水　確認番号</t>
    <rPh sb="0" eb="2">
      <t>ハイスイ</t>
    </rPh>
    <rPh sb="3" eb="5">
      <t>カクニン</t>
    </rPh>
    <rPh sb="5" eb="7">
      <t>バンゴウ</t>
    </rPh>
    <phoneticPr fontId="5"/>
  </si>
  <si>
    <t>排水区分</t>
    <rPh sb="0" eb="2">
      <t>ハイスイ</t>
    </rPh>
    <rPh sb="2" eb="4">
      <t>クブン</t>
    </rPh>
    <phoneticPr fontId="5"/>
  </si>
  <si>
    <t>円　</t>
    <rPh sb="0" eb="1">
      <t>エン</t>
    </rPh>
    <phoneticPr fontId="5"/>
  </si>
  <si>
    <t>　円　</t>
    <rPh sb="1" eb="2">
      <t>エン</t>
    </rPh>
    <phoneticPr fontId="5"/>
  </si>
  <si>
    <t>敷地面積</t>
    <rPh sb="0" eb="2">
      <t>シキチ</t>
    </rPh>
    <rPh sb="2" eb="4">
      <t>メンセキ</t>
    </rPh>
    <phoneticPr fontId="5"/>
  </si>
  <si>
    <t>・ブロック・ロット　　・号数等</t>
    <phoneticPr fontId="5"/>
  </si>
  <si>
    <t>立会検査手数料（給水）</t>
    <rPh sb="0" eb="2">
      <t>タチアイ</t>
    </rPh>
    <rPh sb="2" eb="4">
      <t>ケンサ</t>
    </rPh>
    <rPh sb="4" eb="7">
      <t>テスウリョウ</t>
    </rPh>
    <rPh sb="8" eb="10">
      <t>キュウスイ</t>
    </rPh>
    <phoneticPr fontId="5"/>
  </si>
  <si>
    <t>決定者</t>
    <rPh sb="0" eb="3">
      <t>ケッテイシャ</t>
    </rPh>
    <phoneticPr fontId="5"/>
  </si>
  <si>
    <t>契約区分</t>
    <rPh sb="0" eb="2">
      <t>ケイヤク</t>
    </rPh>
    <rPh sb="2" eb="4">
      <t>クブン</t>
    </rPh>
    <phoneticPr fontId="5"/>
  </si>
  <si>
    <t>指定給水装置工事事業者（指定番号 第</t>
    <rPh sb="0" eb="2">
      <t>シテイ</t>
    </rPh>
    <rPh sb="2" eb="4">
      <t>キュウスイ</t>
    </rPh>
    <rPh sb="4" eb="6">
      <t>ソウチ</t>
    </rPh>
    <rPh sb="6" eb="8">
      <t>コウジ</t>
    </rPh>
    <rPh sb="8" eb="11">
      <t>ジギョウシャ</t>
    </rPh>
    <rPh sb="12" eb="14">
      <t>シテイ</t>
    </rPh>
    <rPh sb="14" eb="16">
      <t>バンゴウ</t>
    </rPh>
    <rPh sb="17" eb="18">
      <t>ダイ</t>
    </rPh>
    <phoneticPr fontId="5"/>
  </si>
  <si>
    <t>号）</t>
    <rPh sb="0" eb="1">
      <t>ゴウ</t>
    </rPh>
    <phoneticPr fontId="5"/>
  </si>
  <si>
    <t>号）</t>
  </si>
  <si>
    <t>排水設備指定工事店（指定番号 第　　</t>
    <phoneticPr fontId="5"/>
  </si>
  <si>
    <t>年</t>
    <rPh sb="0" eb="1">
      <t>ネン</t>
    </rPh>
    <phoneticPr fontId="5"/>
  </si>
  <si>
    <t>責任技術者（資格番号第</t>
  </si>
  <si>
    <t>代表者</t>
    <rPh sb="0" eb="3">
      <t>ダイヒョウシャ</t>
    </rPh>
    <phoneticPr fontId="5"/>
  </si>
  <si>
    <t>給水装置</t>
    <rPh sb="0" eb="2">
      <t>キュウスイ</t>
    </rPh>
    <rPh sb="2" eb="4">
      <t>ソウチ</t>
    </rPh>
    <phoneticPr fontId="5"/>
  </si>
  <si>
    <t>排水設備</t>
    <rPh sb="0" eb="2">
      <t>ハイスイ</t>
    </rPh>
    <rPh sb="2" eb="4">
      <t>セツビ</t>
    </rPh>
    <phoneticPr fontId="5"/>
  </si>
  <si>
    <t>承認年月日</t>
    <rPh sb="0" eb="2">
      <t>ショウニン</t>
    </rPh>
    <rPh sb="2" eb="3">
      <t>ネン</t>
    </rPh>
    <rPh sb="3" eb="5">
      <t>ガッピ</t>
    </rPh>
    <phoneticPr fontId="5"/>
  </si>
  <si>
    <t>受付年月日</t>
    <rPh sb="0" eb="2">
      <t>ウケツケ</t>
    </rPh>
    <rPh sb="2" eb="3">
      <t>ネン</t>
    </rPh>
    <rPh sb="3" eb="5">
      <t>ガッピ</t>
    </rPh>
    <phoneticPr fontId="5"/>
  </si>
  <si>
    <t>公共ます</t>
    <rPh sb="0" eb="2">
      <t>コウキョウ</t>
    </rPh>
    <phoneticPr fontId="5"/>
  </si>
  <si>
    <t>融資</t>
    <rPh sb="0" eb="2">
      <t>ユウシ</t>
    </rPh>
    <phoneticPr fontId="5"/>
  </si>
  <si>
    <t>排水設備計画確認申請書</t>
    <rPh sb="0" eb="1">
      <t>ハイ</t>
    </rPh>
    <rPh sb="1" eb="2">
      <t>ミズ</t>
    </rPh>
    <rPh sb="2" eb="3">
      <t>セツ</t>
    </rPh>
    <rPh sb="3" eb="4">
      <t>ソナエ</t>
    </rPh>
    <rPh sb="4" eb="5">
      <t>ケイ</t>
    </rPh>
    <rPh sb="5" eb="6">
      <t>ガ</t>
    </rPh>
    <rPh sb="6" eb="7">
      <t>アキラ</t>
    </rPh>
    <rPh sb="7" eb="8">
      <t>ニン</t>
    </rPh>
    <rPh sb="8" eb="9">
      <t>サル</t>
    </rPh>
    <rPh sb="9" eb="10">
      <t>ショウ</t>
    </rPh>
    <rPh sb="10" eb="11">
      <t>ショ</t>
    </rPh>
    <phoneticPr fontId="5"/>
  </si>
  <si>
    <t>メ-タ-番号</t>
    <rPh sb="4" eb="6">
      <t>バンゴウ</t>
    </rPh>
    <phoneticPr fontId="5"/>
  </si>
  <si>
    <t>メ-タ-口径</t>
    <rPh sb="4" eb="6">
      <t>コウケイ</t>
    </rPh>
    <phoneticPr fontId="5"/>
  </si>
  <si>
    <t>申請地番</t>
    <rPh sb="0" eb="2">
      <t>シンセイ</t>
    </rPh>
    <rPh sb="2" eb="3">
      <t>チ</t>
    </rPh>
    <rPh sb="3" eb="4">
      <t>バン</t>
    </rPh>
    <phoneticPr fontId="5"/>
  </si>
  <si>
    <t>代表地番</t>
    <rPh sb="0" eb="2">
      <t>ダイヒョウ</t>
    </rPh>
    <rPh sb="2" eb="4">
      <t>チバン</t>
    </rPh>
    <phoneticPr fontId="5"/>
  </si>
  <si>
    <t>その他地番</t>
    <rPh sb="2" eb="3">
      <t>ホカ</t>
    </rPh>
    <rPh sb="3" eb="5">
      <t>チバン</t>
    </rPh>
    <phoneticPr fontId="5"/>
  </si>
  <si>
    <t>備考</t>
    <rPh sb="0" eb="2">
      <t>ビコウ</t>
    </rPh>
    <phoneticPr fontId="5"/>
  </si>
  <si>
    <t>配水管</t>
    <rPh sb="0" eb="3">
      <t>ハイスイカン</t>
    </rPh>
    <phoneticPr fontId="5"/>
  </si>
  <si>
    <t>給水管</t>
    <rPh sb="0" eb="2">
      <t>キュウスイ</t>
    </rPh>
    <rPh sb="2" eb="3">
      <t>クダ</t>
    </rPh>
    <phoneticPr fontId="5"/>
  </si>
  <si>
    <t>既設</t>
    <rPh sb="0" eb="2">
      <t>キセツ</t>
    </rPh>
    <phoneticPr fontId="5"/>
  </si>
  <si>
    <t>≪ 担当課処理欄 ≫</t>
    <rPh sb="2" eb="4">
      <t>タントウ</t>
    </rPh>
    <rPh sb="4" eb="5">
      <t>カ</t>
    </rPh>
    <rPh sb="5" eb="7">
      <t>ショリ</t>
    </rPh>
    <rPh sb="7" eb="8">
      <t>ラン</t>
    </rPh>
    <phoneticPr fontId="5"/>
  </si>
  <si>
    <t>取付管</t>
    <rPh sb="0" eb="2">
      <t>トリツケ</t>
    </rPh>
    <rPh sb="2" eb="3">
      <t>クダ</t>
    </rPh>
    <phoneticPr fontId="5"/>
  </si>
  <si>
    <t>取付管工事</t>
    <rPh sb="0" eb="3">
      <t>トリツケカン</t>
    </rPh>
    <rPh sb="3" eb="5">
      <t>コウジ</t>
    </rPh>
    <phoneticPr fontId="5"/>
  </si>
  <si>
    <t>年　　　　　月　　　　　日</t>
  </si>
  <si>
    <t>前排水確認番号</t>
    <rPh sb="0" eb="1">
      <t>ゼン</t>
    </rPh>
    <rPh sb="1" eb="3">
      <t>ハイスイ</t>
    </rPh>
    <rPh sb="3" eb="5">
      <t>カクニン</t>
    </rPh>
    <rPh sb="5" eb="7">
      <t>バンゴウ</t>
    </rPh>
    <phoneticPr fontId="5"/>
  </si>
  <si>
    <t>公共ます設置</t>
    <rPh sb="0" eb="2">
      <t>コウキョウ</t>
    </rPh>
    <rPh sb="4" eb="6">
      <t>セッチ</t>
    </rPh>
    <phoneticPr fontId="5"/>
  </si>
  <si>
    <t>主任技術者（免状番号第</t>
    <rPh sb="0" eb="2">
      <t>シュニン</t>
    </rPh>
    <rPh sb="2" eb="5">
      <t>ギジュツシャ</t>
    </rPh>
    <rPh sb="6" eb="8">
      <t>メンジョウ</t>
    </rPh>
    <rPh sb="8" eb="10">
      <t>バンゴウ</t>
    </rPh>
    <rPh sb="10" eb="11">
      <t>ダイ</t>
    </rPh>
    <phoneticPr fontId="5"/>
  </si>
  <si>
    <t>日</t>
    <rPh sb="0" eb="1">
      <t>ニチ</t>
    </rPh>
    <phoneticPr fontId="5"/>
  </si>
  <si>
    <t>月</t>
    <rPh sb="0" eb="1">
      <t>ツキ</t>
    </rPh>
    <phoneticPr fontId="5"/>
  </si>
  <si>
    <t>月</t>
    <rPh sb="0" eb="1">
      <t>ガツ</t>
    </rPh>
    <phoneticPr fontId="5"/>
  </si>
  <si>
    <t/>
  </si>
  <si>
    <t>申請日</t>
    <rPh sb="0" eb="2">
      <t>シンセイ</t>
    </rPh>
    <rPh sb="2" eb="3">
      <t>ビ</t>
    </rPh>
    <phoneticPr fontId="5"/>
  </si>
  <si>
    <t>　氏名</t>
    <rPh sb="1" eb="3">
      <t>シメイ</t>
    </rPh>
    <phoneticPr fontId="5"/>
  </si>
  <si>
    <t>給水指定工事店</t>
    <rPh sb="0" eb="2">
      <t>キュウスイ</t>
    </rPh>
    <rPh sb="2" eb="4">
      <t>シテイ</t>
    </rPh>
    <rPh sb="4" eb="6">
      <t>コウジ</t>
    </rPh>
    <rPh sb="6" eb="7">
      <t>テン</t>
    </rPh>
    <phoneticPr fontId="5"/>
  </si>
  <si>
    <t>　工事店名</t>
    <rPh sb="1" eb="3">
      <t>コウジ</t>
    </rPh>
    <rPh sb="3" eb="5">
      <t>テンメイ</t>
    </rPh>
    <phoneticPr fontId="5"/>
  </si>
  <si>
    <t>　電話番号</t>
    <rPh sb="1" eb="3">
      <t>デンワ</t>
    </rPh>
    <rPh sb="3" eb="5">
      <t>バンゴウ</t>
    </rPh>
    <phoneticPr fontId="5"/>
  </si>
  <si>
    <t>主任技術者</t>
    <rPh sb="0" eb="2">
      <t>シュニン</t>
    </rPh>
    <rPh sb="2" eb="5">
      <t>ギジュツシャ</t>
    </rPh>
    <phoneticPr fontId="5"/>
  </si>
  <si>
    <t>　免許番号</t>
    <rPh sb="1" eb="3">
      <t>メンキョ</t>
    </rPh>
    <rPh sb="3" eb="5">
      <t>バンゴウ</t>
    </rPh>
    <phoneticPr fontId="5"/>
  </si>
  <si>
    <t>排水指定工事店</t>
    <rPh sb="0" eb="2">
      <t>ハイスイ</t>
    </rPh>
    <rPh sb="2" eb="4">
      <t>シテイ</t>
    </rPh>
    <rPh sb="4" eb="6">
      <t>コウジ</t>
    </rPh>
    <rPh sb="6" eb="7">
      <t>テン</t>
    </rPh>
    <phoneticPr fontId="5"/>
  </si>
  <si>
    <t>用途</t>
    <rPh sb="0" eb="2">
      <t>ヨウト</t>
    </rPh>
    <phoneticPr fontId="5"/>
  </si>
  <si>
    <t>着手予定日</t>
    <rPh sb="0" eb="2">
      <t>チャクシュ</t>
    </rPh>
    <rPh sb="2" eb="5">
      <t>ヨテイビ</t>
    </rPh>
    <phoneticPr fontId="5"/>
  </si>
  <si>
    <t>完了予定日</t>
    <rPh sb="0" eb="2">
      <t>カンリョウ</t>
    </rPh>
    <rPh sb="2" eb="4">
      <t>ヨテイ</t>
    </rPh>
    <rPh sb="4" eb="5">
      <t>ビ</t>
    </rPh>
    <phoneticPr fontId="5"/>
  </si>
  <si>
    <t>　代表者</t>
    <rPh sb="1" eb="4">
      <t>ダイヒョウシャ</t>
    </rPh>
    <phoneticPr fontId="5"/>
  </si>
  <si>
    <t>申請者</t>
    <rPh sb="0" eb="3">
      <t>シンセイシャ</t>
    </rPh>
    <phoneticPr fontId="5"/>
  </si>
  <si>
    <t>郵便番号</t>
    <rPh sb="0" eb="4">
      <t>ユウビンバンゴウ</t>
    </rPh>
    <phoneticPr fontId="5"/>
  </si>
  <si>
    <t>アパート名等</t>
    <rPh sb="4" eb="5">
      <t>メイ</t>
    </rPh>
    <rPh sb="5" eb="6">
      <t>トウ</t>
    </rPh>
    <phoneticPr fontId="5"/>
  </si>
  <si>
    <t>氏名フリガナ</t>
    <rPh sb="0" eb="2">
      <t>シメイ</t>
    </rPh>
    <phoneticPr fontId="5"/>
  </si>
  <si>
    <t>電話</t>
    <rPh sb="0" eb="2">
      <t>デンワ</t>
    </rPh>
    <phoneticPr fontId="5"/>
  </si>
  <si>
    <t>指定工事店番号</t>
    <rPh sb="0" eb="2">
      <t>シテイ</t>
    </rPh>
    <rPh sb="2" eb="4">
      <t>コウジ</t>
    </rPh>
    <rPh sb="4" eb="5">
      <t>テン</t>
    </rPh>
    <rPh sb="5" eb="7">
      <t>バンゴウ</t>
    </rPh>
    <phoneticPr fontId="5"/>
  </si>
  <si>
    <t>排水指定工事店番号</t>
    <rPh sb="0" eb="2">
      <t>ハイスイ</t>
    </rPh>
    <rPh sb="2" eb="4">
      <t>シテイ</t>
    </rPh>
    <rPh sb="4" eb="6">
      <t>コウジ</t>
    </rPh>
    <rPh sb="6" eb="7">
      <t>テン</t>
    </rPh>
    <rPh sb="7" eb="9">
      <t>バンゴウ</t>
    </rPh>
    <phoneticPr fontId="5"/>
  </si>
  <si>
    <t>工事店名</t>
    <rPh sb="0" eb="2">
      <t>コウジ</t>
    </rPh>
    <rPh sb="2" eb="4">
      <t>テンメイ</t>
    </rPh>
    <phoneticPr fontId="5"/>
  </si>
  <si>
    <t>責任技術者番号</t>
    <rPh sb="0" eb="2">
      <t>セキニン</t>
    </rPh>
    <rPh sb="2" eb="5">
      <t>ギジュツシャ</t>
    </rPh>
    <rPh sb="5" eb="7">
      <t>バンゴウ</t>
    </rPh>
    <phoneticPr fontId="5"/>
  </si>
  <si>
    <t>責任技術者氏名</t>
    <rPh sb="0" eb="2">
      <t>セキニン</t>
    </rPh>
    <rPh sb="2" eb="5">
      <t>ギジュツシャ</t>
    </rPh>
    <rPh sb="5" eb="7">
      <t>シメイ</t>
    </rPh>
    <phoneticPr fontId="5"/>
  </si>
  <si>
    <t>工事場所等</t>
    <rPh sb="0" eb="2">
      <t>コウジ</t>
    </rPh>
    <rPh sb="2" eb="4">
      <t>バショ</t>
    </rPh>
    <rPh sb="4" eb="5">
      <t>トウ</t>
    </rPh>
    <phoneticPr fontId="5"/>
  </si>
  <si>
    <t>申請地</t>
    <rPh sb="0" eb="2">
      <t>シンセイ</t>
    </rPh>
    <rPh sb="2" eb="3">
      <t>チ</t>
    </rPh>
    <phoneticPr fontId="5"/>
  </si>
  <si>
    <t>配水管有無</t>
    <rPh sb="0" eb="3">
      <t>ハイスイカン</t>
    </rPh>
    <rPh sb="3" eb="5">
      <t>ウム</t>
    </rPh>
    <phoneticPr fontId="5"/>
  </si>
  <si>
    <t>給水管有無</t>
    <rPh sb="0" eb="2">
      <t>キュウスイ</t>
    </rPh>
    <rPh sb="2" eb="3">
      <t>カン</t>
    </rPh>
    <rPh sb="3" eb="5">
      <t>ウム</t>
    </rPh>
    <phoneticPr fontId="5"/>
  </si>
  <si>
    <t>　口径</t>
    <rPh sb="1" eb="3">
      <t>コウケイ</t>
    </rPh>
    <phoneticPr fontId="5"/>
  </si>
  <si>
    <t>水道番号</t>
    <rPh sb="0" eb="2">
      <t>スイドウ</t>
    </rPh>
    <rPh sb="2" eb="4">
      <t>バンゴウ</t>
    </rPh>
    <phoneticPr fontId="5"/>
  </si>
  <si>
    <t>メーター口径</t>
    <rPh sb="4" eb="6">
      <t>コウケイ</t>
    </rPh>
    <phoneticPr fontId="5"/>
  </si>
  <si>
    <t>メーター番号</t>
    <rPh sb="4" eb="6">
      <t>バンゴウ</t>
    </rPh>
    <phoneticPr fontId="5"/>
  </si>
  <si>
    <t>給水装置</t>
    <rPh sb="0" eb="2">
      <t>キュウスイ</t>
    </rPh>
    <rPh sb="2" eb="4">
      <t>ソウチ</t>
    </rPh>
    <phoneticPr fontId="5"/>
  </si>
  <si>
    <t>公共ます有無</t>
    <rPh sb="0" eb="2">
      <t>コウキョウ</t>
    </rPh>
    <rPh sb="4" eb="6">
      <t>ウム</t>
    </rPh>
    <phoneticPr fontId="5"/>
  </si>
  <si>
    <t>取付管有無</t>
    <rPh sb="0" eb="2">
      <t>トリツケ</t>
    </rPh>
    <rPh sb="2" eb="3">
      <t>カン</t>
    </rPh>
    <rPh sb="3" eb="5">
      <t>ウム</t>
    </rPh>
    <phoneticPr fontId="5"/>
  </si>
  <si>
    <t>排水設備</t>
    <rPh sb="0" eb="2">
      <t>ハイスイ</t>
    </rPh>
    <rPh sb="2" eb="4">
      <t>セツビ</t>
    </rPh>
    <phoneticPr fontId="5"/>
  </si>
  <si>
    <t>既設</t>
    <rPh sb="0" eb="2">
      <t>キセツ</t>
    </rPh>
    <phoneticPr fontId="5"/>
  </si>
  <si>
    <t>町丁名</t>
    <rPh sb="0" eb="3">
      <t>チョウチョウメイ</t>
    </rPh>
    <phoneticPr fontId="5"/>
  </si>
  <si>
    <t>代表番地</t>
    <rPh sb="0" eb="2">
      <t>ダイヒョウ</t>
    </rPh>
    <rPh sb="2" eb="4">
      <t>バンチ</t>
    </rPh>
    <phoneticPr fontId="5"/>
  </si>
  <si>
    <t>ブロック・ロット</t>
    <phoneticPr fontId="5"/>
  </si>
  <si>
    <t>その他地番</t>
    <rPh sb="2" eb="3">
      <t>タ</t>
    </rPh>
    <rPh sb="3" eb="5">
      <t>チバン</t>
    </rPh>
    <phoneticPr fontId="5"/>
  </si>
  <si>
    <t>敷地面積（㎡）</t>
    <rPh sb="0" eb="2">
      <t>シキチ</t>
    </rPh>
    <rPh sb="2" eb="4">
      <t>メンセキ</t>
    </rPh>
    <phoneticPr fontId="5"/>
  </si>
  <si>
    <t>工事内容</t>
    <rPh sb="0" eb="2">
      <t>コウジ</t>
    </rPh>
    <rPh sb="2" eb="4">
      <t>ナイヨウ</t>
    </rPh>
    <phoneticPr fontId="5"/>
  </si>
  <si>
    <t>申請区分</t>
    <rPh sb="0" eb="2">
      <t>シンセイ</t>
    </rPh>
    <rPh sb="2" eb="4">
      <t>クブン</t>
    </rPh>
    <phoneticPr fontId="5"/>
  </si>
  <si>
    <t>舗装先行</t>
    <rPh sb="0" eb="2">
      <t>ホソウ</t>
    </rPh>
    <rPh sb="2" eb="4">
      <t>センコウ</t>
    </rPh>
    <phoneticPr fontId="5"/>
  </si>
  <si>
    <t>材料支給</t>
    <rPh sb="0" eb="2">
      <t>ザイリョウ</t>
    </rPh>
    <rPh sb="2" eb="4">
      <t>シキュウ</t>
    </rPh>
    <phoneticPr fontId="5"/>
  </si>
  <si>
    <t>分担金工事</t>
    <rPh sb="0" eb="3">
      <t>ブンタンキン</t>
    </rPh>
    <rPh sb="3" eb="5">
      <t>コウジ</t>
    </rPh>
    <phoneticPr fontId="5"/>
  </si>
  <si>
    <t>付属水栓</t>
    <rPh sb="0" eb="2">
      <t>フゾク</t>
    </rPh>
    <rPh sb="2" eb="4">
      <t>スイセン</t>
    </rPh>
    <phoneticPr fontId="5"/>
  </si>
  <si>
    <t>第１乙止水栓</t>
    <rPh sb="0" eb="1">
      <t>ダイ</t>
    </rPh>
    <rPh sb="2" eb="3">
      <t>オツ</t>
    </rPh>
    <rPh sb="3" eb="6">
      <t>シスイセン</t>
    </rPh>
    <phoneticPr fontId="5"/>
  </si>
  <si>
    <t>止水栓区分</t>
    <rPh sb="0" eb="3">
      <t>シスイセン</t>
    </rPh>
    <rPh sb="3" eb="5">
      <t>クブン</t>
    </rPh>
    <phoneticPr fontId="5"/>
  </si>
  <si>
    <t>逆止弁</t>
    <rPh sb="0" eb="3">
      <t>ギャクシベン</t>
    </rPh>
    <phoneticPr fontId="5"/>
  </si>
  <si>
    <t>メーターＢＯＸ</t>
    <phoneticPr fontId="5"/>
  </si>
  <si>
    <t>集合住宅台帳</t>
    <rPh sb="0" eb="2">
      <t>シュウゴウ</t>
    </rPh>
    <rPh sb="2" eb="4">
      <t>ジュウタク</t>
    </rPh>
    <rPh sb="4" eb="6">
      <t>ダイチョウ</t>
    </rPh>
    <phoneticPr fontId="5"/>
  </si>
  <si>
    <t>給水区分</t>
    <rPh sb="0" eb="2">
      <t>キュウスイ</t>
    </rPh>
    <rPh sb="2" eb="4">
      <t>クブン</t>
    </rPh>
    <phoneticPr fontId="5"/>
  </si>
  <si>
    <t>契約区分</t>
    <rPh sb="0" eb="2">
      <t>ケイヤク</t>
    </rPh>
    <rPh sb="2" eb="4">
      <t>クブン</t>
    </rPh>
    <phoneticPr fontId="5"/>
  </si>
  <si>
    <t>受水槽容量</t>
    <rPh sb="0" eb="3">
      <t>ジュスイソウ</t>
    </rPh>
    <rPh sb="3" eb="5">
      <t>ヨウリョウ</t>
    </rPh>
    <phoneticPr fontId="5"/>
  </si>
  <si>
    <t>備考</t>
    <rPh sb="0" eb="2">
      <t>ビコウ</t>
    </rPh>
    <phoneticPr fontId="5"/>
  </si>
  <si>
    <t>給水工事</t>
    <rPh sb="0" eb="2">
      <t>キュウスイ</t>
    </rPh>
    <rPh sb="2" eb="4">
      <t>コウジ</t>
    </rPh>
    <phoneticPr fontId="5"/>
  </si>
  <si>
    <t>融資</t>
    <rPh sb="0" eb="2">
      <t>ユウシ</t>
    </rPh>
    <phoneticPr fontId="5"/>
  </si>
  <si>
    <t>排水工事</t>
    <rPh sb="0" eb="2">
      <t>ハイスイ</t>
    </rPh>
    <rPh sb="2" eb="4">
      <t>コウジ</t>
    </rPh>
    <phoneticPr fontId="5"/>
  </si>
  <si>
    <t>工事店名</t>
    <rPh sb="0" eb="2">
      <t>コウジ</t>
    </rPh>
    <rPh sb="2" eb="3">
      <t>テン</t>
    </rPh>
    <rPh sb="3" eb="4">
      <t>メイ</t>
    </rPh>
    <phoneticPr fontId="5"/>
  </si>
  <si>
    <t>連絡先</t>
    <rPh sb="0" eb="3">
      <t>レンラクサキ</t>
    </rPh>
    <phoneticPr fontId="5"/>
  </si>
  <si>
    <t>要修正時に連絡する担当者名</t>
    <rPh sb="0" eb="1">
      <t>ヨウ</t>
    </rPh>
    <rPh sb="1" eb="3">
      <t>シュウセイ</t>
    </rPh>
    <rPh sb="3" eb="4">
      <t>ジ</t>
    </rPh>
    <rPh sb="5" eb="7">
      <t>レンラク</t>
    </rPh>
    <rPh sb="9" eb="12">
      <t>タントウシャ</t>
    </rPh>
    <rPh sb="12" eb="13">
      <t>メイ</t>
    </rPh>
    <phoneticPr fontId="5"/>
  </si>
  <si>
    <t>（携帯電話）</t>
    <rPh sb="1" eb="3">
      <t>ケイタイ</t>
    </rPh>
    <rPh sb="3" eb="5">
      <t>デンワ</t>
    </rPh>
    <phoneticPr fontId="5"/>
  </si>
  <si>
    <t>区分</t>
    <rPh sb="0" eb="2">
      <t>クブン</t>
    </rPh>
    <phoneticPr fontId="5"/>
  </si>
  <si>
    <t>設置場所</t>
    <rPh sb="0" eb="2">
      <t>セッチ</t>
    </rPh>
    <rPh sb="2" eb="4">
      <t>バショ</t>
    </rPh>
    <phoneticPr fontId="5"/>
  </si>
  <si>
    <t>①必要書類の有無をチェックしてください。　　　　　　　　　　</t>
    <rPh sb="1" eb="3">
      <t>ヒツヨウ</t>
    </rPh>
    <rPh sb="3" eb="5">
      <t>ショルイ</t>
    </rPh>
    <rPh sb="6" eb="8">
      <t>ウム</t>
    </rPh>
    <phoneticPr fontId="5"/>
  </si>
  <si>
    <t>基本書類</t>
    <rPh sb="0" eb="2">
      <t>キホン</t>
    </rPh>
    <rPh sb="2" eb="4">
      <t>ショルイ</t>
    </rPh>
    <phoneticPr fontId="5"/>
  </si>
  <si>
    <t>審査項目</t>
    <rPh sb="0" eb="2">
      <t>シンサ</t>
    </rPh>
    <rPh sb="2" eb="4">
      <t>コウモク</t>
    </rPh>
    <phoneticPr fontId="5"/>
  </si>
  <si>
    <t>□</t>
    <phoneticPr fontId="5"/>
  </si>
  <si>
    <t>給排水申請書</t>
    <rPh sb="0" eb="1">
      <t>キュウ</t>
    </rPh>
    <rPh sb="1" eb="3">
      <t>ハイスイ</t>
    </rPh>
    <rPh sb="3" eb="6">
      <t>シンセイショ</t>
    </rPh>
    <phoneticPr fontId="5"/>
  </si>
  <si>
    <t>ホワイト不可　・要訂正印　・印漏れ（申請者、工事店、裏面）　</t>
    <rPh sb="4" eb="6">
      <t>フカ</t>
    </rPh>
    <rPh sb="8" eb="9">
      <t>ヨウ</t>
    </rPh>
    <rPh sb="9" eb="12">
      <t>テイセイイン</t>
    </rPh>
    <rPh sb="14" eb="15">
      <t>イン</t>
    </rPh>
    <rPh sb="15" eb="16">
      <t>モ</t>
    </rPh>
    <rPh sb="18" eb="21">
      <t>シンセイシャ</t>
    </rPh>
    <rPh sb="22" eb="24">
      <t>コウジ</t>
    </rPh>
    <rPh sb="24" eb="25">
      <t>テン</t>
    </rPh>
    <rPh sb="26" eb="28">
      <t>リメン</t>
    </rPh>
    <phoneticPr fontId="5"/>
  </si>
  <si>
    <t>給排水通知書</t>
    <rPh sb="0" eb="1">
      <t>キュウ</t>
    </rPh>
    <rPh sb="1" eb="3">
      <t>ハイスイ</t>
    </rPh>
    <rPh sb="3" eb="6">
      <t>ツウチショ</t>
    </rPh>
    <phoneticPr fontId="5"/>
  </si>
  <si>
    <t>宅内図面</t>
    <rPh sb="0" eb="1">
      <t>タク</t>
    </rPh>
    <rPh sb="1" eb="2">
      <t>ナイ</t>
    </rPh>
    <rPh sb="2" eb="4">
      <t>ズメン</t>
    </rPh>
    <phoneticPr fontId="5"/>
  </si>
  <si>
    <t>給水図面なし　・排水図面なし　・雨水なし　・配管修正</t>
    <rPh sb="0" eb="2">
      <t>キュウスイ</t>
    </rPh>
    <rPh sb="2" eb="4">
      <t>ズメン</t>
    </rPh>
    <rPh sb="8" eb="10">
      <t>ハイスイ</t>
    </rPh>
    <rPh sb="10" eb="12">
      <t>ズメン</t>
    </rPh>
    <rPh sb="16" eb="18">
      <t>ウスイ</t>
    </rPh>
    <rPh sb="22" eb="24">
      <t>ハイカン</t>
    </rPh>
    <rPh sb="24" eb="26">
      <t>シュウセイ</t>
    </rPh>
    <phoneticPr fontId="5"/>
  </si>
  <si>
    <t>位置図</t>
    <rPh sb="0" eb="3">
      <t>イチズ</t>
    </rPh>
    <phoneticPr fontId="5"/>
  </si>
  <si>
    <t>該当箇所を〇</t>
    <rPh sb="0" eb="2">
      <t>ガイトウ</t>
    </rPh>
    <rPh sb="2" eb="4">
      <t>カショ</t>
    </rPh>
    <phoneticPr fontId="5"/>
  </si>
  <si>
    <t>□</t>
    <phoneticPr fontId="5"/>
  </si>
  <si>
    <t>公図</t>
    <rPh sb="0" eb="2">
      <t>コウズ</t>
    </rPh>
    <phoneticPr fontId="5"/>
  </si>
  <si>
    <t>使用地番をすべて〇　・分筆前であればその旨記載</t>
    <rPh sb="0" eb="2">
      <t>シヨウ</t>
    </rPh>
    <rPh sb="2" eb="4">
      <t>チバン</t>
    </rPh>
    <rPh sb="11" eb="13">
      <t>ブンピツ</t>
    </rPh>
    <rPh sb="13" eb="14">
      <t>マエ</t>
    </rPh>
    <rPh sb="20" eb="21">
      <t>ムネ</t>
    </rPh>
    <rPh sb="21" eb="23">
      <t>キサイ</t>
    </rPh>
    <phoneticPr fontId="5"/>
  </si>
  <si>
    <t>□</t>
    <phoneticPr fontId="5"/>
  </si>
  <si>
    <t>土地の要約書</t>
    <rPh sb="0" eb="2">
      <t>トチ</t>
    </rPh>
    <rPh sb="3" eb="6">
      <t>ヨウヤクショ</t>
    </rPh>
    <phoneticPr fontId="5"/>
  </si>
  <si>
    <t>給水装置管理台帳（新設を除く）</t>
    <rPh sb="0" eb="2">
      <t>キュウスイ</t>
    </rPh>
    <rPh sb="2" eb="4">
      <t>ソウチ</t>
    </rPh>
    <rPh sb="4" eb="6">
      <t>カンリ</t>
    </rPh>
    <rPh sb="6" eb="8">
      <t>ダイチョウ</t>
    </rPh>
    <rPh sb="9" eb="11">
      <t>シンセツ</t>
    </rPh>
    <rPh sb="12" eb="13">
      <t>ノゾ</t>
    </rPh>
    <phoneticPr fontId="5"/>
  </si>
  <si>
    <t>水道本管図</t>
    <rPh sb="0" eb="2">
      <t>スイドウ</t>
    </rPh>
    <rPh sb="2" eb="4">
      <t>ホンカン</t>
    </rPh>
    <rPh sb="4" eb="5">
      <t>ズ</t>
    </rPh>
    <phoneticPr fontId="5"/>
  </si>
  <si>
    <t>本管Φ、管種　　・該当場所に既設水道があるか</t>
    <rPh sb="0" eb="2">
      <t>ホンカン</t>
    </rPh>
    <rPh sb="4" eb="6">
      <t>カンシュ</t>
    </rPh>
    <rPh sb="9" eb="11">
      <t>ガイトウ</t>
    </rPh>
    <rPh sb="11" eb="13">
      <t>バショ</t>
    </rPh>
    <rPh sb="14" eb="16">
      <t>キセツ</t>
    </rPh>
    <rPh sb="16" eb="18">
      <t>スイドウ</t>
    </rPh>
    <phoneticPr fontId="5"/>
  </si>
  <si>
    <t>【給水】（所有者変更届）</t>
    <rPh sb="1" eb="3">
      <t>キュウスイ</t>
    </rPh>
    <rPh sb="5" eb="8">
      <t>ショユウシャ</t>
    </rPh>
    <rPh sb="8" eb="10">
      <t>ヘンコウ</t>
    </rPh>
    <rPh sb="10" eb="11">
      <t>トドケ</t>
    </rPh>
    <phoneticPr fontId="5"/>
  </si>
  <si>
    <t>既設水道の所有者が申請者と異なる場合</t>
    <rPh sb="0" eb="2">
      <t>キセツ</t>
    </rPh>
    <rPh sb="2" eb="4">
      <t>スイドウ</t>
    </rPh>
    <rPh sb="5" eb="8">
      <t>ショユウシャ</t>
    </rPh>
    <rPh sb="9" eb="12">
      <t>シンセイシャ</t>
    </rPh>
    <rPh sb="13" eb="14">
      <t>コト</t>
    </rPh>
    <rPh sb="16" eb="18">
      <t>バアイ</t>
    </rPh>
    <phoneticPr fontId="5"/>
  </si>
  <si>
    <t>【給水】（水圧・水量不足誓約書）</t>
    <rPh sb="1" eb="3">
      <t>キュウスイ</t>
    </rPh>
    <rPh sb="5" eb="7">
      <t>スイアツ</t>
    </rPh>
    <rPh sb="8" eb="10">
      <t>スイリョウ</t>
    </rPh>
    <rPh sb="10" eb="12">
      <t>ブソク</t>
    </rPh>
    <rPh sb="12" eb="15">
      <t>セイヤクショ</t>
    </rPh>
    <phoneticPr fontId="5"/>
  </si>
  <si>
    <t>水栓数・布設距離が施行基準を超える場合</t>
    <rPh sb="0" eb="2">
      <t>スイセン</t>
    </rPh>
    <rPh sb="2" eb="3">
      <t>スウ</t>
    </rPh>
    <rPh sb="4" eb="6">
      <t>フセツ</t>
    </rPh>
    <rPh sb="6" eb="8">
      <t>キョリ</t>
    </rPh>
    <rPh sb="9" eb="11">
      <t>セコウ</t>
    </rPh>
    <rPh sb="11" eb="13">
      <t>キジュン</t>
    </rPh>
    <rPh sb="14" eb="15">
      <t>コ</t>
    </rPh>
    <rPh sb="17" eb="19">
      <t>バアイ</t>
    </rPh>
    <phoneticPr fontId="5"/>
  </si>
  <si>
    <t>【排水】（公共ます等設置申請書）</t>
    <rPh sb="1" eb="3">
      <t>ハイスイ</t>
    </rPh>
    <rPh sb="5" eb="7">
      <t>コウキョウ</t>
    </rPh>
    <rPh sb="9" eb="10">
      <t>トウ</t>
    </rPh>
    <rPh sb="10" eb="12">
      <t>セッチ</t>
    </rPh>
    <rPh sb="12" eb="15">
      <t>シンセイショ</t>
    </rPh>
    <phoneticPr fontId="5"/>
  </si>
  <si>
    <t>公共ますを新設、交換する場合</t>
    <rPh sb="0" eb="2">
      <t>コウキョウ</t>
    </rPh>
    <rPh sb="5" eb="7">
      <t>シンセツ</t>
    </rPh>
    <rPh sb="8" eb="10">
      <t>コウカン</t>
    </rPh>
    <rPh sb="12" eb="14">
      <t>バアイ</t>
    </rPh>
    <phoneticPr fontId="5"/>
  </si>
  <si>
    <t>【排水】（既設ます写真）</t>
    <rPh sb="1" eb="3">
      <t>ハイスイ</t>
    </rPh>
    <rPh sb="5" eb="7">
      <t>キセツ</t>
    </rPh>
    <rPh sb="9" eb="11">
      <t>シャシン</t>
    </rPh>
    <phoneticPr fontId="5"/>
  </si>
  <si>
    <t>既設公共ますがコンクリの場合</t>
    <rPh sb="0" eb="2">
      <t>キセツ</t>
    </rPh>
    <rPh sb="2" eb="4">
      <t>コウキョウ</t>
    </rPh>
    <rPh sb="12" eb="14">
      <t>バアイ</t>
    </rPh>
    <phoneticPr fontId="5"/>
  </si>
  <si>
    <t>道路占用書類（市道）</t>
    <rPh sb="0" eb="2">
      <t>ドウロ</t>
    </rPh>
    <rPh sb="2" eb="4">
      <t>センヨウ</t>
    </rPh>
    <rPh sb="4" eb="6">
      <t>ショルイ</t>
    </rPh>
    <rPh sb="7" eb="9">
      <t>シドウ</t>
    </rPh>
    <phoneticPr fontId="5"/>
  </si>
  <si>
    <t>【給水】公道工事着手届</t>
    <rPh sb="1" eb="3">
      <t>キュウスイ</t>
    </rPh>
    <rPh sb="4" eb="6">
      <t>コウドウ</t>
    </rPh>
    <rPh sb="6" eb="8">
      <t>コウジ</t>
    </rPh>
    <rPh sb="8" eb="10">
      <t>チャクシュ</t>
    </rPh>
    <rPh sb="10" eb="11">
      <t>トドケ</t>
    </rPh>
    <phoneticPr fontId="5"/>
  </si>
  <si>
    <t>3部</t>
    <rPh sb="1" eb="2">
      <t>ブ</t>
    </rPh>
    <phoneticPr fontId="5"/>
  </si>
  <si>
    <t>【排水】取付管設置標準図</t>
    <rPh sb="1" eb="3">
      <t>ハイスイ</t>
    </rPh>
    <rPh sb="4" eb="7">
      <t>トリツケカン</t>
    </rPh>
    <rPh sb="7" eb="9">
      <t>セッチ</t>
    </rPh>
    <rPh sb="9" eb="11">
      <t>ヒョウジュン</t>
    </rPh>
    <rPh sb="11" eb="12">
      <t>ズ</t>
    </rPh>
    <phoneticPr fontId="5"/>
  </si>
  <si>
    <t>2部</t>
    <rPh sb="1" eb="2">
      <t>ブ</t>
    </rPh>
    <phoneticPr fontId="5"/>
  </si>
  <si>
    <t>【排水】下水本管図</t>
    <rPh sb="1" eb="3">
      <t>ハイスイ</t>
    </rPh>
    <rPh sb="4" eb="6">
      <t>ゲスイ</t>
    </rPh>
    <rPh sb="6" eb="8">
      <t>ホンカン</t>
    </rPh>
    <rPh sb="8" eb="9">
      <t>ズ</t>
    </rPh>
    <phoneticPr fontId="5"/>
  </si>
  <si>
    <t>占用図面</t>
    <rPh sb="0" eb="2">
      <t>センヨウ</t>
    </rPh>
    <rPh sb="2" eb="4">
      <t>ズメン</t>
    </rPh>
    <phoneticPr fontId="5"/>
  </si>
  <si>
    <t>保安図</t>
    <rPh sb="0" eb="2">
      <t>ホアン</t>
    </rPh>
    <rPh sb="2" eb="3">
      <t>ズ</t>
    </rPh>
    <phoneticPr fontId="5"/>
  </si>
  <si>
    <t>迂回路図</t>
    <rPh sb="0" eb="3">
      <t>ウカイロ</t>
    </rPh>
    <rPh sb="3" eb="4">
      <t>ズ</t>
    </rPh>
    <phoneticPr fontId="5"/>
  </si>
  <si>
    <t>2部　（通行止めの場合のみ）</t>
    <rPh sb="1" eb="2">
      <t>ブ</t>
    </rPh>
    <rPh sb="4" eb="6">
      <t>ツウコウ</t>
    </rPh>
    <rPh sb="6" eb="7">
      <t>ド</t>
    </rPh>
    <rPh sb="9" eb="11">
      <t>バアイ</t>
    </rPh>
    <phoneticPr fontId="5"/>
  </si>
  <si>
    <t>写真</t>
    <rPh sb="0" eb="2">
      <t>シャシン</t>
    </rPh>
    <phoneticPr fontId="5"/>
  </si>
  <si>
    <t>②申請書の記載内容をチェックしてください。</t>
    <rPh sb="1" eb="4">
      <t>シンセイショ</t>
    </rPh>
    <rPh sb="5" eb="7">
      <t>キサイ</t>
    </rPh>
    <rPh sb="7" eb="9">
      <t>ナイヨウ</t>
    </rPh>
    <phoneticPr fontId="5"/>
  </si>
  <si>
    <t>ホワイト修正をしていない。</t>
    <rPh sb="4" eb="6">
      <t>シュウセイ</t>
    </rPh>
    <phoneticPr fontId="5"/>
  </si>
  <si>
    <t>申請者記入欄、各承諾書をやむを得ず訂正する場合は訂正印を押印している。（原則訂正不可）</t>
    <rPh sb="0" eb="3">
      <t>シンセイシャ</t>
    </rPh>
    <rPh sb="3" eb="5">
      <t>キニュウ</t>
    </rPh>
    <rPh sb="5" eb="6">
      <t>ラン</t>
    </rPh>
    <rPh sb="7" eb="8">
      <t>カク</t>
    </rPh>
    <rPh sb="8" eb="11">
      <t>ショウダクショ</t>
    </rPh>
    <rPh sb="15" eb="16">
      <t>エ</t>
    </rPh>
    <rPh sb="17" eb="19">
      <t>テイセイ</t>
    </rPh>
    <rPh sb="21" eb="23">
      <t>バアイ</t>
    </rPh>
    <rPh sb="24" eb="26">
      <t>テイセイ</t>
    </rPh>
    <rPh sb="26" eb="27">
      <t>イン</t>
    </rPh>
    <rPh sb="28" eb="30">
      <t>オウイン</t>
    </rPh>
    <rPh sb="36" eb="38">
      <t>ゲンソク</t>
    </rPh>
    <rPh sb="38" eb="40">
      <t>テイセイ</t>
    </rPh>
    <rPh sb="40" eb="42">
      <t>フカ</t>
    </rPh>
    <phoneticPr fontId="5"/>
  </si>
  <si>
    <t>押印忘れがないか。　　申請者　　・指定工事店　　・申請書裏面　　・（訂正印）</t>
    <rPh sb="0" eb="2">
      <t>オウイン</t>
    </rPh>
    <rPh sb="2" eb="3">
      <t>ワス</t>
    </rPh>
    <rPh sb="11" eb="14">
      <t>シンセイシャ</t>
    </rPh>
    <rPh sb="17" eb="19">
      <t>シテイ</t>
    </rPh>
    <rPh sb="19" eb="21">
      <t>コウジ</t>
    </rPh>
    <rPh sb="21" eb="22">
      <t>テン</t>
    </rPh>
    <rPh sb="25" eb="27">
      <t>シンセイ</t>
    </rPh>
    <rPh sb="27" eb="28">
      <t>ショ</t>
    </rPh>
    <rPh sb="28" eb="30">
      <t>リメン</t>
    </rPh>
    <rPh sb="34" eb="36">
      <t>テイセイ</t>
    </rPh>
    <rPh sb="36" eb="37">
      <t>イン</t>
    </rPh>
    <phoneticPr fontId="5"/>
  </si>
  <si>
    <t>【工事場所等】すべての申請地番を公図で確認した。</t>
    <rPh sb="1" eb="3">
      <t>コウジ</t>
    </rPh>
    <rPh sb="3" eb="5">
      <t>バショ</t>
    </rPh>
    <rPh sb="5" eb="6">
      <t>トウ</t>
    </rPh>
    <rPh sb="11" eb="13">
      <t>シンセイ</t>
    </rPh>
    <rPh sb="13" eb="15">
      <t>チバン</t>
    </rPh>
    <rPh sb="16" eb="18">
      <t>コウズ</t>
    </rPh>
    <rPh sb="19" eb="21">
      <t>カクニン</t>
    </rPh>
    <phoneticPr fontId="5"/>
  </si>
  <si>
    <t>【工事場所等】すべての申請地番の所有者を土地要約書で確認した。</t>
    <rPh sb="1" eb="3">
      <t>コウジ</t>
    </rPh>
    <rPh sb="3" eb="5">
      <t>バショ</t>
    </rPh>
    <rPh sb="5" eb="6">
      <t>トウ</t>
    </rPh>
    <rPh sb="11" eb="13">
      <t>シンセイ</t>
    </rPh>
    <rPh sb="13" eb="15">
      <t>チバン</t>
    </rPh>
    <rPh sb="16" eb="19">
      <t>ショユウシャ</t>
    </rPh>
    <rPh sb="20" eb="22">
      <t>トチ</t>
    </rPh>
    <rPh sb="22" eb="25">
      <t>ヨウヤクショ</t>
    </rPh>
    <rPh sb="26" eb="28">
      <t>カクニン</t>
    </rPh>
    <phoneticPr fontId="5"/>
  </si>
  <si>
    <t>【工事場所等】敷地面積を土地要約書で確認した。</t>
    <rPh sb="1" eb="3">
      <t>コウジ</t>
    </rPh>
    <rPh sb="3" eb="5">
      <t>バショ</t>
    </rPh>
    <rPh sb="5" eb="6">
      <t>トウ</t>
    </rPh>
    <rPh sb="7" eb="9">
      <t>シキチ</t>
    </rPh>
    <rPh sb="9" eb="11">
      <t>メンセキ</t>
    </rPh>
    <rPh sb="12" eb="14">
      <t>トチ</t>
    </rPh>
    <rPh sb="14" eb="17">
      <t>ヨウヤクショ</t>
    </rPh>
    <rPh sb="18" eb="20">
      <t>カクニン</t>
    </rPh>
    <phoneticPr fontId="5"/>
  </si>
  <si>
    <t>【工事場所等】完了予定日を記入した。</t>
    <rPh sb="1" eb="3">
      <t>コウジ</t>
    </rPh>
    <rPh sb="3" eb="5">
      <t>バショ</t>
    </rPh>
    <rPh sb="5" eb="6">
      <t>トウ</t>
    </rPh>
    <rPh sb="7" eb="9">
      <t>カンリョウ</t>
    </rPh>
    <rPh sb="9" eb="11">
      <t>ヨテイ</t>
    </rPh>
    <rPh sb="11" eb="12">
      <t>ビ</t>
    </rPh>
    <rPh sb="13" eb="15">
      <t>キニュウ</t>
    </rPh>
    <phoneticPr fontId="5"/>
  </si>
  <si>
    <t>【既設】水道本管図及び現地調査等で既設情報を確認した。</t>
    <rPh sb="1" eb="3">
      <t>キセツ</t>
    </rPh>
    <rPh sb="4" eb="6">
      <t>スイドウ</t>
    </rPh>
    <rPh sb="6" eb="8">
      <t>ホンカン</t>
    </rPh>
    <rPh sb="8" eb="9">
      <t>ズ</t>
    </rPh>
    <rPh sb="9" eb="10">
      <t>オヨ</t>
    </rPh>
    <rPh sb="11" eb="13">
      <t>ゲンチ</t>
    </rPh>
    <rPh sb="13" eb="15">
      <t>チョウサ</t>
    </rPh>
    <rPh sb="15" eb="16">
      <t>トウ</t>
    </rPh>
    <rPh sb="17" eb="19">
      <t>キセツ</t>
    </rPh>
    <rPh sb="19" eb="21">
      <t>ジョウホウ</t>
    </rPh>
    <rPh sb="22" eb="24">
      <t>カクニン</t>
    </rPh>
    <phoneticPr fontId="5"/>
  </si>
  <si>
    <t>【既設】給水装置管理台帳で所有者を確認した。</t>
    <rPh sb="1" eb="3">
      <t>キセツ</t>
    </rPh>
    <rPh sb="4" eb="6">
      <t>キュウスイ</t>
    </rPh>
    <rPh sb="6" eb="8">
      <t>ソウチ</t>
    </rPh>
    <rPh sb="8" eb="10">
      <t>カンリ</t>
    </rPh>
    <rPh sb="10" eb="12">
      <t>ダイチョウ</t>
    </rPh>
    <rPh sb="13" eb="16">
      <t>ショユウシャ</t>
    </rPh>
    <rPh sb="17" eb="19">
      <t>カクニン</t>
    </rPh>
    <phoneticPr fontId="5"/>
  </si>
  <si>
    <t>水道局使用欄</t>
    <rPh sb="0" eb="3">
      <t>スイドウキョク</t>
    </rPh>
    <rPh sb="3" eb="5">
      <t>シヨウ</t>
    </rPh>
    <rPh sb="5" eb="6">
      <t>ラン</t>
    </rPh>
    <phoneticPr fontId="5"/>
  </si>
  <si>
    <t>01</t>
    <phoneticPr fontId="5"/>
  </si>
  <si>
    <t>02</t>
    <phoneticPr fontId="5"/>
  </si>
  <si>
    <t>03</t>
  </si>
  <si>
    <t>04</t>
  </si>
  <si>
    <t>05</t>
  </si>
  <si>
    <t>06</t>
  </si>
  <si>
    <t>07</t>
  </si>
  <si>
    <t>08</t>
  </si>
  <si>
    <t>09</t>
  </si>
  <si>
    <t>10</t>
  </si>
  <si>
    <t>家庭用</t>
    <rPh sb="0" eb="3">
      <t>カテイヨウ</t>
    </rPh>
    <phoneticPr fontId="1"/>
  </si>
  <si>
    <t>共有栓</t>
    <rPh sb="0" eb="2">
      <t>キョウユウ</t>
    </rPh>
    <rPh sb="2" eb="3">
      <t>セン</t>
    </rPh>
    <phoneticPr fontId="1"/>
  </si>
  <si>
    <t>浴場用</t>
    <rPh sb="0" eb="2">
      <t>ヨクジョウ</t>
    </rPh>
    <rPh sb="2" eb="3">
      <t>ヨウ</t>
    </rPh>
    <phoneticPr fontId="1"/>
  </si>
  <si>
    <t>官公署用</t>
    <rPh sb="0" eb="1">
      <t>カン</t>
    </rPh>
    <rPh sb="1" eb="2">
      <t>コウ</t>
    </rPh>
    <rPh sb="2" eb="3">
      <t>ショ</t>
    </rPh>
    <rPh sb="3" eb="4">
      <t>ヨウ</t>
    </rPh>
    <phoneticPr fontId="1"/>
  </si>
  <si>
    <t>学校用</t>
    <rPh sb="0" eb="3">
      <t>ガッコウヨウ</t>
    </rPh>
    <phoneticPr fontId="1"/>
  </si>
  <si>
    <t>病院用</t>
    <rPh sb="0" eb="3">
      <t>ビョウインヨウ</t>
    </rPh>
    <phoneticPr fontId="1"/>
  </si>
  <si>
    <t>プール用</t>
    <rPh sb="0" eb="4">
      <t>プールヨウ</t>
    </rPh>
    <phoneticPr fontId="1"/>
  </si>
  <si>
    <t>営業用</t>
    <rPh sb="0" eb="3">
      <t>エイギョウヨウ</t>
    </rPh>
    <phoneticPr fontId="1"/>
  </si>
  <si>
    <t>工場用</t>
    <rPh sb="0" eb="3">
      <t>コウジョウヨウ</t>
    </rPh>
    <phoneticPr fontId="1"/>
  </si>
  <si>
    <t>臨時用</t>
    <rPh sb="0" eb="2">
      <t>リンジ</t>
    </rPh>
    <rPh sb="2" eb="3">
      <t>ヨウ</t>
    </rPh>
    <phoneticPr fontId="1"/>
  </si>
  <si>
    <t>その他</t>
    <rPh sb="0" eb="3">
      <t>ソノタ</t>
    </rPh>
    <phoneticPr fontId="1"/>
  </si>
  <si>
    <t>99</t>
    <phoneticPr fontId="5"/>
  </si>
  <si>
    <t>ＣＤ</t>
    <phoneticPr fontId="5"/>
  </si>
  <si>
    <t>1</t>
    <phoneticPr fontId="5"/>
  </si>
  <si>
    <t>2</t>
    <phoneticPr fontId="5"/>
  </si>
  <si>
    <t>3</t>
    <phoneticPr fontId="5"/>
  </si>
  <si>
    <t>4</t>
    <phoneticPr fontId="5"/>
  </si>
  <si>
    <t>下水道</t>
    <rPh sb="0" eb="3">
      <t>ゲスイドウ</t>
    </rPh>
    <phoneticPr fontId="1"/>
  </si>
  <si>
    <t>浄化槽</t>
    <rPh sb="0" eb="3">
      <t>ジョウカソウ</t>
    </rPh>
    <phoneticPr fontId="1"/>
  </si>
  <si>
    <t>汲み取り</t>
    <rPh sb="0" eb="1">
      <t>ク</t>
    </rPh>
    <rPh sb="2" eb="3">
      <t>ト</t>
    </rPh>
    <phoneticPr fontId="1"/>
  </si>
  <si>
    <t>流入なし</t>
    <rPh sb="0" eb="2">
      <t>リュウニュウ</t>
    </rPh>
    <phoneticPr fontId="1"/>
  </si>
  <si>
    <t>11</t>
    <phoneticPr fontId="5"/>
  </si>
  <si>
    <t>散水栓</t>
    <rPh sb="0" eb="3">
      <t>サンスイセン</t>
    </rPh>
    <phoneticPr fontId="1"/>
  </si>
  <si>
    <t>21</t>
    <phoneticPr fontId="5"/>
  </si>
  <si>
    <t>41</t>
    <phoneticPr fontId="5"/>
  </si>
  <si>
    <t>共同メーター</t>
    <rPh sb="0" eb="2">
      <t>キョウドウ</t>
    </rPh>
    <phoneticPr fontId="1"/>
  </si>
  <si>
    <t>53</t>
    <phoneticPr fontId="5"/>
  </si>
  <si>
    <t>汚水処理用</t>
    <rPh sb="0" eb="2">
      <t>オスイ</t>
    </rPh>
    <rPh sb="2" eb="5">
      <t>ショリヨウ</t>
    </rPh>
    <phoneticPr fontId="1"/>
  </si>
  <si>
    <t>54</t>
    <phoneticPr fontId="5"/>
  </si>
  <si>
    <t>管理事務所</t>
    <rPh sb="0" eb="2">
      <t>カンリ</t>
    </rPh>
    <rPh sb="2" eb="4">
      <t>ジム</t>
    </rPh>
    <rPh sb="4" eb="5">
      <t>ショ</t>
    </rPh>
    <phoneticPr fontId="1"/>
  </si>
  <si>
    <t>55</t>
    <phoneticPr fontId="5"/>
  </si>
  <si>
    <t>ランドリー用</t>
    <rPh sb="5" eb="6">
      <t>ヨウ</t>
    </rPh>
    <phoneticPr fontId="1"/>
  </si>
  <si>
    <t>71</t>
    <phoneticPr fontId="5"/>
  </si>
  <si>
    <t>親メーター</t>
    <rPh sb="0" eb="1">
      <t>オヤ</t>
    </rPh>
    <phoneticPr fontId="1"/>
  </si>
  <si>
    <t>メーターボックス</t>
    <phoneticPr fontId="5"/>
  </si>
  <si>
    <t>1</t>
    <phoneticPr fontId="5"/>
  </si>
  <si>
    <t>2</t>
    <phoneticPr fontId="5"/>
  </si>
  <si>
    <t>4</t>
    <phoneticPr fontId="5"/>
  </si>
  <si>
    <t>コンクリート</t>
    <phoneticPr fontId="1"/>
  </si>
  <si>
    <t>プラスチック</t>
    <phoneticPr fontId="1"/>
  </si>
  <si>
    <t>鋼板</t>
    <rPh sb="0" eb="2">
      <t>コウハン</t>
    </rPh>
    <phoneticPr fontId="1"/>
  </si>
  <si>
    <t>ＰＳルーム</t>
    <phoneticPr fontId="1"/>
  </si>
  <si>
    <t>公道取出し口径</t>
    <rPh sb="0" eb="2">
      <t>コウドウ</t>
    </rPh>
    <rPh sb="2" eb="4">
      <t>トリダ</t>
    </rPh>
    <rPh sb="5" eb="7">
      <t>コウケイ</t>
    </rPh>
    <phoneticPr fontId="5"/>
  </si>
  <si>
    <t>　管種</t>
    <phoneticPr fontId="5"/>
  </si>
  <si>
    <t>内容</t>
    <rPh sb="0" eb="2">
      <t>ナイヨウ</t>
    </rPh>
    <phoneticPr fontId="5"/>
  </si>
  <si>
    <t>申請するのは</t>
    <rPh sb="0" eb="2">
      <t>シンセイ</t>
    </rPh>
    <phoneticPr fontId="5"/>
  </si>
  <si>
    <t>公道取出</t>
    <rPh sb="0" eb="2">
      <t>コウドウ</t>
    </rPh>
    <rPh sb="2" eb="4">
      <t>トリダ</t>
    </rPh>
    <phoneticPr fontId="5"/>
  </si>
  <si>
    <t>公道撤去</t>
    <rPh sb="0" eb="2">
      <t>コウドウ</t>
    </rPh>
    <rPh sb="2" eb="4">
      <t>テッキョ</t>
    </rPh>
    <phoneticPr fontId="5"/>
  </si>
  <si>
    <t>工事</t>
    <rPh sb="0" eb="2">
      <t>コウジ</t>
    </rPh>
    <phoneticPr fontId="5"/>
  </si>
  <si>
    <t>代表地番以外に地番がある場合は、入力してください。　例：１１１番地２２、１２３番地９８</t>
    <rPh sb="0" eb="2">
      <t>ダイヒョウ</t>
    </rPh>
    <rPh sb="2" eb="4">
      <t>チバン</t>
    </rPh>
    <rPh sb="4" eb="6">
      <t>イガイ</t>
    </rPh>
    <rPh sb="7" eb="9">
      <t>チバン</t>
    </rPh>
    <rPh sb="12" eb="14">
      <t>バアイ</t>
    </rPh>
    <rPh sb="16" eb="18">
      <t>ニュウリョク</t>
    </rPh>
    <rPh sb="26" eb="27">
      <t>レイ</t>
    </rPh>
    <rPh sb="31" eb="33">
      <t>バンチ</t>
    </rPh>
    <rPh sb="39" eb="41">
      <t>バンチ</t>
    </rPh>
    <phoneticPr fontId="5"/>
  </si>
  <si>
    <t>区画整理地内の場合、ブロック・ロットを入力してください。　例：９９Ｂ１１Ｌ</t>
    <rPh sb="0" eb="2">
      <t>クカク</t>
    </rPh>
    <rPh sb="2" eb="4">
      <t>セイリ</t>
    </rPh>
    <rPh sb="4" eb="5">
      <t>チ</t>
    </rPh>
    <rPh sb="5" eb="6">
      <t>ナイ</t>
    </rPh>
    <rPh sb="7" eb="9">
      <t>バアイ</t>
    </rPh>
    <rPh sb="19" eb="21">
      <t>ニュウリョク</t>
    </rPh>
    <rPh sb="29" eb="30">
      <t>レイ</t>
    </rPh>
    <phoneticPr fontId="5"/>
  </si>
  <si>
    <t>例：国道（●●号）、県道（○○○線）、市道（№○○○－○：　　　　線）、その他（○○○○）</t>
    <rPh sb="0" eb="1">
      <t>レイ</t>
    </rPh>
    <rPh sb="2" eb="4">
      <t>コクドウ</t>
    </rPh>
    <rPh sb="7" eb="8">
      <t>ゴウ</t>
    </rPh>
    <rPh sb="10" eb="12">
      <t>ケンドウ</t>
    </rPh>
    <rPh sb="16" eb="17">
      <t>セン</t>
    </rPh>
    <rPh sb="19" eb="21">
      <t>シドウ</t>
    </rPh>
    <rPh sb="33" eb="34">
      <t>セン</t>
    </rPh>
    <rPh sb="38" eb="39">
      <t>タ</t>
    </rPh>
    <phoneticPr fontId="5"/>
  </si>
  <si>
    <t>01:家庭用,02:共有栓,03:浴場用,04:官公署用,05:学校用,06:病院用,07:プール用,08:営業用,09:工場用,10:臨時用,99:その他</t>
  </si>
  <si>
    <t>1:下水道,2:浄化槽,3:汲み取り,4:流入なし</t>
  </si>
  <si>
    <t>0:無,1:有</t>
    <rPh sb="2" eb="3">
      <t>ナシ</t>
    </rPh>
    <rPh sb="6" eb="7">
      <t>アリ</t>
    </rPh>
    <phoneticPr fontId="5"/>
  </si>
  <si>
    <t>６桁で入力してください。</t>
    <rPh sb="1" eb="2">
      <t>ケタ</t>
    </rPh>
    <rPh sb="3" eb="5">
      <t>ニュウリョク</t>
    </rPh>
    <phoneticPr fontId="5"/>
  </si>
  <si>
    <t>0:無,2:民間施行</t>
    <rPh sb="2" eb="3">
      <t>ナシ</t>
    </rPh>
    <rPh sb="6" eb="8">
      <t>ミンカン</t>
    </rPh>
    <rPh sb="8" eb="10">
      <t>セコウ</t>
    </rPh>
    <phoneticPr fontId="5"/>
  </si>
  <si>
    <t>1:従来,2:甲乙一体式,3:スルース,4:青銅製,5:制水弁,9:その他</t>
    <rPh sb="2" eb="4">
      <t>ジュウライ</t>
    </rPh>
    <rPh sb="7" eb="9">
      <t>コウオツ</t>
    </rPh>
    <rPh sb="9" eb="11">
      <t>イッタイ</t>
    </rPh>
    <rPh sb="11" eb="12">
      <t>シキ</t>
    </rPh>
    <rPh sb="22" eb="25">
      <t>セイドウセイ</t>
    </rPh>
    <rPh sb="28" eb="31">
      <t>セイスイベン</t>
    </rPh>
    <rPh sb="36" eb="37">
      <t>タ</t>
    </rPh>
    <phoneticPr fontId="5"/>
  </si>
  <si>
    <t>1:コンクリート,2:プラスチック,3:鋼板製,4:ＰＳルーム</t>
    <rPh sb="20" eb="23">
      <t>コウハンセイ</t>
    </rPh>
    <phoneticPr fontId="5"/>
  </si>
  <si>
    <t>01:直圧,02:受水槽,03:直結増圧,04:加圧ポンプ</t>
    <rPh sb="3" eb="4">
      <t>チョク</t>
    </rPh>
    <rPh sb="4" eb="5">
      <t>アツ</t>
    </rPh>
    <rPh sb="9" eb="12">
      <t>ジュスイソウ</t>
    </rPh>
    <rPh sb="16" eb="18">
      <t>チョッケツ</t>
    </rPh>
    <rPh sb="18" eb="20">
      <t>ゾウアツ</t>
    </rPh>
    <rPh sb="24" eb="26">
      <t>カアツ</t>
    </rPh>
    <phoneticPr fontId="5"/>
  </si>
  <si>
    <t>01:なし,02:直読契約,03:隔測契約</t>
    <rPh sb="9" eb="11">
      <t>チョクドク</t>
    </rPh>
    <rPh sb="11" eb="13">
      <t>ケイヤク</t>
    </rPh>
    <rPh sb="17" eb="19">
      <t>カクソク</t>
    </rPh>
    <rPh sb="19" eb="21">
      <t>ケイヤク</t>
    </rPh>
    <phoneticPr fontId="5"/>
  </si>
  <si>
    <t>1:新設,2:改造,3:浄化槽切替,4:汲取切替</t>
    <rPh sb="2" eb="4">
      <t>シンセツ</t>
    </rPh>
    <rPh sb="7" eb="9">
      <t>カイゾウ</t>
    </rPh>
    <rPh sb="12" eb="15">
      <t>ジョウカソウ</t>
    </rPh>
    <rPh sb="15" eb="17">
      <t>キリカエ</t>
    </rPh>
    <rPh sb="20" eb="22">
      <t>クミト</t>
    </rPh>
    <rPh sb="22" eb="24">
      <t>キリカエ</t>
    </rPh>
    <phoneticPr fontId="5"/>
  </si>
  <si>
    <t>工事店情報を入力して「ひな形」として保存し、それをコピーして新しい申請を入力してください。</t>
    <rPh sb="0" eb="2">
      <t>コウジ</t>
    </rPh>
    <rPh sb="2" eb="3">
      <t>テン</t>
    </rPh>
    <rPh sb="3" eb="5">
      <t>ジョウホウ</t>
    </rPh>
    <rPh sb="6" eb="8">
      <t>ニュウリョク</t>
    </rPh>
    <rPh sb="13" eb="14">
      <t>ガタ</t>
    </rPh>
    <rPh sb="18" eb="20">
      <t>ホゾン</t>
    </rPh>
    <rPh sb="30" eb="31">
      <t>アタラ</t>
    </rPh>
    <rPh sb="33" eb="35">
      <t>シンセイ</t>
    </rPh>
    <rPh sb="36" eb="38">
      <t>ニュウリョク</t>
    </rPh>
    <phoneticPr fontId="5"/>
  </si>
  <si>
    <t>11:散水栓,21:共有栓,41:共同メーター,53:汚水処理用,54:管理事務所,55:ランドリー用,71:親メーター</t>
  </si>
  <si>
    <t>↓　Ｅ列に入力してください。</t>
    <rPh sb="3" eb="4">
      <t>レツ</t>
    </rPh>
    <rPh sb="5" eb="7">
      <t>ニュウリョク</t>
    </rPh>
    <phoneticPr fontId="5"/>
  </si>
  <si>
    <t>入力時間</t>
    <rPh sb="0" eb="2">
      <t>ニュウリョク</t>
    </rPh>
    <rPh sb="2" eb="4">
      <t>ジカン</t>
    </rPh>
    <phoneticPr fontId="5"/>
  </si>
  <si>
    <t>←ここで「Ｃｔｒｌ」と「：」キーを同時に押してください。</t>
    <rPh sb="17" eb="19">
      <t>ドウジ</t>
    </rPh>
    <rPh sb="20" eb="21">
      <t>オ</t>
    </rPh>
    <phoneticPr fontId="5"/>
  </si>
  <si>
    <t>権利移転有無</t>
    <rPh sb="0" eb="2">
      <t>ケンリ</t>
    </rPh>
    <rPh sb="2" eb="4">
      <t>イテン</t>
    </rPh>
    <rPh sb="4" eb="6">
      <t>ウム</t>
    </rPh>
    <phoneticPr fontId="5"/>
  </si>
  <si>
    <t>1:一般住宅,2:集合住宅,3:承認工事,4:その他</t>
    <rPh sb="2" eb="4">
      <t>イッパン</t>
    </rPh>
    <rPh sb="4" eb="6">
      <t>ジュウタク</t>
    </rPh>
    <rPh sb="9" eb="11">
      <t>シュウゴウ</t>
    </rPh>
    <rPh sb="11" eb="13">
      <t>ジュウタク</t>
    </rPh>
    <rPh sb="16" eb="18">
      <t>ショウニン</t>
    </rPh>
    <rPh sb="18" eb="20">
      <t>コウジ</t>
    </rPh>
    <rPh sb="25" eb="26">
      <t>タ</t>
    </rPh>
    <phoneticPr fontId="5"/>
  </si>
  <si>
    <t>私有管分岐</t>
    <rPh sb="0" eb="2">
      <t>シユウ</t>
    </rPh>
    <rPh sb="2" eb="3">
      <t>カン</t>
    </rPh>
    <rPh sb="3" eb="5">
      <t>ブンキ</t>
    </rPh>
    <phoneticPr fontId="5"/>
  </si>
  <si>
    <t>様式第１号（豊田市水道事業給水条例施行規程第２条関係）</t>
    <rPh sb="0" eb="2">
      <t>ヨウシキ</t>
    </rPh>
    <rPh sb="2" eb="3">
      <t>ダイ</t>
    </rPh>
    <rPh sb="4" eb="5">
      <t>ゴウ</t>
    </rPh>
    <rPh sb="6" eb="9">
      <t>トヨタシ</t>
    </rPh>
    <rPh sb="9" eb="11">
      <t>スイドウ</t>
    </rPh>
    <rPh sb="11" eb="17">
      <t>ジギョウキュウスイジョウレイ</t>
    </rPh>
    <rPh sb="17" eb="19">
      <t>セコウ</t>
    </rPh>
    <rPh sb="19" eb="21">
      <t>キテイ</t>
    </rPh>
    <rPh sb="21" eb="22">
      <t>ダイ</t>
    </rPh>
    <rPh sb="23" eb="24">
      <t>ジョウ</t>
    </rPh>
    <rPh sb="24" eb="26">
      <t>カンケイ</t>
    </rPh>
    <phoneticPr fontId="5"/>
  </si>
  <si>
    <t>(兼）給水装置工事設計審査申請書</t>
    <rPh sb="1" eb="2">
      <t>ケン</t>
    </rPh>
    <rPh sb="3" eb="5">
      <t>キュウスイ</t>
    </rPh>
    <rPh sb="5" eb="7">
      <t>ソウチ</t>
    </rPh>
    <rPh sb="7" eb="9">
      <t>コウジ</t>
    </rPh>
    <rPh sb="9" eb="16">
      <t>セッケイシンサシンセイショ</t>
    </rPh>
    <phoneticPr fontId="5"/>
  </si>
  <si>
    <t>　豊田市水道事業給水条例第５条第１項の規定により給水装置の新設等を申し込みたいので、裏面記載事項を遵守することを誓約の上、次のとおり申請します。</t>
    <phoneticPr fontId="5"/>
  </si>
  <si>
    <t>様式第１号（豊田市下水道規程第３条関係）</t>
    <rPh sb="0" eb="2">
      <t>ヨウシキ</t>
    </rPh>
    <rPh sb="2" eb="3">
      <t>ダイ</t>
    </rPh>
    <rPh sb="4" eb="5">
      <t>ゴウ</t>
    </rPh>
    <rPh sb="6" eb="9">
      <t>トヨタシ</t>
    </rPh>
    <rPh sb="9" eb="12">
      <t>ゲスイドウ</t>
    </rPh>
    <rPh sb="12" eb="14">
      <t>キテイ</t>
    </rPh>
    <rPh sb="14" eb="15">
      <t>ダイ</t>
    </rPh>
    <rPh sb="16" eb="17">
      <t>ジョウ</t>
    </rPh>
    <rPh sb="17" eb="19">
      <t>カンケイ</t>
    </rPh>
    <phoneticPr fontId="5"/>
  </si>
  <si>
    <t>　豊田市公共下水道条例第６条第１項・豊田市汚水処理施設条例第５条第１項の規定による排水設備等の計画の確認を受けたいので、裏面記載事項を遵守することを誓約の上、次のとおり申請します。</t>
    <phoneticPr fontId="5"/>
  </si>
  <si>
    <t>住　所</t>
    <rPh sb="0" eb="1">
      <t>ジュウ</t>
    </rPh>
    <rPh sb="2" eb="3">
      <t>ショ</t>
    </rPh>
    <phoneticPr fontId="5"/>
  </si>
  <si>
    <t>〒</t>
    <phoneticPr fontId="5"/>
  </si>
  <si>
    <t>アパート等の名称及び部屋番号</t>
    <phoneticPr fontId="5"/>
  </si>
  <si>
    <t>フリガナ</t>
    <phoneticPr fontId="5"/>
  </si>
  <si>
    <t>氏　名</t>
    <rPh sb="0" eb="1">
      <t>ウジ</t>
    </rPh>
    <rPh sb="2" eb="3">
      <t>ナ</t>
    </rPh>
    <phoneticPr fontId="5"/>
  </si>
  <si>
    <t>名　称</t>
    <rPh sb="0" eb="1">
      <t>ナ</t>
    </rPh>
    <rPh sb="2" eb="3">
      <t>ショウ</t>
    </rPh>
    <phoneticPr fontId="5"/>
  </si>
  <si>
    <t>㎡</t>
    <phoneticPr fontId="5"/>
  </si>
  <si>
    <t>㎜</t>
    <phoneticPr fontId="5"/>
  </si>
  <si>
    <t>給　水</t>
    <rPh sb="0" eb="1">
      <t>キュウ</t>
    </rPh>
    <rPh sb="2" eb="3">
      <t>スイ</t>
    </rPh>
    <phoneticPr fontId="5"/>
  </si>
  <si>
    <t>メーターBOX</t>
    <phoneticPr fontId="5"/>
  </si>
  <si>
    <t>m3</t>
    <phoneticPr fontId="5"/>
  </si>
  <si>
    <t>排　水</t>
    <rPh sb="0" eb="1">
      <t>ハイ</t>
    </rPh>
    <rPh sb="2" eb="3">
      <t>スイ</t>
    </rPh>
    <phoneticPr fontId="5"/>
  </si>
  <si>
    <t>―</t>
    <phoneticPr fontId="5"/>
  </si>
  <si>
    <t>年　　　　　月　　　　　日</t>
    <phoneticPr fontId="5"/>
  </si>
  <si>
    <t>　表記の給水装置工事の新設等の申込み・排水設備に係る工事の申込みに当たり、次の事項を遵守することを誓約します。</t>
    <rPh sb="37" eb="38">
      <t>ツギ</t>
    </rPh>
    <rPh sb="39" eb="41">
      <t>ジコウ</t>
    </rPh>
    <rPh sb="42" eb="44">
      <t>ジュンシュ</t>
    </rPh>
    <rPh sb="49" eb="51">
      <t>セイヤク</t>
    </rPh>
    <phoneticPr fontId="5"/>
  </si>
  <si>
    <t>　関係する法令、条例及び規程を遵守します。</t>
    <rPh sb="1" eb="3">
      <t>カンケイ</t>
    </rPh>
    <rPh sb="5" eb="7">
      <t>ホウレイ</t>
    </rPh>
    <rPh sb="8" eb="10">
      <t>ジョウレイ</t>
    </rPh>
    <rPh sb="10" eb="11">
      <t>オヨ</t>
    </rPh>
    <rPh sb="12" eb="14">
      <t>キテイ</t>
    </rPh>
    <rPh sb="15" eb="17">
      <t>ジュンシュ</t>
    </rPh>
    <phoneticPr fontId="5"/>
  </si>
  <si>
    <t>　この申請書及び添付する承諾書等に虚偽の記載、記載漏れ等があり、事後に問題が発覚したときは、私（申請者）、指定給水装置工事事業者及び主任技術者並びに排水設備指定工事店及び責任技術者がその責めを負うこととします。</t>
    <rPh sb="3" eb="6">
      <t>シンセイショ</t>
    </rPh>
    <rPh sb="6" eb="7">
      <t>オヨ</t>
    </rPh>
    <rPh sb="8" eb="10">
      <t>テンプ</t>
    </rPh>
    <rPh sb="12" eb="15">
      <t>ショウダクショ</t>
    </rPh>
    <rPh sb="15" eb="16">
      <t>トウ</t>
    </rPh>
    <rPh sb="17" eb="19">
      <t>キョギ</t>
    </rPh>
    <rPh sb="20" eb="22">
      <t>キサイ</t>
    </rPh>
    <rPh sb="23" eb="25">
      <t>キサイ</t>
    </rPh>
    <rPh sb="25" eb="26">
      <t>モ</t>
    </rPh>
    <rPh sb="27" eb="28">
      <t>トウ</t>
    </rPh>
    <rPh sb="32" eb="34">
      <t>ジゴ</t>
    </rPh>
    <rPh sb="35" eb="37">
      <t>モンダイ</t>
    </rPh>
    <rPh sb="38" eb="40">
      <t>ハッカク</t>
    </rPh>
    <rPh sb="46" eb="47">
      <t>ワタシ</t>
    </rPh>
    <rPh sb="48" eb="51">
      <t>シンセイシャ</t>
    </rPh>
    <rPh sb="53" eb="55">
      <t>シテイ</t>
    </rPh>
    <rPh sb="55" eb="57">
      <t>キュウスイ</t>
    </rPh>
    <rPh sb="57" eb="59">
      <t>ソウチ</t>
    </rPh>
    <rPh sb="59" eb="61">
      <t>コウジ</t>
    </rPh>
    <rPh sb="61" eb="64">
      <t>ジギョウシャ</t>
    </rPh>
    <rPh sb="64" eb="65">
      <t>オヨ</t>
    </rPh>
    <rPh sb="66" eb="71">
      <t>シュニンギジュツシャ</t>
    </rPh>
    <rPh sb="71" eb="72">
      <t>ナラ</t>
    </rPh>
    <rPh sb="83" eb="84">
      <t>オヨ</t>
    </rPh>
    <rPh sb="85" eb="87">
      <t>セキニン</t>
    </rPh>
    <rPh sb="87" eb="90">
      <t>ギジュツシャ</t>
    </rPh>
    <rPh sb="93" eb="94">
      <t>セ</t>
    </rPh>
    <rPh sb="96" eb="97">
      <t>オ</t>
    </rPh>
    <phoneticPr fontId="5"/>
  </si>
  <si>
    <t>　土地及び私有管の権利者と申請者が異なる場合は、権利者の承諾を得ます。また、布設後に土地の売却その他状況の変更をしようとするときは、あらかじめ関係者と協議します。</t>
    <rPh sb="31" eb="32">
      <t>エ</t>
    </rPh>
    <rPh sb="75" eb="77">
      <t>キョウギ</t>
    </rPh>
    <phoneticPr fontId="5"/>
  </si>
  <si>
    <t>ます工事有無</t>
    <rPh sb="2" eb="4">
      <t>コウジ</t>
    </rPh>
    <rPh sb="4" eb="6">
      <t>ウム</t>
    </rPh>
    <phoneticPr fontId="5"/>
  </si>
  <si>
    <t>取付管工事有無</t>
    <rPh sb="0" eb="3">
      <t>トリツケカン</t>
    </rPh>
    <rPh sb="3" eb="5">
      <t>コウジ</t>
    </rPh>
    <rPh sb="5" eb="7">
      <t>ウム</t>
    </rPh>
    <phoneticPr fontId="5"/>
  </si>
  <si>
    <t>　路線名等</t>
    <rPh sb="1" eb="3">
      <t>ロセン</t>
    </rPh>
    <rPh sb="3" eb="4">
      <t>メイ</t>
    </rPh>
    <rPh sb="4" eb="5">
      <t>トウ</t>
    </rPh>
    <phoneticPr fontId="5"/>
  </si>
  <si>
    <t>局のコード</t>
    <rPh sb="0" eb="1">
      <t>キョク</t>
    </rPh>
    <phoneticPr fontId="5"/>
  </si>
  <si>
    <t>同一の申請者で多数申請される場合は番号をお伝えします。その情報を主な申請者情報に入れていただければ申請書に表示できます。</t>
    <rPh sb="0" eb="2">
      <t>ドウイツ</t>
    </rPh>
    <rPh sb="3" eb="6">
      <t>シンセイシャ</t>
    </rPh>
    <rPh sb="7" eb="9">
      <t>タスウ</t>
    </rPh>
    <rPh sb="9" eb="11">
      <t>シンセイ</t>
    </rPh>
    <rPh sb="14" eb="16">
      <t>バアイ</t>
    </rPh>
    <rPh sb="17" eb="19">
      <t>バンゴウ</t>
    </rPh>
    <rPh sb="21" eb="22">
      <t>ツタ</t>
    </rPh>
    <rPh sb="29" eb="31">
      <t>ジョウホウ</t>
    </rPh>
    <rPh sb="32" eb="33">
      <t>オモ</t>
    </rPh>
    <rPh sb="34" eb="37">
      <t>シンセイシャ</t>
    </rPh>
    <rPh sb="37" eb="39">
      <t>ジョウホウ</t>
    </rPh>
    <rPh sb="40" eb="41">
      <t>イ</t>
    </rPh>
    <rPh sb="49" eb="52">
      <t>シンセイショ</t>
    </rPh>
    <rPh sb="53" eb="55">
      <t>ヒョウジ</t>
    </rPh>
    <phoneticPr fontId="5"/>
  </si>
  <si>
    <t>主な申請者情報（申請者様の情報をお問い合わせいただければ局のコードをお伝えします。）</t>
    <rPh sb="0" eb="1">
      <t>オモ</t>
    </rPh>
    <rPh sb="2" eb="5">
      <t>シンセイシャ</t>
    </rPh>
    <rPh sb="5" eb="7">
      <t>ジョウホウ</t>
    </rPh>
    <rPh sb="8" eb="12">
      <t>シンセイシャサマ</t>
    </rPh>
    <rPh sb="13" eb="15">
      <t>ジョウホウ</t>
    </rPh>
    <rPh sb="17" eb="18">
      <t>ト</t>
    </rPh>
    <rPh sb="19" eb="20">
      <t>ア</t>
    </rPh>
    <rPh sb="28" eb="29">
      <t>キョク</t>
    </rPh>
    <rPh sb="35" eb="36">
      <t>ツタ</t>
    </rPh>
    <phoneticPr fontId="5"/>
  </si>
  <si>
    <t>1:新設,2:私管分岐,4:改造,5:口径変更,6:取付済</t>
    <rPh sb="2" eb="4">
      <t>シンセツ</t>
    </rPh>
    <rPh sb="7" eb="8">
      <t>シ</t>
    </rPh>
    <rPh sb="8" eb="9">
      <t>カン</t>
    </rPh>
    <rPh sb="9" eb="11">
      <t>ブンキ</t>
    </rPh>
    <rPh sb="14" eb="16">
      <t>カイゾウ</t>
    </rPh>
    <rPh sb="19" eb="21">
      <t>コウケイ</t>
    </rPh>
    <rPh sb="21" eb="23">
      <t>ヘンコウ</t>
    </rPh>
    <rPh sb="26" eb="28">
      <t>トリツケ</t>
    </rPh>
    <rPh sb="28" eb="29">
      <t>ズ</t>
    </rPh>
    <phoneticPr fontId="5"/>
  </si>
  <si>
    <t>担当者氏名</t>
    <rPh sb="0" eb="3">
      <t>タントウシャ</t>
    </rPh>
    <rPh sb="3" eb="5">
      <t>シメイ</t>
    </rPh>
    <phoneticPr fontId="5"/>
  </si>
  <si>
    <t>担当者携帯電話</t>
    <rPh sb="0" eb="3">
      <t>タントウシャ</t>
    </rPh>
    <rPh sb="3" eb="5">
      <t>ケイタイ</t>
    </rPh>
    <rPh sb="5" eb="7">
      <t>デンワ</t>
    </rPh>
    <phoneticPr fontId="5"/>
  </si>
  <si>
    <t>○○○○</t>
    <phoneticPr fontId="5"/>
  </si>
  <si>
    <t>090-????-????</t>
    <phoneticPr fontId="5"/>
  </si>
  <si>
    <t>新設</t>
    <rPh sb="0" eb="2">
      <t>シンセツ</t>
    </rPh>
    <phoneticPr fontId="5"/>
  </si>
  <si>
    <t>改造</t>
    <rPh sb="0" eb="2">
      <t>カイゾウ</t>
    </rPh>
    <phoneticPr fontId="5"/>
  </si>
  <si>
    <t>口径変更</t>
    <rPh sb="0" eb="2">
      <t>コウケイ</t>
    </rPh>
    <rPh sb="2" eb="4">
      <t>ヘンコウ</t>
    </rPh>
    <phoneticPr fontId="5"/>
  </si>
  <si>
    <t>□</t>
  </si>
  <si>
    <t>　私（申請者）は、次の指定給水装置工事事業者又は排水設備指定工事店を代理人として指定し、この申請に関係する各種手続及び工事の施行の権限を委任します。</t>
    <rPh sb="1" eb="2">
      <t>ワタシ</t>
    </rPh>
    <rPh sb="3" eb="5">
      <t>シンセイ</t>
    </rPh>
    <rPh sb="5" eb="6">
      <t>シャ</t>
    </rPh>
    <rPh sb="9" eb="10">
      <t>ツギ</t>
    </rPh>
    <rPh sb="11" eb="22">
      <t>シテイキュウスイソウチコウジジギョウシャ</t>
    </rPh>
    <rPh sb="22" eb="23">
      <t>マタ</t>
    </rPh>
    <rPh sb="24" eb="26">
      <t>ハイスイ</t>
    </rPh>
    <rPh sb="26" eb="28">
      <t>セツビ</t>
    </rPh>
    <rPh sb="28" eb="30">
      <t>シテイ</t>
    </rPh>
    <rPh sb="30" eb="32">
      <t>コウジ</t>
    </rPh>
    <rPh sb="32" eb="33">
      <t>テン</t>
    </rPh>
    <rPh sb="34" eb="37">
      <t>ダイリニン</t>
    </rPh>
    <rPh sb="40" eb="42">
      <t>シテイ</t>
    </rPh>
    <rPh sb="46" eb="48">
      <t>シンセイ</t>
    </rPh>
    <rPh sb="49" eb="51">
      <t>カンケイ</t>
    </rPh>
    <phoneticPr fontId="5"/>
  </si>
  <si>
    <t>施行基準様式第5号</t>
  </si>
  <si>
    <t>水圧・水量不足承諾書</t>
  </si>
  <si>
    <t>　年　　月　　日</t>
    <phoneticPr fontId="50"/>
  </si>
  <si>
    <t>豊田市事業管理者　様</t>
    <phoneticPr fontId="50"/>
  </si>
  <si>
    <t>(申込者)</t>
    <phoneticPr fontId="50"/>
  </si>
  <si>
    <t xml:space="preserve"> 住　所</t>
    <phoneticPr fontId="50"/>
  </si>
  <si>
    <t xml:space="preserve"> 氏　名</t>
    <phoneticPr fontId="50"/>
  </si>
  <si>
    <t>㊞</t>
    <phoneticPr fontId="50"/>
  </si>
  <si>
    <t xml:space="preserve"> 今回下記給水装置場所に給水装置新設（改造）工事を申請いたします。配管、水栓</t>
    <phoneticPr fontId="50"/>
  </si>
  <si>
    <t>数等を考えますと給水管口径を増大しなければならないところですが、私どもの都合</t>
    <phoneticPr fontId="50"/>
  </si>
  <si>
    <t>により申請どおりの口径といたします。将来、水圧・水量不足の状態になりましても、</t>
    <phoneticPr fontId="50"/>
  </si>
  <si>
    <t>上下水道局に対して一切異議を申しません。</t>
    <phoneticPr fontId="50"/>
  </si>
  <si>
    <t>装置場所</t>
    <phoneticPr fontId="50"/>
  </si>
  <si>
    <t>様式第14号(第25条関係)</t>
  </si>
  <si>
    <t>受付番号</t>
    <phoneticPr fontId="50"/>
  </si>
  <si>
    <t>第　　　　　　　号</t>
    <phoneticPr fontId="50"/>
  </si>
  <si>
    <t>受付年月日</t>
  </si>
  <si>
    <t>給水装置工事受付番号</t>
  </si>
  <si>
    <t>─</t>
    <phoneticPr fontId="50"/>
  </si>
  <si>
    <t>新規給水負担金減免申請書</t>
  </si>
  <si>
    <t>豊田市事業管理者　様</t>
  </si>
  <si>
    <t>　次のとおり新規給水負担金の減免を受けたいので、豊田市水道事業給水条例施行規程第25条</t>
    <phoneticPr fontId="50"/>
  </si>
  <si>
    <t>第3項の規定により申請します。</t>
    <phoneticPr fontId="50"/>
  </si>
  <si>
    <t>申請日</t>
  </si>
  <si>
    <t>申請者</t>
    <rPh sb="2" eb="3">
      <t>シャ</t>
    </rPh>
    <phoneticPr fontId="50"/>
  </si>
  <si>
    <t>住所</t>
  </si>
  <si>
    <t>氏名</t>
  </si>
  <si>
    <t>電話番号</t>
  </si>
  <si>
    <t>申請場所(新)</t>
  </si>
  <si>
    <t>申請理由</t>
  </si>
  <si>
    <t>該当装置(旧)</t>
  </si>
  <si>
    <t>□</t>
    <phoneticPr fontId="50"/>
  </si>
  <si>
    <t>水道番号</t>
    <phoneticPr fontId="50"/>
  </si>
  <si>
    <t>水栓番号</t>
    <phoneticPr fontId="50"/>
  </si>
  <si>
    <t>メーター番号</t>
    <phoneticPr fontId="50"/>
  </si>
  <si>
    <t>記入上の注意　上の太枠の中のみ記入してください。</t>
  </si>
  <si>
    <t>＜処理欄＞</t>
    <phoneticPr fontId="50"/>
  </si>
  <si>
    <t>減免の適否</t>
  </si>
  <si>
    <t>□　適用　　　　　　　　□　不適用</t>
  </si>
  <si>
    <t>備考</t>
  </si>
  <si>
    <t>施行基準様式第6号</t>
  </si>
  <si>
    <t>舗装先行誓約書</t>
    <phoneticPr fontId="50"/>
  </si>
  <si>
    <t>　今回下記設置場所に、給水装置新設工事を『舗装先行』にて申請するにあたり３年</t>
    <phoneticPr fontId="50"/>
  </si>
  <si>
    <t>以内に家屋を建てるための工事を着手することを条件に、申込みをします。</t>
    <phoneticPr fontId="50"/>
  </si>
  <si>
    <t>【給水装置設置場所】</t>
    <phoneticPr fontId="50"/>
  </si>
  <si>
    <t>住　所</t>
    <phoneticPr fontId="50"/>
  </si>
  <si>
    <t>氏　名　</t>
    <phoneticPr fontId="50"/>
  </si>
  <si>
    <t>㊞</t>
    <phoneticPr fontId="50"/>
  </si>
  <si>
    <t>これより下は、記入しないで下さい。</t>
  </si>
  <si>
    <t>〔受付番号〕</t>
    <phoneticPr fontId="50"/>
  </si>
  <si>
    <t>〔受付年月日〕</t>
    <phoneticPr fontId="50"/>
  </si>
  <si>
    <t>　　　　　年　　月　　日より3年間</t>
    <phoneticPr fontId="50"/>
  </si>
  <si>
    <t xml:space="preserve"> </t>
  </si>
  <si>
    <t>施行基準様式第4号</t>
    <phoneticPr fontId="50"/>
  </si>
  <si>
    <t>減径承諾書</t>
    <rPh sb="0" eb="1">
      <t>ゲン</t>
    </rPh>
    <rPh sb="1" eb="2">
      <t>ケイ</t>
    </rPh>
    <rPh sb="2" eb="4">
      <t>ショウダク</t>
    </rPh>
    <phoneticPr fontId="50"/>
  </si>
  <si>
    <t>(申込者)</t>
    <phoneticPr fontId="50"/>
  </si>
  <si>
    <t>住　所</t>
    <phoneticPr fontId="50"/>
  </si>
  <si>
    <t>氏　名　</t>
    <phoneticPr fontId="50"/>
  </si>
  <si>
    <t>㊞</t>
    <phoneticPr fontId="50"/>
  </si>
  <si>
    <t>　今回の申請により、既設のメーター口径の減径をしますが、今後、増径する場合は、</t>
    <phoneticPr fontId="50"/>
  </si>
  <si>
    <t>豊田市水道事業給水条例第２８条の規定に基づき、新口径に係る加入金と旧口径に係</t>
    <phoneticPr fontId="50"/>
  </si>
  <si>
    <t>る加入金の差額を納入することを確約します。</t>
    <phoneticPr fontId="50"/>
  </si>
  <si>
    <t>設置場所</t>
    <rPh sb="0" eb="2">
      <t>セッチ</t>
    </rPh>
    <rPh sb="2" eb="4">
      <t>バショ</t>
    </rPh>
    <phoneticPr fontId="50"/>
  </si>
  <si>
    <t>施行基準様式第14号</t>
    <rPh sb="0" eb="2">
      <t>セコウ</t>
    </rPh>
    <rPh sb="2" eb="4">
      <t>キジュン</t>
    </rPh>
    <rPh sb="4" eb="6">
      <t>ヨウシキ</t>
    </rPh>
    <phoneticPr fontId="50"/>
  </si>
  <si>
    <t>第　　　　　　　号</t>
    <phoneticPr fontId="50"/>
  </si>
  <si>
    <t>受付年月日</t>
    <phoneticPr fontId="50"/>
  </si>
  <si>
    <t>給水装置権利放棄承諾書</t>
    <rPh sb="0" eb="2">
      <t>キュウスイ</t>
    </rPh>
    <rPh sb="2" eb="4">
      <t>ソウチ</t>
    </rPh>
    <rPh sb="4" eb="6">
      <t>ケンリ</t>
    </rPh>
    <rPh sb="6" eb="8">
      <t>ホウキ</t>
    </rPh>
    <rPh sb="8" eb="11">
      <t>ショウダクショ</t>
    </rPh>
    <phoneticPr fontId="50"/>
  </si>
  <si>
    <t xml:space="preserve"> 今回申請の給水装置について、その権利を放棄します。</t>
    <rPh sb="1" eb="3">
      <t>コンカイ</t>
    </rPh>
    <rPh sb="3" eb="5">
      <t>シンセイ</t>
    </rPh>
    <rPh sb="6" eb="8">
      <t>キュウスイ</t>
    </rPh>
    <rPh sb="8" eb="10">
      <t>ソウチ</t>
    </rPh>
    <rPh sb="17" eb="19">
      <t>ケンリ</t>
    </rPh>
    <rPh sb="20" eb="22">
      <t>ホウキ</t>
    </rPh>
    <phoneticPr fontId="50"/>
  </si>
  <si>
    <t>提出日</t>
    <rPh sb="0" eb="2">
      <t>テイシュツ</t>
    </rPh>
    <phoneticPr fontId="50"/>
  </si>
  <si>
    <t>申 請 者</t>
    <rPh sb="4" eb="5">
      <t>シャ</t>
    </rPh>
    <phoneticPr fontId="50"/>
  </si>
  <si>
    <t>住所</t>
    <phoneticPr fontId="50"/>
  </si>
  <si>
    <t>　〒</t>
    <phoneticPr fontId="50"/>
  </si>
  <si>
    <t>ふりがな</t>
    <phoneticPr fontId="50"/>
  </si>
  <si>
    <t>氏名</t>
    <rPh sb="0" eb="2">
      <t>シメイ</t>
    </rPh>
    <phoneticPr fontId="50"/>
  </si>
  <si>
    <t>設置場所</t>
    <rPh sb="0" eb="4">
      <t>セッチバショ</t>
    </rPh>
    <phoneticPr fontId="50"/>
  </si>
  <si>
    <t>指定事業者</t>
    <rPh sb="0" eb="2">
      <t>シテイ</t>
    </rPh>
    <rPh sb="2" eb="5">
      <t>ジギョウシャ</t>
    </rPh>
    <phoneticPr fontId="50"/>
  </si>
  <si>
    <t>印</t>
    <rPh sb="0" eb="1">
      <t>イン</t>
    </rPh>
    <phoneticPr fontId="50"/>
  </si>
  <si>
    <t>主任技術者</t>
    <rPh sb="0" eb="5">
      <t>シュニンギジュツシャ</t>
    </rPh>
    <phoneticPr fontId="50"/>
  </si>
  <si>
    <t>該当装置</t>
    <rPh sb="0" eb="2">
      <t>ガイトウ</t>
    </rPh>
    <rPh sb="2" eb="4">
      <t>ソウチ</t>
    </rPh>
    <phoneticPr fontId="50"/>
  </si>
  <si>
    <t>□</t>
    <phoneticPr fontId="50"/>
  </si>
  <si>
    <t>メーター番号</t>
    <phoneticPr fontId="50"/>
  </si>
  <si>
    <t>施行基準様式第8号</t>
  </si>
  <si>
    <t>□</t>
    <phoneticPr fontId="50"/>
  </si>
  <si>
    <t>公道工事着手（希望）届</t>
    <phoneticPr fontId="50"/>
  </si>
  <si>
    <t>※  必要事項を記載し、各項目の□にレ点を記入して提出すること</t>
  </si>
  <si>
    <t>局受付番号</t>
  </si>
  <si>
    <t>分担金工事　</t>
    <phoneticPr fontId="50"/>
  </si>
  <si>
    <t xml:space="preserve">( </t>
    <phoneticPr fontId="50"/>
  </si>
  <si>
    <t>有</t>
    <phoneticPr fontId="50"/>
  </si>
  <si>
    <t>無 )　</t>
    <phoneticPr fontId="50"/>
  </si>
  <si>
    <t>道路区分</t>
  </si>
  <si>
    <t>国道</t>
    <phoneticPr fontId="50"/>
  </si>
  <si>
    <t>県道</t>
    <phoneticPr fontId="50"/>
  </si>
  <si>
    <t>市道（№　</t>
    <phoneticPr fontId="50"/>
  </si>
  <si>
    <t>：</t>
    <phoneticPr fontId="50"/>
  </si>
  <si>
    <t>線）</t>
    <phoneticPr fontId="50"/>
  </si>
  <si>
    <t>私道</t>
    <phoneticPr fontId="50"/>
  </si>
  <si>
    <t>その他（</t>
    <phoneticPr fontId="50"/>
  </si>
  <si>
    <t>)</t>
    <phoneticPr fontId="50"/>
  </si>
  <si>
    <t>工事内容</t>
  </si>
  <si>
    <t>取出工事</t>
    <phoneticPr fontId="50"/>
  </si>
  <si>
    <t>撤去工事</t>
    <phoneticPr fontId="50"/>
  </si>
  <si>
    <t>施工場所</t>
  </si>
  <si>
    <t>申請者氏名、建物名称等</t>
  </si>
  <si>
    <t>区画番号等</t>
  </si>
  <si>
    <t>施工希望日</t>
  </si>
  <si>
    <t>年</t>
    <phoneticPr fontId="50"/>
  </si>
  <si>
    <t>月</t>
    <phoneticPr fontId="50"/>
  </si>
  <si>
    <t>日(</t>
    <rPh sb="0" eb="1">
      <t>ニチ</t>
    </rPh>
    <phoneticPr fontId="50"/>
  </si>
  <si>
    <t>)</t>
    <phoneticPr fontId="50"/>
  </si>
  <si>
    <t>月</t>
    <phoneticPr fontId="50"/>
  </si>
  <si>
    <t>)</t>
    <phoneticPr fontId="50"/>
  </si>
  <si>
    <t xml:space="preserve">立会希望時間 </t>
  </si>
  <si>
    <t>午前</t>
    <phoneticPr fontId="50"/>
  </si>
  <si>
    <t>・</t>
    <phoneticPr fontId="50"/>
  </si>
  <si>
    <t>午後　 　：</t>
    <phoneticPr fontId="50"/>
  </si>
  <si>
    <t>午前</t>
    <phoneticPr fontId="50"/>
  </si>
  <si>
    <t>・</t>
    <phoneticPr fontId="50"/>
  </si>
  <si>
    <t>立会日時</t>
  </si>
  <si>
    <t>日(</t>
    <phoneticPr fontId="50"/>
  </si>
  <si>
    <t>：</t>
    <phoneticPr fontId="50"/>
  </si>
  <si>
    <t>（上下水道局記入）</t>
    <phoneticPr fontId="50"/>
  </si>
  <si>
    <t>口径変更</t>
  </si>
  <si>
    <t>無</t>
    <phoneticPr fontId="50"/>
  </si>
  <si>
    <t>有（　</t>
    <phoneticPr fontId="50"/>
  </si>
  <si>
    <t>公道施行日と同じ</t>
    <phoneticPr fontId="50"/>
  </si>
  <si>
    <t>別日</t>
    <phoneticPr fontId="50"/>
  </si>
  <si>
    <t>年　</t>
    <phoneticPr fontId="50"/>
  </si>
  <si>
    <t>日　）</t>
    <phoneticPr fontId="50"/>
  </si>
  <si>
    <t>道路形態</t>
  </si>
  <si>
    <t>舗装道</t>
    <phoneticPr fontId="50"/>
  </si>
  <si>
    <t>□</t>
    <phoneticPr fontId="50"/>
  </si>
  <si>
    <t>砂利道</t>
    <phoneticPr fontId="50"/>
  </si>
  <si>
    <t>入替道</t>
    <phoneticPr fontId="50"/>
  </si>
  <si>
    <t>その他(</t>
    <phoneticPr fontId="50"/>
  </si>
  <si>
    <t>掘削箇所</t>
  </si>
  <si>
    <t>車道</t>
    <phoneticPr fontId="50"/>
  </si>
  <si>
    <t>手前歩道</t>
    <phoneticPr fontId="50"/>
  </si>
  <si>
    <t>向側歩道</t>
    <phoneticPr fontId="50"/>
  </si>
  <si>
    <t>緑地帯・水路</t>
    <phoneticPr fontId="50"/>
  </si>
  <si>
    <t>後退用地</t>
    <phoneticPr fontId="50"/>
  </si>
  <si>
    <t>その他(</t>
    <phoneticPr fontId="50"/>
  </si>
  <si>
    <t>道路規制</t>
  </si>
  <si>
    <t>片側交互通行</t>
    <phoneticPr fontId="50"/>
  </si>
  <si>
    <t>通行止</t>
    <phoneticPr fontId="50"/>
  </si>
  <si>
    <t>歩道のみ</t>
    <phoneticPr fontId="50"/>
  </si>
  <si>
    <t>その他（</t>
    <phoneticPr fontId="50"/>
  </si>
  <si>
    <t>管種</t>
    <phoneticPr fontId="50"/>
  </si>
  <si>
    <t>ＶＰ</t>
    <phoneticPr fontId="50"/>
  </si>
  <si>
    <t>ＨＩＲ</t>
    <phoneticPr fontId="50"/>
  </si>
  <si>
    <t>ＨＰＰ</t>
    <phoneticPr fontId="50"/>
  </si>
  <si>
    <t xml:space="preserve">ＤＩＰ・E・Ｋ・S・Ｎ・G </t>
    <phoneticPr fontId="50"/>
  </si>
  <si>
    <t>本管×給水管</t>
  </si>
  <si>
    <t>取出</t>
    <phoneticPr fontId="50"/>
  </si>
  <si>
    <t>㎜　×</t>
    <phoneticPr fontId="50"/>
  </si>
  <si>
    <t>㎜　</t>
    <phoneticPr fontId="50"/>
  </si>
  <si>
    <t>撤去</t>
    <phoneticPr fontId="50"/>
  </si>
  <si>
    <t>㎜　×</t>
    <phoneticPr fontId="50"/>
  </si>
  <si>
    <t>　㎜　</t>
    <phoneticPr fontId="50"/>
  </si>
  <si>
    <t>公道部給水管</t>
    <phoneticPr fontId="50"/>
  </si>
  <si>
    <t>　ｍ</t>
    <phoneticPr fontId="50"/>
  </si>
  <si>
    <t>止水栓区分</t>
  </si>
  <si>
    <t>乙有</t>
    <phoneticPr fontId="50"/>
  </si>
  <si>
    <t>一体式</t>
    <phoneticPr fontId="50"/>
  </si>
  <si>
    <t>取出方法：　□通常　□切取（断水　□有　　□無）</t>
  </si>
  <si>
    <t>屋内工事</t>
  </si>
  <si>
    <t>主任技術者</t>
    <phoneticPr fontId="50"/>
  </si>
  <si>
    <t>電話</t>
    <phoneticPr fontId="50"/>
  </si>
  <si>
    <t>公道工事</t>
  </si>
  <si>
    <t>電話</t>
    <phoneticPr fontId="50"/>
  </si>
  <si>
    <t>位　置　図</t>
  </si>
  <si>
    <t>メッシュ番号</t>
  </si>
  <si>
    <t>市道網図をここに貼る。</t>
  </si>
  <si>
    <t>承認工事の場合は承認工事用の着手届を使用してください。</t>
  </si>
  <si>
    <t>※公道工事着手（希望）届は工事希望日の３営業日前までに提出してください。</t>
  </si>
  <si>
    <t>提出書類　：　着手届（２枚）、承認通知書の写し、宅内配管図、位置図（住宅地図）、本管図、納入通知書の写し</t>
    <phoneticPr fontId="50"/>
  </si>
  <si>
    <t>（各１枚）　　道路使用許可書の写し、埋設物チェックリスト、通行止の場合は保安設備図・迂回路図　</t>
    <phoneticPr fontId="50"/>
  </si>
  <si>
    <t>埋設物チェックリスト</t>
  </si>
  <si>
    <t>①</t>
    <phoneticPr fontId="50"/>
  </si>
  <si>
    <t>電気</t>
    <phoneticPr fontId="50"/>
  </si>
  <si>
    <t>埋設物有り</t>
    <phoneticPr fontId="50"/>
  </si>
  <si>
    <t>→</t>
    <phoneticPr fontId="50"/>
  </si>
  <si>
    <t>立会要</t>
    <phoneticPr fontId="50"/>
  </si>
  <si>
    <t>立会不要　</t>
    <phoneticPr fontId="50"/>
  </si>
  <si>
    <t>埋設物無し</t>
    <phoneticPr fontId="50"/>
  </si>
  <si>
    <t>②</t>
    <phoneticPr fontId="50"/>
  </si>
  <si>
    <t>ガス</t>
    <phoneticPr fontId="50"/>
  </si>
  <si>
    <t>③</t>
    <phoneticPr fontId="50"/>
  </si>
  <si>
    <t>下水道</t>
    <phoneticPr fontId="50"/>
  </si>
  <si>
    <t>④</t>
    <phoneticPr fontId="50"/>
  </si>
  <si>
    <t>NTT</t>
    <phoneticPr fontId="50"/>
  </si>
  <si>
    <t>⑤</t>
    <phoneticPr fontId="50"/>
  </si>
  <si>
    <t>ひまわりネットワーク</t>
    <phoneticPr fontId="50"/>
  </si>
  <si>
    <t>⑥</t>
    <phoneticPr fontId="50"/>
  </si>
  <si>
    <t>中部テレコミュニケーション</t>
    <phoneticPr fontId="50"/>
  </si>
  <si>
    <t>⑦</t>
    <phoneticPr fontId="50"/>
  </si>
  <si>
    <t>その他（　</t>
    <phoneticPr fontId="50"/>
  </si>
  <si>
    <t>）</t>
    <phoneticPr fontId="50"/>
  </si>
  <si>
    <t>上記のとおり、埋設物を確認しました。</t>
  </si>
  <si>
    <t>会社名</t>
    <phoneticPr fontId="50"/>
  </si>
  <si>
    <t>　　　　　　　　　　　</t>
    <phoneticPr fontId="50"/>
  </si>
  <si>
    <t>主任技術者</t>
    <phoneticPr fontId="50"/>
  </si>
  <si>
    <t>様式第</t>
    <rPh sb="0" eb="2">
      <t>ヨウシキ</t>
    </rPh>
    <rPh sb="2" eb="3">
      <t>ダイ</t>
    </rPh>
    <phoneticPr fontId="66"/>
  </si>
  <si>
    <t>号</t>
    <rPh sb="0" eb="1">
      <t>ゴウ</t>
    </rPh>
    <phoneticPr fontId="66"/>
  </si>
  <si>
    <t>（要綱第</t>
    <rPh sb="1" eb="3">
      <t>ヨウコウ</t>
    </rPh>
    <rPh sb="3" eb="4">
      <t>ダイ</t>
    </rPh>
    <phoneticPr fontId="66"/>
  </si>
  <si>
    <t>条関係）</t>
    <rPh sb="0" eb="1">
      <t>ジョウ</t>
    </rPh>
    <rPh sb="1" eb="3">
      <t>カンケイ</t>
    </rPh>
    <phoneticPr fontId="66"/>
  </si>
  <si>
    <t>給水受付番号</t>
    <rPh sb="0" eb="2">
      <t>キュウスイ</t>
    </rPh>
    <rPh sb="2" eb="4">
      <t>ウケツケ</t>
    </rPh>
    <rPh sb="4" eb="6">
      <t>バンゴウ</t>
    </rPh>
    <phoneticPr fontId="66"/>
  </si>
  <si>
    <t>受付日</t>
    <rPh sb="0" eb="2">
      <t>ウケツケ</t>
    </rPh>
    <rPh sb="2" eb="3">
      <t>ヒ</t>
    </rPh>
    <phoneticPr fontId="66"/>
  </si>
  <si>
    <t>年</t>
    <rPh sb="0" eb="1">
      <t>ネン</t>
    </rPh>
    <phoneticPr fontId="66"/>
  </si>
  <si>
    <t>月</t>
    <rPh sb="0" eb="1">
      <t>ゲツ</t>
    </rPh>
    <phoneticPr fontId="66"/>
  </si>
  <si>
    <t>日</t>
    <rPh sb="0" eb="1">
      <t>ヒ</t>
    </rPh>
    <phoneticPr fontId="66"/>
  </si>
  <si>
    <t>配水管布設工事申込書</t>
    <rPh sb="0" eb="3">
      <t>ハイスイカン</t>
    </rPh>
    <rPh sb="3" eb="5">
      <t>フセツ</t>
    </rPh>
    <rPh sb="5" eb="7">
      <t>コウジ</t>
    </rPh>
    <rPh sb="7" eb="9">
      <t>モウシコミ</t>
    </rPh>
    <rPh sb="9" eb="10">
      <t>ショ</t>
    </rPh>
    <phoneticPr fontId="66"/>
  </si>
  <si>
    <t>豊田市事業管理者　様</t>
    <rPh sb="0" eb="3">
      <t>トヨタシ</t>
    </rPh>
    <rPh sb="3" eb="5">
      <t>ジギョウ</t>
    </rPh>
    <rPh sb="5" eb="8">
      <t>カンリシャ</t>
    </rPh>
    <rPh sb="9" eb="10">
      <t>サマ</t>
    </rPh>
    <phoneticPr fontId="66"/>
  </si>
  <si>
    <t>申　込　日</t>
    <rPh sb="0" eb="1">
      <t>シン</t>
    </rPh>
    <rPh sb="2" eb="3">
      <t>コ</t>
    </rPh>
    <rPh sb="4" eb="5">
      <t>ビ</t>
    </rPh>
    <phoneticPr fontId="66"/>
  </si>
  <si>
    <t>月</t>
    <rPh sb="0" eb="1">
      <t>ガツ</t>
    </rPh>
    <phoneticPr fontId="66"/>
  </si>
  <si>
    <t>受付印</t>
    <rPh sb="0" eb="2">
      <t>ウケツケ</t>
    </rPh>
    <rPh sb="2" eb="3">
      <t>イン</t>
    </rPh>
    <phoneticPr fontId="66"/>
  </si>
  <si>
    <t>申込者</t>
    <rPh sb="0" eb="2">
      <t>モウシコミ</t>
    </rPh>
    <rPh sb="2" eb="3">
      <t>シャ</t>
    </rPh>
    <phoneticPr fontId="66"/>
  </si>
  <si>
    <t>住所</t>
    <rPh sb="0" eb="2">
      <t>ジュウショ</t>
    </rPh>
    <phoneticPr fontId="66"/>
  </si>
  <si>
    <t>〒</t>
    <phoneticPr fontId="66"/>
  </si>
  <si>
    <t>氏名（法人等の場合は部署・担当者名まで記入してください）</t>
    <rPh sb="0" eb="2">
      <t>シメイ</t>
    </rPh>
    <rPh sb="3" eb="5">
      <t>ホウジン</t>
    </rPh>
    <rPh sb="5" eb="6">
      <t>トウ</t>
    </rPh>
    <rPh sb="7" eb="9">
      <t>バアイ</t>
    </rPh>
    <rPh sb="10" eb="12">
      <t>ブショ</t>
    </rPh>
    <rPh sb="13" eb="16">
      <t>タントウシャ</t>
    </rPh>
    <rPh sb="16" eb="17">
      <t>メイ</t>
    </rPh>
    <rPh sb="19" eb="21">
      <t>キニュウ</t>
    </rPh>
    <phoneticPr fontId="66"/>
  </si>
  <si>
    <t>電話番号（市外局番より記載）</t>
    <rPh sb="0" eb="2">
      <t>デンワ</t>
    </rPh>
    <rPh sb="2" eb="4">
      <t>バンゴウ</t>
    </rPh>
    <rPh sb="5" eb="7">
      <t>シガイ</t>
    </rPh>
    <rPh sb="7" eb="9">
      <t>キョクバン</t>
    </rPh>
    <rPh sb="11" eb="13">
      <t>キサイ</t>
    </rPh>
    <phoneticPr fontId="66"/>
  </si>
  <si>
    <t>連絡先</t>
    <rPh sb="0" eb="3">
      <t>レンラクサキ</t>
    </rPh>
    <phoneticPr fontId="66"/>
  </si>
  <si>
    <t>会社名および担当者名</t>
    <rPh sb="0" eb="3">
      <t>カイシャメイ</t>
    </rPh>
    <rPh sb="6" eb="9">
      <t>タントウシャ</t>
    </rPh>
    <rPh sb="9" eb="10">
      <t>メイ</t>
    </rPh>
    <phoneticPr fontId="66"/>
  </si>
  <si>
    <t>（水道工事施工業者等）</t>
    <rPh sb="1" eb="3">
      <t>スイドウ</t>
    </rPh>
    <rPh sb="3" eb="5">
      <t>コウジ</t>
    </rPh>
    <rPh sb="5" eb="7">
      <t>セコウ</t>
    </rPh>
    <rPh sb="7" eb="9">
      <t>ギョウシャ</t>
    </rPh>
    <rPh sb="9" eb="10">
      <t>ナド</t>
    </rPh>
    <phoneticPr fontId="66"/>
  </si>
  <si>
    <t>豊田市</t>
    <rPh sb="0" eb="3">
      <t>トヨタシ</t>
    </rPh>
    <phoneticPr fontId="66"/>
  </si>
  <si>
    <t>施工主体</t>
    <rPh sb="0" eb="2">
      <t>セコウ</t>
    </rPh>
    <rPh sb="2" eb="4">
      <t>シュタイ</t>
    </rPh>
    <phoneticPr fontId="66"/>
  </si>
  <si>
    <t>□</t>
    <phoneticPr fontId="66"/>
  </si>
  <si>
    <t>上下水道局発注工事</t>
    <rPh sb="0" eb="2">
      <t>ジョウゲ</t>
    </rPh>
    <rPh sb="2" eb="4">
      <t>スイドウ</t>
    </rPh>
    <rPh sb="4" eb="5">
      <t>キョク</t>
    </rPh>
    <rPh sb="5" eb="7">
      <t>ハッチュウ</t>
    </rPh>
    <rPh sb="7" eb="9">
      <t>コウジ</t>
    </rPh>
    <phoneticPr fontId="66"/>
  </si>
  <si>
    <t>承認工事（申請者施工）</t>
    <rPh sb="0" eb="2">
      <t>ショウニン</t>
    </rPh>
    <rPh sb="2" eb="4">
      <t>コウジ</t>
    </rPh>
    <rPh sb="5" eb="7">
      <t>シンセイ</t>
    </rPh>
    <rPh sb="7" eb="8">
      <t>シャ</t>
    </rPh>
    <rPh sb="8" eb="10">
      <t>セコウ</t>
    </rPh>
    <phoneticPr fontId="66"/>
  </si>
  <si>
    <t>建築の種別</t>
    <rPh sb="0" eb="2">
      <t>ケンチク</t>
    </rPh>
    <rPh sb="3" eb="5">
      <t>シュベツ</t>
    </rPh>
    <phoneticPr fontId="66"/>
  </si>
  <si>
    <t>戸建住宅</t>
    <rPh sb="0" eb="2">
      <t>コダテ</t>
    </rPh>
    <rPh sb="2" eb="4">
      <t>ジュウタク</t>
    </rPh>
    <phoneticPr fontId="66"/>
  </si>
  <si>
    <t>□</t>
    <phoneticPr fontId="66"/>
  </si>
  <si>
    <t>共同住宅</t>
    <rPh sb="0" eb="2">
      <t>キョウドウ</t>
    </rPh>
    <rPh sb="2" eb="4">
      <t>ジュウタク</t>
    </rPh>
    <phoneticPr fontId="66"/>
  </si>
  <si>
    <t>宅地分譲</t>
    <rPh sb="0" eb="2">
      <t>タクチ</t>
    </rPh>
    <rPh sb="2" eb="4">
      <t>ブンジョウ</t>
    </rPh>
    <phoneticPr fontId="66"/>
  </si>
  <si>
    <t>その他</t>
    <rPh sb="2" eb="3">
      <t>タ</t>
    </rPh>
    <phoneticPr fontId="66"/>
  </si>
  <si>
    <t>（</t>
    <phoneticPr fontId="66"/>
  </si>
  <si>
    <t>）</t>
    <phoneticPr fontId="66"/>
  </si>
  <si>
    <t>取出しの種別</t>
    <rPh sb="0" eb="2">
      <t>トリダ</t>
    </rPh>
    <rPh sb="4" eb="6">
      <t>シュベツ</t>
    </rPh>
    <phoneticPr fontId="66"/>
  </si>
  <si>
    <t>取出し口径</t>
    <rPh sb="0" eb="2">
      <t>トリダ</t>
    </rPh>
    <rPh sb="3" eb="5">
      <t>コウケイ</t>
    </rPh>
    <phoneticPr fontId="66"/>
  </si>
  <si>
    <t>mm</t>
    <phoneticPr fontId="66"/>
  </si>
  <si>
    <t>※１箇所取出しの場合</t>
    <rPh sb="2" eb="4">
      <t>カショ</t>
    </rPh>
    <rPh sb="4" eb="6">
      <t>トリダ</t>
    </rPh>
    <rPh sb="8" eb="10">
      <t>バアイ</t>
    </rPh>
    <phoneticPr fontId="66"/>
  </si>
  <si>
    <t>メーター口径</t>
    <rPh sb="4" eb="6">
      <t>コウケイ</t>
    </rPh>
    <phoneticPr fontId="66"/>
  </si>
  <si>
    <t>×</t>
    <phoneticPr fontId="66"/>
  </si>
  <si>
    <t>個</t>
    <rPh sb="0" eb="1">
      <t>コ</t>
    </rPh>
    <phoneticPr fontId="66"/>
  </si>
  <si>
    <t>共同住宅の場合</t>
    <rPh sb="0" eb="2">
      <t>キョウドウ</t>
    </rPh>
    <rPh sb="2" eb="4">
      <t>ジュウタク</t>
    </rPh>
    <rPh sb="5" eb="7">
      <t>バアイ</t>
    </rPh>
    <phoneticPr fontId="66"/>
  </si>
  <si>
    <t>戸数</t>
    <rPh sb="0" eb="1">
      <t>ト</t>
    </rPh>
    <rPh sb="1" eb="2">
      <t>スウ</t>
    </rPh>
    <phoneticPr fontId="66"/>
  </si>
  <si>
    <t>戸</t>
    <rPh sb="0" eb="1">
      <t>ト</t>
    </rPh>
    <phoneticPr fontId="66"/>
  </si>
  <si>
    <t>受水槽容量</t>
    <rPh sb="0" eb="3">
      <t>ジュスイソウ</t>
    </rPh>
    <rPh sb="3" eb="5">
      <t>ヨウリョウ</t>
    </rPh>
    <phoneticPr fontId="66"/>
  </si>
  <si>
    <t>㎥</t>
    <phoneticPr fontId="66"/>
  </si>
  <si>
    <t>開発等の概要</t>
    <rPh sb="0" eb="2">
      <t>カイハツ</t>
    </rPh>
    <rPh sb="2" eb="3">
      <t>トウ</t>
    </rPh>
    <rPh sb="4" eb="6">
      <t>ガイヨウ</t>
    </rPh>
    <phoneticPr fontId="66"/>
  </si>
  <si>
    <t>名称</t>
    <rPh sb="0" eb="2">
      <t>メイショウ</t>
    </rPh>
    <phoneticPr fontId="66"/>
  </si>
  <si>
    <t>※2箇所以上取出しの場合</t>
    <rPh sb="2" eb="4">
      <t>カショ</t>
    </rPh>
    <rPh sb="4" eb="6">
      <t>イジョウ</t>
    </rPh>
    <rPh sb="6" eb="8">
      <t>トリダ</t>
    </rPh>
    <rPh sb="10" eb="12">
      <t>バアイ</t>
    </rPh>
    <phoneticPr fontId="66"/>
  </si>
  <si>
    <t>区画数・戸数</t>
    <rPh sb="0" eb="2">
      <t>クカク</t>
    </rPh>
    <rPh sb="2" eb="3">
      <t>スウ</t>
    </rPh>
    <rPh sb="4" eb="5">
      <t>ト</t>
    </rPh>
    <rPh sb="5" eb="6">
      <t>スウ</t>
    </rPh>
    <phoneticPr fontId="66"/>
  </si>
  <si>
    <t>区画</t>
    <rPh sb="0" eb="2">
      <t>クカク</t>
    </rPh>
    <phoneticPr fontId="66"/>
  </si>
  <si>
    <t>宅地造成面積</t>
    <rPh sb="0" eb="2">
      <t>タクチ</t>
    </rPh>
    <rPh sb="2" eb="4">
      <t>ゾウセイ</t>
    </rPh>
    <rPh sb="4" eb="6">
      <t>メンセキ</t>
    </rPh>
    <phoneticPr fontId="66"/>
  </si>
  <si>
    <t>㎡</t>
    <phoneticPr fontId="66"/>
  </si>
  <si>
    <t>公道工事完成希望年月日</t>
    <rPh sb="0" eb="2">
      <t>コウドウ</t>
    </rPh>
    <rPh sb="2" eb="4">
      <t>コウジ</t>
    </rPh>
    <rPh sb="4" eb="6">
      <t>カンセイ</t>
    </rPh>
    <rPh sb="6" eb="8">
      <t>キボウ</t>
    </rPh>
    <rPh sb="8" eb="11">
      <t>ネンガッピ</t>
    </rPh>
    <phoneticPr fontId="66"/>
  </si>
  <si>
    <t>給水開始予定年月日</t>
    <rPh sb="0" eb="2">
      <t>キュウスイ</t>
    </rPh>
    <rPh sb="2" eb="4">
      <t>カイシ</t>
    </rPh>
    <rPh sb="4" eb="6">
      <t>ヨテイ</t>
    </rPh>
    <rPh sb="6" eb="9">
      <t>ネンガッピ</t>
    </rPh>
    <phoneticPr fontId="66"/>
  </si>
  <si>
    <t>（工事用</t>
    <rPh sb="1" eb="4">
      <t>コウジヨウ</t>
    </rPh>
    <phoneticPr fontId="66"/>
  </si>
  <si>
    <t>日）</t>
    <rPh sb="0" eb="1">
      <t>ヒ</t>
    </rPh>
    <phoneticPr fontId="66"/>
  </si>
  <si>
    <t>道路の種別</t>
    <rPh sb="0" eb="2">
      <t>ドウロ</t>
    </rPh>
    <rPh sb="3" eb="5">
      <t>シュベツ</t>
    </rPh>
    <phoneticPr fontId="66"/>
  </si>
  <si>
    <t>□</t>
    <phoneticPr fontId="66"/>
  </si>
  <si>
    <t>国道</t>
    <rPh sb="0" eb="2">
      <t>コクドウ</t>
    </rPh>
    <phoneticPr fontId="66"/>
  </si>
  <si>
    <t>県道</t>
    <rPh sb="0" eb="2">
      <t>ケンドウ</t>
    </rPh>
    <phoneticPr fontId="66"/>
  </si>
  <si>
    <t>□</t>
    <phoneticPr fontId="66"/>
  </si>
  <si>
    <t>市道</t>
    <rPh sb="0" eb="2">
      <t>シドウ</t>
    </rPh>
    <phoneticPr fontId="66"/>
  </si>
  <si>
    <t>里道</t>
    <rPh sb="0" eb="1">
      <t>サト</t>
    </rPh>
    <rPh sb="1" eb="2">
      <t>ミチ</t>
    </rPh>
    <phoneticPr fontId="66"/>
  </si>
  <si>
    <t>添付書類</t>
    <rPh sb="0" eb="2">
      <t>テンプ</t>
    </rPh>
    <rPh sb="2" eb="4">
      <t>ショルイ</t>
    </rPh>
    <phoneticPr fontId="66"/>
  </si>
  <si>
    <t>位置図</t>
    <rPh sb="0" eb="2">
      <t>イチ</t>
    </rPh>
    <rPh sb="2" eb="3">
      <t>ズ</t>
    </rPh>
    <phoneticPr fontId="66"/>
  </si>
  <si>
    <t>平面図</t>
    <rPh sb="0" eb="3">
      <t>ヘイメンズ</t>
    </rPh>
    <phoneticPr fontId="66"/>
  </si>
  <si>
    <t>公図の写し</t>
    <rPh sb="0" eb="2">
      <t>コウズ</t>
    </rPh>
    <rPh sb="3" eb="4">
      <t>ウツ</t>
    </rPh>
    <phoneticPr fontId="66"/>
  </si>
  <si>
    <t>その他必要な書類</t>
    <rPh sb="2" eb="3">
      <t>タ</t>
    </rPh>
    <rPh sb="3" eb="5">
      <t>ヒツヨウ</t>
    </rPh>
    <rPh sb="6" eb="8">
      <t>ショルイ</t>
    </rPh>
    <phoneticPr fontId="66"/>
  </si>
  <si>
    <t>注意</t>
    <rPh sb="0" eb="2">
      <t>チュウイ</t>
    </rPh>
    <phoneticPr fontId="66"/>
  </si>
  <si>
    <t>太枠の中のみ記入してください</t>
    <rPh sb="0" eb="2">
      <t>フトワク</t>
    </rPh>
    <rPh sb="3" eb="4">
      <t>ナカ</t>
    </rPh>
    <rPh sb="6" eb="8">
      <t>キニュウ</t>
    </rPh>
    <phoneticPr fontId="66"/>
  </si>
  <si>
    <t>□のところは該当するものを■にしてください</t>
    <rPh sb="6" eb="8">
      <t>ガイトウ</t>
    </rPh>
    <phoneticPr fontId="66"/>
  </si>
  <si>
    <t>決定内容</t>
    <rPh sb="0" eb="2">
      <t>ケッテイ</t>
    </rPh>
    <rPh sb="2" eb="4">
      <t>ナイヨウ</t>
    </rPh>
    <phoneticPr fontId="66"/>
  </si>
  <si>
    <t>決定者</t>
    <rPh sb="0" eb="2">
      <t>ケッテイ</t>
    </rPh>
    <rPh sb="2" eb="3">
      <t>シャ</t>
    </rPh>
    <phoneticPr fontId="66"/>
  </si>
  <si>
    <t>検討者</t>
    <rPh sb="0" eb="2">
      <t>ケントウ</t>
    </rPh>
    <rPh sb="2" eb="3">
      <t>シャ</t>
    </rPh>
    <phoneticPr fontId="66"/>
  </si>
  <si>
    <t>起案責任者</t>
    <rPh sb="0" eb="2">
      <t>キアン</t>
    </rPh>
    <rPh sb="2" eb="5">
      <t>セキニンシャ</t>
    </rPh>
    <phoneticPr fontId="66"/>
  </si>
  <si>
    <t>給水</t>
    <rPh sb="0" eb="2">
      <t>キュウスイ</t>
    </rPh>
    <phoneticPr fontId="66"/>
  </si>
  <si>
    <t>受託</t>
    <rPh sb="0" eb="2">
      <t>ジュタク</t>
    </rPh>
    <phoneticPr fontId="66"/>
  </si>
  <si>
    <t>承認</t>
    <rPh sb="0" eb="2">
      <t>ショウニン</t>
    </rPh>
    <phoneticPr fontId="66"/>
  </si>
  <si>
    <t>豊田市</t>
  </si>
  <si>
    <t>豊田市</t>
    <phoneticPr fontId="50"/>
  </si>
  <si>
    <t>水圧・水量不足承諾書</t>
    <rPh sb="0" eb="2">
      <t>スイアツ</t>
    </rPh>
    <rPh sb="3" eb="5">
      <t>スイリョウ</t>
    </rPh>
    <rPh sb="5" eb="7">
      <t>ブソク</t>
    </rPh>
    <rPh sb="7" eb="10">
      <t>ショウダクショ</t>
    </rPh>
    <phoneticPr fontId="5"/>
  </si>
  <si>
    <t>新規修水負担金減免申請</t>
    <rPh sb="0" eb="2">
      <t>シンキ</t>
    </rPh>
    <rPh sb="2" eb="4">
      <t>シュウスイ</t>
    </rPh>
    <rPh sb="4" eb="7">
      <t>フタンキン</t>
    </rPh>
    <rPh sb="7" eb="9">
      <t>ゲンメン</t>
    </rPh>
    <rPh sb="9" eb="11">
      <t>シンセイ</t>
    </rPh>
    <phoneticPr fontId="5"/>
  </si>
  <si>
    <t>舗装先行</t>
    <rPh sb="0" eb="2">
      <t>ホソウ</t>
    </rPh>
    <rPh sb="2" eb="4">
      <t>センコウ</t>
    </rPh>
    <phoneticPr fontId="5"/>
  </si>
  <si>
    <t>減径承諾書</t>
    <rPh sb="0" eb="1">
      <t>ゲン</t>
    </rPh>
    <rPh sb="1" eb="2">
      <t>ケイ</t>
    </rPh>
    <rPh sb="2" eb="5">
      <t>ショウダクショ</t>
    </rPh>
    <phoneticPr fontId="5"/>
  </si>
  <si>
    <t>給水装置権利放棄承諾</t>
    <rPh sb="0" eb="2">
      <t>キュウスイ</t>
    </rPh>
    <rPh sb="2" eb="4">
      <t>ソウチ</t>
    </rPh>
    <rPh sb="4" eb="6">
      <t>ケンリ</t>
    </rPh>
    <rPh sb="6" eb="8">
      <t>ホウキ</t>
    </rPh>
    <rPh sb="8" eb="10">
      <t>ショウダク</t>
    </rPh>
    <phoneticPr fontId="5"/>
  </si>
  <si>
    <t>公道工事着手希望届</t>
    <rPh sb="0" eb="2">
      <t>コウドウ</t>
    </rPh>
    <rPh sb="2" eb="4">
      <t>コウジ</t>
    </rPh>
    <rPh sb="4" eb="6">
      <t>チャクシュ</t>
    </rPh>
    <rPh sb="6" eb="8">
      <t>キボウ</t>
    </rPh>
    <rPh sb="8" eb="9">
      <t>トドケ</t>
    </rPh>
    <phoneticPr fontId="5"/>
  </si>
  <si>
    <t>埋設物チェックリスト</t>
    <rPh sb="0" eb="2">
      <t>マイセツ</t>
    </rPh>
    <rPh sb="2" eb="3">
      <t>ブツ</t>
    </rPh>
    <phoneticPr fontId="5"/>
  </si>
  <si>
    <t>配水管布設工事申込</t>
    <rPh sb="0" eb="3">
      <t>ハイスイカン</t>
    </rPh>
    <rPh sb="3" eb="5">
      <t>フセツ</t>
    </rPh>
    <rPh sb="5" eb="7">
      <t>コウジ</t>
    </rPh>
    <rPh sb="7" eb="9">
      <t>モウシコミ</t>
    </rPh>
    <phoneticPr fontId="5"/>
  </si>
  <si>
    <t>申請書</t>
    <rPh sb="0" eb="3">
      <t>シンセイショ</t>
    </rPh>
    <phoneticPr fontId="5"/>
  </si>
  <si>
    <t>check表</t>
    <rPh sb="5" eb="6">
      <t>ヒョウ</t>
    </rPh>
    <phoneticPr fontId="5"/>
  </si>
  <si>
    <t>水道</t>
    <rPh sb="0" eb="2">
      <t>スイドウ</t>
    </rPh>
    <phoneticPr fontId="5"/>
  </si>
  <si>
    <t>工事店情報に戻る</t>
    <rPh sb="0" eb="2">
      <t>コウジ</t>
    </rPh>
    <rPh sb="2" eb="3">
      <t>テン</t>
    </rPh>
    <rPh sb="3" eb="5">
      <t>ジョウホウ</t>
    </rPh>
    <rPh sb="6" eb="7">
      <t>モド</t>
    </rPh>
    <phoneticPr fontId="5"/>
  </si>
  <si>
    <t>工事店情報に戻る</t>
    <rPh sb="0" eb="5">
      <t>コウジテンジョウホウ</t>
    </rPh>
    <rPh sb="6" eb="7">
      <t>モド</t>
    </rPh>
    <phoneticPr fontId="5"/>
  </si>
  <si>
    <t>指定給水装置工事事業者規程様式第４号（第１５条関係）</t>
  </si>
  <si>
    <t>給水装置工事しゅん工検査申請書</t>
  </si>
  <si>
    <t>指定事業者</t>
    <phoneticPr fontId="50"/>
  </si>
  <si>
    <t>ふりがな</t>
    <phoneticPr fontId="50"/>
  </si>
  <si>
    <t>氏名</t>
    <phoneticPr fontId="50"/>
  </si>
  <si>
    <t>（法人にあっては、名称及び代表者氏名）</t>
    <phoneticPr fontId="50"/>
  </si>
  <si>
    <t>主任技術者　</t>
    <phoneticPr fontId="50"/>
  </si>
  <si>
    <t>氏名</t>
    <phoneticPr fontId="50"/>
  </si>
  <si>
    <t>次のとおり豊田市水道事業給水条例第７条第２項の規定によるしゅん工検査を受けたいの</t>
    <phoneticPr fontId="50"/>
  </si>
  <si>
    <t>で、豊田市上下水道局指定給水装置工事事業者規程第１５条第２項の規定により申請します。</t>
    <phoneticPr fontId="50"/>
  </si>
  <si>
    <t>受付番号</t>
  </si>
  <si>
    <t>水道番号</t>
  </si>
  <si>
    <t>設置場所</t>
  </si>
  <si>
    <t>設置者</t>
  </si>
  <si>
    <r>
      <t>1</t>
    </r>
    <r>
      <rPr>
        <sz val="7"/>
        <color theme="1"/>
        <rFont val="メイリオ"/>
        <family val="3"/>
        <charset val="128"/>
      </rPr>
      <t xml:space="preserve">      </t>
    </r>
    <r>
      <rPr>
        <sz val="10.5"/>
        <color theme="1"/>
        <rFont val="メイリオ"/>
        <family val="3"/>
        <charset val="128"/>
      </rPr>
      <t>検査に当たっては、原則として主任技術者の立会いが必要です。</t>
    </r>
  </si>
  <si>
    <r>
      <t>2</t>
    </r>
    <r>
      <rPr>
        <sz val="7"/>
        <color theme="1"/>
        <rFont val="メイリオ"/>
        <family val="3"/>
        <charset val="128"/>
      </rPr>
      <t xml:space="preserve">      </t>
    </r>
    <r>
      <rPr>
        <sz val="10.5"/>
        <color theme="1"/>
        <rFont val="メイリオ"/>
        <family val="3"/>
        <charset val="128"/>
      </rPr>
      <t>屋内給水装置工事検査報告書及び給水装置管理台帳を添付してください。</t>
    </r>
  </si>
  <si>
    <t>指定給水装置工事事業者規程様式第３号（第１５条関係）</t>
  </si>
  <si>
    <t>給水装置工事検査報告書</t>
  </si>
  <si>
    <t>指定事業者</t>
    <phoneticPr fontId="50"/>
  </si>
  <si>
    <t>住　所</t>
    <phoneticPr fontId="50"/>
  </si>
  <si>
    <t>　　　　　　　　　　　　　</t>
    <phoneticPr fontId="50"/>
  </si>
  <si>
    <t>氏　名　</t>
    <phoneticPr fontId="50"/>
  </si>
  <si>
    <t>（法人にあっては、名称及び代表者氏名）</t>
    <phoneticPr fontId="50"/>
  </si>
  <si>
    <t>主任技術者</t>
    <phoneticPr fontId="50"/>
  </si>
  <si>
    <t>氏　名</t>
    <phoneticPr fontId="50"/>
  </si>
  <si>
    <t>　　次のとおり豊田市水道事業給水条例第７条第２項の規定による水圧試験等を実施したので、</t>
    <phoneticPr fontId="50"/>
  </si>
  <si>
    <t>豊田市上下水道局指定給水装置工事事業者規程第１５条第１項の規定により報告します。</t>
    <phoneticPr fontId="50"/>
  </si>
  <si>
    <t>検査の別</t>
  </si>
  <si>
    <t>□</t>
    <phoneticPr fontId="50"/>
  </si>
  <si>
    <t>竣　工</t>
    <phoneticPr fontId="50"/>
  </si>
  <si>
    <t>□</t>
    <phoneticPr fontId="50"/>
  </si>
  <si>
    <t>中　間</t>
    <phoneticPr fontId="50"/>
  </si>
  <si>
    <t>再検査</t>
    <phoneticPr fontId="50"/>
  </si>
  <si>
    <t>実施日</t>
  </si>
  <si>
    <t>実施事項</t>
  </si>
  <si>
    <t>確認事項</t>
  </si>
  <si>
    <t>水圧・水質検査</t>
  </si>
  <si>
    <t>0.98Mpaの水圧を2分間保持し、異常が認められない</t>
    <phoneticPr fontId="50"/>
  </si>
  <si>
    <t>水圧検査免除</t>
    <phoneticPr fontId="50"/>
  </si>
  <si>
    <t>残留塩素（　　㎎/l）</t>
    <phoneticPr fontId="50"/>
  </si>
  <si>
    <t xml:space="preserve"> □</t>
    <phoneticPr fontId="50"/>
  </si>
  <si>
    <t>ペーハー値(　　　)</t>
    <phoneticPr fontId="50"/>
  </si>
  <si>
    <t>竣工図との照合</t>
    <phoneticPr fontId="50"/>
  </si>
  <si>
    <t>□</t>
    <phoneticPr fontId="50"/>
  </si>
  <si>
    <t>メーター、乙止水栓ボックスの設置位置及び基準内</t>
    <phoneticPr fontId="50"/>
  </si>
  <si>
    <t>給水管の口径、管種及び布設寸法</t>
    <phoneticPr fontId="50"/>
  </si>
  <si>
    <t>施設位置の確認</t>
    <phoneticPr fontId="50"/>
  </si>
  <si>
    <t>水栓及び器具類の取付位置</t>
    <phoneticPr fontId="50"/>
  </si>
  <si>
    <t>メーター</t>
  </si>
  <si>
    <t>検針及び点検が容易な箇所　</t>
    <phoneticPr fontId="50"/>
  </si>
  <si>
    <t>水平に設置</t>
    <phoneticPr fontId="50"/>
  </si>
  <si>
    <t>ボックス</t>
    <phoneticPr fontId="50"/>
  </si>
  <si>
    <t>土砂止及び底板を設置</t>
    <phoneticPr fontId="50"/>
  </si>
  <si>
    <t>副弁付止水栓に片寄りがない</t>
    <phoneticPr fontId="50"/>
  </si>
  <si>
    <t>乙止水栓
ボックス</t>
    <phoneticPr fontId="50"/>
  </si>
  <si>
    <t>水栓番号、水道番号の記入</t>
    <phoneticPr fontId="50"/>
  </si>
  <si>
    <t>アパート等で蓋裏に部屋号数を記載</t>
    <phoneticPr fontId="50"/>
  </si>
  <si>
    <t>傾きなし</t>
    <phoneticPr fontId="50"/>
  </si>
  <si>
    <t>指示パイプ挿入</t>
    <phoneticPr fontId="50"/>
  </si>
  <si>
    <t>開閉確認</t>
    <phoneticPr fontId="50"/>
  </si>
  <si>
    <t>使用材料
認証品の確認</t>
    <phoneticPr fontId="50"/>
  </si>
  <si>
    <t>管及び継手類</t>
    <phoneticPr fontId="50"/>
  </si>
  <si>
    <t>水栓及び弁類</t>
    <phoneticPr fontId="50"/>
  </si>
  <si>
    <t>給水器具類</t>
    <phoneticPr fontId="50"/>
  </si>
  <si>
    <t>ユニットか装置</t>
    <phoneticPr fontId="50"/>
  </si>
  <si>
    <t>特殊器具</t>
    <phoneticPr fontId="50"/>
  </si>
  <si>
    <t>あり</t>
    <phoneticPr fontId="50"/>
  </si>
  <si>
    <t>（名称　　　　　　　　）</t>
    <phoneticPr fontId="50"/>
  </si>
  <si>
    <t>なし</t>
    <phoneticPr fontId="50"/>
  </si>
  <si>
    <t>配管状況</t>
  </si>
  <si>
    <t>埋戻し現状復旧現況</t>
    <phoneticPr fontId="50"/>
  </si>
  <si>
    <t>施設深度</t>
    <phoneticPr fontId="50"/>
  </si>
  <si>
    <t>（　　　　　㎝）</t>
    <phoneticPr fontId="50"/>
  </si>
  <si>
    <t>防食テープ施行状態</t>
    <phoneticPr fontId="50"/>
  </si>
  <si>
    <t>鋼管切断面防食対策</t>
    <phoneticPr fontId="50"/>
  </si>
  <si>
    <t>水栓及び器具類取付状態</t>
    <phoneticPr fontId="50"/>
  </si>
  <si>
    <t>露出部の防寒・防露対策</t>
    <phoneticPr fontId="50"/>
  </si>
  <si>
    <t>クロスコネクションなし</t>
    <phoneticPr fontId="50"/>
  </si>
  <si>
    <t>3階直圧・逆止パッキン取付け</t>
    <phoneticPr fontId="50"/>
  </si>
  <si>
    <t>受水槽</t>
  </si>
  <si>
    <t>吐水空間寸法</t>
    <phoneticPr fontId="50"/>
  </si>
  <si>
    <t>(　　　㎝)　</t>
    <phoneticPr fontId="50"/>
  </si>
  <si>
    <t>マンホール施錠</t>
    <phoneticPr fontId="50"/>
  </si>
  <si>
    <t>警報装置の設置</t>
    <phoneticPr fontId="50"/>
  </si>
  <si>
    <t>波浪防止板の設置</t>
    <phoneticPr fontId="50"/>
  </si>
  <si>
    <t>防虫網の設置</t>
    <phoneticPr fontId="50"/>
  </si>
  <si>
    <t>保守点検スペース</t>
    <phoneticPr fontId="50"/>
  </si>
  <si>
    <t>特記事項</t>
  </si>
  <si>
    <t>メンテナンスシール貼付</t>
    <phoneticPr fontId="50"/>
  </si>
  <si>
    <t>記入上の注意事項</t>
  </si>
  <si>
    <t>　1　該当するもの又は検査を行って合格したものについて、□の欄にレ印を付けてください。</t>
    <phoneticPr fontId="50"/>
  </si>
  <si>
    <t>　2　施行後に確認できなくなる場所については、工事中に必ず確認してください。</t>
    <phoneticPr fontId="50"/>
  </si>
  <si>
    <t>施行基準様式第１０号</t>
    <rPh sb="0" eb="2">
      <t>セコウ</t>
    </rPh>
    <rPh sb="2" eb="4">
      <t>キジュン</t>
    </rPh>
    <rPh sb="4" eb="6">
      <t>ヨウシキ</t>
    </rPh>
    <rPh sb="6" eb="7">
      <t>ダイ</t>
    </rPh>
    <rPh sb="9" eb="10">
      <t>ゴウ</t>
    </rPh>
    <phoneticPr fontId="85"/>
  </si>
  <si>
    <t>入力</t>
    <rPh sb="0" eb="2">
      <t>ニュウリョク</t>
    </rPh>
    <phoneticPr fontId="85"/>
  </si>
  <si>
    <t>確認</t>
    <rPh sb="0" eb="2">
      <t>カクニン</t>
    </rPh>
    <phoneticPr fontId="85"/>
  </si>
  <si>
    <t>新規メーター取付依頼書</t>
    <phoneticPr fontId="85"/>
  </si>
  <si>
    <t>設置場所
（代表地番）</t>
    <rPh sb="0" eb="2">
      <t>セッチ</t>
    </rPh>
    <rPh sb="2" eb="4">
      <t>バショ</t>
    </rPh>
    <rPh sb="6" eb="8">
      <t>ダイヒョウ</t>
    </rPh>
    <rPh sb="8" eb="10">
      <t>チバン</t>
    </rPh>
    <phoneticPr fontId="85"/>
  </si>
  <si>
    <t>豊田市</t>
    <rPh sb="0" eb="3">
      <t>トヨタシ</t>
    </rPh>
    <phoneticPr fontId="85"/>
  </si>
  <si>
    <r>
      <t>給水受付番号</t>
    </r>
    <r>
      <rPr>
        <sz val="11"/>
        <rFont val="メイリオ"/>
        <family val="3"/>
        <charset val="128"/>
      </rPr>
      <t>（※1）</t>
    </r>
    <phoneticPr fontId="85"/>
  </si>
  <si>
    <t>取付日</t>
    <rPh sb="0" eb="2">
      <t>トリツケ</t>
    </rPh>
    <rPh sb="2" eb="3">
      <t>ビ</t>
    </rPh>
    <phoneticPr fontId="85"/>
  </si>
  <si>
    <t>フリガナ</t>
    <phoneticPr fontId="85"/>
  </si>
  <si>
    <t>取付作業者</t>
    <rPh sb="0" eb="2">
      <t>トリツケ</t>
    </rPh>
    <rPh sb="2" eb="4">
      <t>サギョウ</t>
    </rPh>
    <rPh sb="4" eb="5">
      <t>シャ</t>
    </rPh>
    <phoneticPr fontId="85"/>
  </si>
  <si>
    <t>集合住宅名・
使用方書等　</t>
    <phoneticPr fontId="85"/>
  </si>
  <si>
    <t>　工事店・水道局　</t>
  </si>
  <si>
    <t>【注意事項】
※１ 給水受付番号は、下表NO.１に記入された水道
　　番号に対応する受付番号を記入してください。
※２ 取付と同時に開始(開栓)する場合は水道料金を
　　請求しますので、請求先を記入してください。
　　取付のみ(止水)の場合は空欄としてください。</t>
    <rPh sb="1" eb="3">
      <t>チュウイ</t>
    </rPh>
    <rPh sb="3" eb="5">
      <t>ジコウ</t>
    </rPh>
    <rPh sb="25" eb="27">
      <t>キニュウ</t>
    </rPh>
    <rPh sb="42" eb="44">
      <t>ウケツケ</t>
    </rPh>
    <rPh sb="85" eb="87">
      <t>セイキュウ</t>
    </rPh>
    <rPh sb="93" eb="95">
      <t>セイキュウ</t>
    </rPh>
    <rPh sb="95" eb="96">
      <t>サキ</t>
    </rPh>
    <rPh sb="97" eb="99">
      <t>キニュウ</t>
    </rPh>
    <rPh sb="121" eb="123">
      <t>クウラン</t>
    </rPh>
    <phoneticPr fontId="85"/>
  </si>
  <si>
    <t xml:space="preserve">水道料金請求先【使用者】 </t>
    <phoneticPr fontId="85"/>
  </si>
  <si>
    <t>氏 名
（会社名）</t>
    <rPh sb="0" eb="1">
      <t>ウジ</t>
    </rPh>
    <rPh sb="2" eb="3">
      <t>ナ</t>
    </rPh>
    <rPh sb="5" eb="8">
      <t>カイシャメイ</t>
    </rPh>
    <phoneticPr fontId="85"/>
  </si>
  <si>
    <t>住所・所在地</t>
    <rPh sb="0" eb="2">
      <t>ジュウショ</t>
    </rPh>
    <rPh sb="3" eb="6">
      <t>ショザイチ</t>
    </rPh>
    <phoneticPr fontId="85"/>
  </si>
  <si>
    <t>依頼者</t>
    <rPh sb="0" eb="3">
      <t>イライシャ</t>
    </rPh>
    <phoneticPr fontId="85"/>
  </si>
  <si>
    <t>工事店名</t>
    <rPh sb="0" eb="2">
      <t>コウジ</t>
    </rPh>
    <rPh sb="2" eb="4">
      <t>テンメイ</t>
    </rPh>
    <phoneticPr fontId="85"/>
  </si>
  <si>
    <t>担当者</t>
    <rPh sb="0" eb="3">
      <t>タントウシャ</t>
    </rPh>
    <phoneticPr fontId="85"/>
  </si>
  <si>
    <t>送り先方書</t>
    <rPh sb="0" eb="1">
      <t>オク</t>
    </rPh>
    <rPh sb="2" eb="3">
      <t>サキ</t>
    </rPh>
    <rPh sb="3" eb="4">
      <t>カタ</t>
    </rPh>
    <rPh sb="4" eb="5">
      <t>ガ</t>
    </rPh>
    <phoneticPr fontId="85"/>
  </si>
  <si>
    <t>（支店、営業所名など）</t>
    <rPh sb="7" eb="8">
      <t>メイ</t>
    </rPh>
    <phoneticPr fontId="85"/>
  </si>
  <si>
    <t>電 話</t>
    <rPh sb="0" eb="1">
      <t>デン</t>
    </rPh>
    <rPh sb="2" eb="3">
      <t>ハナシ</t>
    </rPh>
    <phoneticPr fontId="85"/>
  </si>
  <si>
    <t>備 考</t>
    <rPh sb="0" eb="1">
      <t>ビ</t>
    </rPh>
    <rPh sb="2" eb="3">
      <t>コウ</t>
    </rPh>
    <phoneticPr fontId="85"/>
  </si>
  <si>
    <t>NO.</t>
    <phoneticPr fontId="85"/>
  </si>
  <si>
    <t>水道番号</t>
    <rPh sb="0" eb="2">
      <t>スイドウ</t>
    </rPh>
    <rPh sb="2" eb="4">
      <t>バンゴウ</t>
    </rPh>
    <phoneticPr fontId="85"/>
  </si>
  <si>
    <t>号数等</t>
    <rPh sb="0" eb="2">
      <t>ゴウスウ</t>
    </rPh>
    <rPh sb="2" eb="3">
      <t>トウ</t>
    </rPh>
    <phoneticPr fontId="85"/>
  </si>
  <si>
    <t>口径(ミリ)</t>
    <rPh sb="0" eb="2">
      <t>コウケイ</t>
    </rPh>
    <phoneticPr fontId="85"/>
  </si>
  <si>
    <t>依頼作業</t>
    <rPh sb="0" eb="2">
      <t>イライ</t>
    </rPh>
    <rPh sb="2" eb="4">
      <t>サギョウ</t>
    </rPh>
    <phoneticPr fontId="85"/>
  </si>
  <si>
    <t>取付のみ(止水)　・　取付＋開始</t>
  </si>
  <si>
    <t xml:space="preserve"> </t>
    <phoneticPr fontId="85"/>
  </si>
  <si>
    <t>　</t>
  </si>
  <si>
    <t>※依頼作業が「取付＋開始」の場合、上記使用者に水道料金を請求します。</t>
    <phoneticPr fontId="85"/>
  </si>
  <si>
    <t>NO.</t>
    <phoneticPr fontId="85"/>
  </si>
  <si>
    <t xml:space="preserve"> </t>
    <phoneticPr fontId="85"/>
  </si>
  <si>
    <t>※依頼作業が「取付＋開始」の場合、上記使用者に水道料金を請求します。</t>
    <phoneticPr fontId="85"/>
  </si>
  <si>
    <t>施行基準様式第１２号</t>
  </si>
  <si>
    <r>
      <t>　集合住宅台帳</t>
    </r>
    <r>
      <rPr>
        <sz val="16"/>
        <color theme="1"/>
        <rFont val="ＭＳ 明朝"/>
        <family val="1"/>
        <charset val="128"/>
      </rPr>
      <t/>
    </r>
    <phoneticPr fontId="50"/>
  </si>
  <si>
    <t xml:space="preserve"> (地番・名称は最終決定したものを記入)</t>
    <phoneticPr fontId="50"/>
  </si>
  <si>
    <t xml:space="preserve"> №</t>
    <phoneticPr fontId="50"/>
  </si>
  <si>
    <t>名称</t>
    <phoneticPr fontId="50"/>
  </si>
  <si>
    <t>(</t>
    <phoneticPr fontId="50"/>
  </si>
  <si>
    <t>階建</t>
    <phoneticPr fontId="50"/>
  </si>
  <si>
    <t>棟)</t>
    <phoneticPr fontId="50"/>
  </si>
  <si>
    <t>所有者</t>
  </si>
  <si>
    <t>メーター（戸数）</t>
    <phoneticPr fontId="50"/>
  </si>
  <si>
    <t>個</t>
    <phoneticPr fontId="50"/>
  </si>
  <si>
    <t>(その他共用メーター</t>
    <phoneticPr fontId="50"/>
  </si>
  <si>
    <t>個)</t>
    <phoneticPr fontId="50"/>
  </si>
  <si>
    <t>氏名</t>
    <phoneticPr fontId="50"/>
  </si>
  <si>
    <t>TEL</t>
    <phoneticPr fontId="50"/>
  </si>
  <si>
    <t>準給装置</t>
  </si>
  <si>
    <t>無</t>
    <phoneticPr fontId="50"/>
  </si>
  <si>
    <t>・</t>
    <phoneticPr fontId="50"/>
  </si>
  <si>
    <t>（№　</t>
    <phoneticPr fontId="50"/>
  </si>
  <si>
    <t>受水槽</t>
    <phoneticPr fontId="50"/>
  </si>
  <si>
    <t>㎥</t>
    <phoneticPr fontId="50"/>
  </si>
  <si>
    <t>管理者</t>
  </si>
  <si>
    <t>工事店</t>
  </si>
  <si>
    <r>
      <t>年　</t>
    </r>
    <r>
      <rPr>
        <sz val="8"/>
        <color theme="1"/>
        <rFont val="ＭＳ 明朝"/>
        <family val="1"/>
        <charset val="128"/>
      </rPr>
      <t xml:space="preserve">  </t>
    </r>
    <r>
      <rPr>
        <sz val="8"/>
        <color theme="1"/>
        <rFont val="メイリオ"/>
        <family val="3"/>
        <charset val="128"/>
      </rPr>
      <t>月</t>
    </r>
    <r>
      <rPr>
        <sz val="8"/>
        <color theme="1"/>
        <rFont val="ＭＳ 明朝"/>
        <family val="1"/>
        <charset val="128"/>
      </rPr>
      <t xml:space="preserve"> </t>
    </r>
    <r>
      <rPr>
        <sz val="8"/>
        <color theme="1"/>
        <rFont val="メイリオ"/>
        <family val="3"/>
        <charset val="128"/>
      </rPr>
      <t>　</t>
    </r>
    <r>
      <rPr>
        <sz val="8"/>
        <color theme="1"/>
        <rFont val="ＭＳ 明朝"/>
        <family val="1"/>
        <charset val="128"/>
      </rPr>
      <t xml:space="preserve"> </t>
    </r>
    <r>
      <rPr>
        <sz val="8"/>
        <color theme="1"/>
        <rFont val="メイリオ"/>
        <family val="3"/>
        <charset val="128"/>
      </rPr>
      <t>日新設</t>
    </r>
    <phoneticPr fontId="50"/>
  </si>
  <si>
    <t>集合住宅番号</t>
  </si>
  <si>
    <t>代表水道番号</t>
  </si>
  <si>
    <t xml:space="preserve"> 位置図</t>
    <phoneticPr fontId="50"/>
  </si>
  <si>
    <r>
      <t xml:space="preserve">
全体平面配管図、区分図（各戸に</t>
    </r>
    <r>
      <rPr>
        <b/>
        <sz val="10"/>
        <color theme="1"/>
        <rFont val="メイリオ"/>
        <family val="3"/>
        <charset val="128"/>
      </rPr>
      <t>水道番号</t>
    </r>
    <r>
      <rPr>
        <sz val="10"/>
        <color theme="1"/>
        <rFont val="メイリオ"/>
        <family val="3"/>
        <charset val="128"/>
      </rPr>
      <t>を記入）</t>
    </r>
    <phoneticPr fontId="50"/>
  </si>
  <si>
    <t>施行基準様式第9号</t>
  </si>
  <si>
    <t>給水装置工事（公道）完了届</t>
    <phoneticPr fontId="50"/>
  </si>
  <si>
    <t>提出日：　　　　年　　月　　日</t>
    <phoneticPr fontId="50"/>
  </si>
  <si>
    <t>　申請者氏名、名称等</t>
  </si>
  <si>
    <t>(設置場所)</t>
  </si>
  <si>
    <t>方書等</t>
  </si>
  <si>
    <t>材料、工種名</t>
  </si>
  <si>
    <t>数量</t>
  </si>
  <si>
    <t>取付施工日</t>
  </si>
  <si>
    <t>本復旧施工日</t>
  </si>
  <si>
    <t>指定事業者</t>
  </si>
  <si>
    <t>主任技術者</t>
  </si>
  <si>
    <t>位置図</t>
  </si>
  <si>
    <t>　公道取付平面図、断面図、配管詳細図</t>
  </si>
  <si>
    <t>給水装置工事しゅん工検査申請書</t>
    <phoneticPr fontId="5"/>
  </si>
  <si>
    <t>メーター取付依頼書</t>
  </si>
  <si>
    <t>集合住宅台帳</t>
  </si>
  <si>
    <t>給水装置工事（公道）完了届</t>
  </si>
  <si>
    <t>検査・完了</t>
    <rPh sb="0" eb="2">
      <t>ケンサ</t>
    </rPh>
    <rPh sb="3" eb="5">
      <t>カンリョウ</t>
    </rPh>
    <phoneticPr fontId="5"/>
  </si>
  <si>
    <t>申請</t>
    <rPh sb="0" eb="2">
      <t>シンセイ</t>
    </rPh>
    <phoneticPr fontId="5"/>
  </si>
  <si>
    <t>給水申請地
（番地名等まで記載）</t>
    <rPh sb="0" eb="2">
      <t>キュウスイ</t>
    </rPh>
    <rPh sb="2" eb="4">
      <t>シンセイ</t>
    </rPh>
    <rPh sb="4" eb="5">
      <t>チ</t>
    </rPh>
    <phoneticPr fontId="66"/>
  </si>
  <si>
    <t>　住所</t>
    <rPh sb="1" eb="3">
      <t>ジュウショ</t>
    </rPh>
    <phoneticPr fontId="5"/>
  </si>
  <si>
    <t>　工事店名フリガナ</t>
    <rPh sb="1" eb="3">
      <t>コウジ</t>
    </rPh>
    <rPh sb="3" eb="5">
      <t>テンメイ</t>
    </rPh>
    <phoneticPr fontId="5"/>
  </si>
  <si>
    <t>給水受付番号</t>
    <rPh sb="0" eb="2">
      <t>キュウスイ</t>
    </rPh>
    <rPh sb="2" eb="4">
      <t>ウケツケ</t>
    </rPh>
    <rPh sb="4" eb="6">
      <t>バンゴウ</t>
    </rPh>
    <phoneticPr fontId="5"/>
  </si>
  <si>
    <t>水道番号</t>
    <rPh sb="0" eb="2">
      <t>スイドウ</t>
    </rPh>
    <rPh sb="2" eb="4">
      <t>バンゴウ</t>
    </rPh>
    <phoneticPr fontId="5"/>
  </si>
  <si>
    <t>排水申請番号</t>
    <rPh sb="0" eb="2">
      <t>ハイスイ</t>
    </rPh>
    <rPh sb="2" eb="4">
      <t>シンセイ</t>
    </rPh>
    <rPh sb="4" eb="6">
      <t>バンゴウ</t>
    </rPh>
    <phoneticPr fontId="5"/>
  </si>
  <si>
    <t>　☑　設置場所に同じ</t>
  </si>
  <si>
    <t>提出日　　　　　　年　　　月　　　日</t>
    <rPh sb="0" eb="2">
      <t>テイシュツ</t>
    </rPh>
    <rPh sb="2" eb="3">
      <t>ビ</t>
    </rPh>
    <rPh sb="9" eb="10">
      <t>ネン</t>
    </rPh>
    <rPh sb="13" eb="14">
      <t>ツキ</t>
    </rPh>
    <rPh sb="17" eb="18">
      <t>ヒ</t>
    </rPh>
    <phoneticPr fontId="85"/>
  </si>
  <si>
    <t>様式第１号（第６条関係）</t>
  </si>
  <si>
    <t>公共ます等設置（増設）申請書</t>
  </si>
  <si>
    <t xml:space="preserve"> 要綱第６条により、公共ます等の設置（増設）を申請します。</t>
    <phoneticPr fontId="50"/>
  </si>
  <si>
    <t xml:space="preserve"> なお、公共ます等設置場所は、私有地内を承諾するとともに、豊田市が維持管理しや
すいような状況に努めます。</t>
    <phoneticPr fontId="50"/>
  </si>
  <si>
    <t>土地所在地</t>
  </si>
  <si>
    <t>家屋所有者</t>
  </si>
  <si>
    <t>住　所</t>
  </si>
  <si>
    <t>（地上権者）</t>
  </si>
  <si>
    <t>㊞</t>
    <phoneticPr fontId="50"/>
  </si>
  <si>
    <t>土地所有者</t>
  </si>
  <si>
    <t>住　所</t>
    <phoneticPr fontId="50"/>
  </si>
  <si>
    <t>氏　名</t>
    <phoneticPr fontId="50"/>
  </si>
  <si>
    <t>面　　　　　積</t>
    <phoneticPr fontId="50"/>
  </si>
  <si>
    <t>　　　　　　　　　　㎡</t>
    <phoneticPr fontId="50"/>
  </si>
  <si>
    <t>㎡</t>
    <phoneticPr fontId="50"/>
  </si>
  <si>
    <t>公共ます設置希望個数</t>
    <phoneticPr fontId="50"/>
  </si>
  <si>
    <t>市負担</t>
    <phoneticPr fontId="50"/>
  </si>
  <si>
    <t>個</t>
    <phoneticPr fontId="50"/>
  </si>
  <si>
    <t>個人負担</t>
    <phoneticPr fontId="50"/>
  </si>
  <si>
    <t>公共ますの種類</t>
    <phoneticPr fontId="50"/>
  </si>
  <si>
    <t>Ｄ１</t>
    <phoneticPr fontId="50"/>
  </si>
  <si>
    <t>・</t>
    <phoneticPr fontId="50"/>
  </si>
  <si>
    <t>Ｄ１改</t>
    <phoneticPr fontId="50"/>
  </si>
  <si>
    <t>Ｄ２</t>
    <phoneticPr fontId="50"/>
  </si>
  <si>
    <t>Ｄ２改</t>
    <phoneticPr fontId="50"/>
  </si>
  <si>
    <t>Ｋ１</t>
    <phoneticPr fontId="50"/>
  </si>
  <si>
    <t>Ｋ１改</t>
    <phoneticPr fontId="50"/>
  </si>
  <si>
    <t>Ｋ２</t>
    <phoneticPr fontId="50"/>
  </si>
  <si>
    <t>Ｋ２改</t>
    <phoneticPr fontId="50"/>
  </si>
  <si>
    <t>蓋の種類</t>
    <phoneticPr fontId="50"/>
  </si>
  <si>
    <t>保護蓋</t>
    <phoneticPr fontId="50"/>
  </si>
  <si>
    <t>　　　　　　　　　　</t>
    <phoneticPr fontId="50"/>
  </si>
  <si>
    <t>その他（　　　　　）</t>
    <phoneticPr fontId="50"/>
  </si>
  <si>
    <t>樹脂蓋</t>
    <phoneticPr fontId="50"/>
  </si>
  <si>
    <t>個</t>
    <phoneticPr fontId="50"/>
  </si>
  <si>
    <t>　　　　　　　　</t>
    <phoneticPr fontId="50"/>
  </si>
  <si>
    <t>取付管設置希望箇所数</t>
    <phoneticPr fontId="50"/>
  </si>
  <si>
    <t>箇所</t>
    <phoneticPr fontId="50"/>
  </si>
  <si>
    <t>取付管工事業者名：　</t>
    <phoneticPr fontId="50"/>
  </si>
  <si>
    <t>個人負担</t>
    <phoneticPr fontId="50"/>
  </si>
  <si>
    <t>箇所</t>
    <phoneticPr fontId="50"/>
  </si>
  <si>
    <t>見　取　図</t>
  </si>
  <si>
    <t>　（取付管の新設となる場合は、最寄りのマンホールからの距離を記入すること）</t>
  </si>
  <si>
    <t>様式第3号（第10条関係）</t>
    <phoneticPr fontId="50"/>
  </si>
  <si>
    <t>　年　　　月　　　日</t>
    <phoneticPr fontId="50"/>
  </si>
  <si>
    <t>公共ます等設置（撤去）申請書</t>
    <rPh sb="8" eb="10">
      <t>テッキョ</t>
    </rPh>
    <phoneticPr fontId="50"/>
  </si>
  <si>
    <t xml:space="preserve"> 要綱第10条により、公共ます等の移設（撤去）を申請します。</t>
    <rPh sb="17" eb="19">
      <t>イセツ</t>
    </rPh>
    <rPh sb="20" eb="22">
      <t>テッキョ</t>
    </rPh>
    <phoneticPr fontId="50"/>
  </si>
  <si>
    <t>　面　　　　　積</t>
    <phoneticPr fontId="50"/>
  </si>
  <si>
    <t>㎡</t>
    <phoneticPr fontId="50"/>
  </si>
  <si>
    <t>　既設置個数</t>
    <rPh sb="1" eb="2">
      <t>キ</t>
    </rPh>
    <rPh sb="2" eb="4">
      <t>セッチ</t>
    </rPh>
    <phoneticPr fontId="50"/>
  </si>
  <si>
    <t>Ｄ１</t>
    <phoneticPr fontId="50"/>
  </si>
  <si>
    <t>Ｄ１改</t>
    <phoneticPr fontId="50"/>
  </si>
  <si>
    <t>Ｋ１</t>
    <phoneticPr fontId="50"/>
  </si>
  <si>
    <t>Ｋ１改</t>
    <phoneticPr fontId="50"/>
  </si>
  <si>
    <t>Ｋ２</t>
    <phoneticPr fontId="50"/>
  </si>
  <si>
    <t>Ｋ２改</t>
    <phoneticPr fontId="50"/>
  </si>
  <si>
    <t>その他（　　　　　）</t>
    <phoneticPr fontId="50"/>
  </si>
  <si>
    <t>蓋の種類</t>
    <rPh sb="0" eb="1">
      <t>フタ</t>
    </rPh>
    <rPh sb="2" eb="4">
      <t>シュルイ</t>
    </rPh>
    <phoneticPr fontId="50"/>
  </si>
  <si>
    <t>保護蓋</t>
  </si>
  <si>
    <t>樹脂蓋</t>
    <phoneticPr fontId="50"/>
  </si>
  <si>
    <t xml:space="preserve"> 移設（撤去）理由</t>
    <rPh sb="1" eb="3">
      <t>イセツ</t>
    </rPh>
    <rPh sb="4" eb="6">
      <t>テッキョ</t>
    </rPh>
    <rPh sb="7" eb="9">
      <t>リユウ</t>
    </rPh>
    <phoneticPr fontId="50"/>
  </si>
  <si>
    <t xml:space="preserve"> 移設（撤去）時期</t>
    <rPh sb="1" eb="3">
      <t>イセツ</t>
    </rPh>
    <rPh sb="4" eb="6">
      <t>テッキョ</t>
    </rPh>
    <rPh sb="7" eb="9">
      <t>ジキ</t>
    </rPh>
    <phoneticPr fontId="50"/>
  </si>
  <si>
    <t>見　取　図</t>
    <phoneticPr fontId="50"/>
  </si>
  <si>
    <t>着手届</t>
    <phoneticPr fontId="50"/>
  </si>
  <si>
    <t>２　確認番号</t>
    <phoneticPr fontId="50"/>
  </si>
  <si>
    <t>号</t>
    <phoneticPr fontId="50"/>
  </si>
  <si>
    <t>３　作業内容</t>
    <phoneticPr fontId="50"/>
  </si>
  <si>
    <t>取付管設置工事</t>
    <phoneticPr fontId="50"/>
  </si>
  <si>
    <t>舗装本復旧工事</t>
    <phoneticPr fontId="50"/>
  </si>
  <si>
    <t>４　規制場所</t>
    <phoneticPr fontId="50"/>
  </si>
  <si>
    <t>豊田市</t>
    <phoneticPr fontId="50"/>
  </si>
  <si>
    <t>　　</t>
    <phoneticPr fontId="50"/>
  </si>
  <si>
    <t>町</t>
    <phoneticPr fontId="50"/>
  </si>
  <si>
    <t>地内</t>
    <rPh sb="0" eb="1">
      <t>チ</t>
    </rPh>
    <rPh sb="1" eb="2">
      <t>ナイ</t>
    </rPh>
    <phoneticPr fontId="50"/>
  </si>
  <si>
    <t>５　規制内容　</t>
  </si>
  <si>
    <r>
      <t>　①</t>
    </r>
    <r>
      <rPr>
        <sz val="7"/>
        <color theme="1"/>
        <rFont val="HGｺﾞｼｯｸM"/>
        <family val="3"/>
        <charset val="128"/>
      </rPr>
      <t xml:space="preserve">    </t>
    </r>
    <r>
      <rPr>
        <sz val="12"/>
        <color theme="1"/>
        <rFont val="HGｺﾞｼｯｸM"/>
        <family val="3"/>
        <charset val="128"/>
      </rPr>
      <t>道路種別</t>
    </r>
    <phoneticPr fontId="50"/>
  </si>
  <si>
    <t>県道</t>
    <phoneticPr fontId="50"/>
  </si>
  <si>
    <t>市道</t>
    <phoneticPr fontId="50"/>
  </si>
  <si>
    <t>法定外道路</t>
    <phoneticPr fontId="50"/>
  </si>
  <si>
    <t>農道</t>
    <phoneticPr fontId="50"/>
  </si>
  <si>
    <t>私道</t>
    <phoneticPr fontId="50"/>
  </si>
  <si>
    <r>
      <t>　②</t>
    </r>
    <r>
      <rPr>
        <sz val="7"/>
        <color theme="1"/>
        <rFont val="HGｺﾞｼｯｸM"/>
        <family val="3"/>
        <charset val="128"/>
      </rPr>
      <t xml:space="preserve">    </t>
    </r>
    <r>
      <rPr>
        <sz val="12"/>
        <color theme="1"/>
        <rFont val="HGｺﾞｼｯｸM"/>
        <family val="3"/>
        <charset val="128"/>
      </rPr>
      <t>規制方法</t>
    </r>
    <phoneticPr fontId="50"/>
  </si>
  <si>
    <t>車両通行止</t>
    <phoneticPr fontId="50"/>
  </si>
  <si>
    <t>・</t>
    <phoneticPr fontId="50"/>
  </si>
  <si>
    <t>幅員減少</t>
    <phoneticPr fontId="50"/>
  </si>
  <si>
    <r>
      <t>　③</t>
    </r>
    <r>
      <rPr>
        <sz val="7"/>
        <color theme="1"/>
        <rFont val="HGｺﾞｼｯｸM"/>
        <family val="3"/>
        <charset val="128"/>
      </rPr>
      <t xml:space="preserve">    </t>
    </r>
    <r>
      <rPr>
        <sz val="12"/>
        <color theme="1"/>
        <rFont val="HGｺﾞｼｯｸM"/>
        <family val="3"/>
        <charset val="128"/>
      </rPr>
      <t>規制位置</t>
    </r>
    <phoneticPr fontId="50"/>
  </si>
  <si>
    <t>車道</t>
    <phoneticPr fontId="50"/>
  </si>
  <si>
    <t>歩道</t>
    <phoneticPr fontId="50"/>
  </si>
  <si>
    <r>
      <t>　④</t>
    </r>
    <r>
      <rPr>
        <sz val="7"/>
        <color theme="1"/>
        <rFont val="HGｺﾞｼｯｸM"/>
        <family val="3"/>
        <charset val="128"/>
      </rPr>
      <t xml:space="preserve">    </t>
    </r>
    <r>
      <rPr>
        <sz val="12"/>
        <color theme="1"/>
        <rFont val="HGｺﾞｼｯｸM"/>
        <family val="3"/>
        <charset val="128"/>
      </rPr>
      <t>その他</t>
    </r>
    <phoneticPr fontId="50"/>
  </si>
  <si>
    <t>雨天の場合</t>
    <phoneticPr fontId="50"/>
  </si>
  <si>
    <t>（</t>
    <phoneticPr fontId="50"/>
  </si>
  <si>
    <t xml:space="preserve"> 小雨決行 </t>
    <phoneticPr fontId="50"/>
  </si>
  <si>
    <t>延期</t>
    <phoneticPr fontId="50"/>
  </si>
  <si>
    <t>）</t>
    <phoneticPr fontId="50"/>
  </si>
  <si>
    <t>６　規制日時</t>
    <phoneticPr fontId="50"/>
  </si>
  <si>
    <t>年</t>
    <rPh sb="0" eb="1">
      <t>ネン</t>
    </rPh>
    <phoneticPr fontId="50"/>
  </si>
  <si>
    <t>月</t>
    <rPh sb="0" eb="1">
      <t>ガツ</t>
    </rPh>
    <phoneticPr fontId="50"/>
  </si>
  <si>
    <t>日</t>
    <rPh sb="0" eb="1">
      <t>ニチ</t>
    </rPh>
    <phoneticPr fontId="50"/>
  </si>
  <si>
    <t>（　）</t>
    <phoneticPr fontId="50"/>
  </si>
  <si>
    <t>時</t>
    <rPh sb="0" eb="1">
      <t>ジ</t>
    </rPh>
    <phoneticPr fontId="50"/>
  </si>
  <si>
    <t>分</t>
    <rPh sb="0" eb="1">
      <t>フン</t>
    </rPh>
    <phoneticPr fontId="50"/>
  </si>
  <si>
    <t>～</t>
    <phoneticPr fontId="50"/>
  </si>
  <si>
    <t>７　連絡先</t>
    <phoneticPr fontId="50"/>
  </si>
  <si>
    <r>
      <t>①</t>
    </r>
    <r>
      <rPr>
        <sz val="7"/>
        <color theme="1"/>
        <rFont val="HGｺﾞｼｯｸM"/>
        <family val="3"/>
        <charset val="128"/>
      </rPr>
      <t xml:space="preserve">    </t>
    </r>
    <r>
      <rPr>
        <sz val="12"/>
        <color theme="1"/>
        <rFont val="HGｺﾞｼｯｸM"/>
        <family val="3"/>
        <charset val="128"/>
      </rPr>
      <t>指定工事店名　　 　</t>
    </r>
    <r>
      <rPr>
        <u/>
        <sz val="12"/>
        <color theme="1"/>
        <rFont val="HGｺﾞｼｯｸM"/>
        <family val="3"/>
        <charset val="128"/>
      </rPr>
      <t>　　　　　　　　　　　　　　　　　　</t>
    </r>
  </si>
  <si>
    <r>
      <t>②</t>
    </r>
    <r>
      <rPr>
        <sz val="7"/>
        <color theme="1"/>
        <rFont val="HGｺﾞｼｯｸM"/>
        <family val="3"/>
        <charset val="128"/>
      </rPr>
      <t xml:space="preserve">    </t>
    </r>
    <r>
      <rPr>
        <sz val="12"/>
        <color theme="1"/>
        <rFont val="HGｺﾞｼｯｸM"/>
        <family val="3"/>
        <charset val="128"/>
      </rPr>
      <t>責任者名　　　</t>
    </r>
    <r>
      <rPr>
        <u/>
        <sz val="12"/>
        <color theme="1"/>
        <rFont val="HGｺﾞｼｯｸM"/>
        <family val="3"/>
        <charset val="128"/>
      </rPr>
      <t>　　　　　　　　　　　　　　　　　　</t>
    </r>
  </si>
  <si>
    <r>
      <t>③</t>
    </r>
    <r>
      <rPr>
        <sz val="7"/>
        <color theme="1"/>
        <rFont val="HGｺﾞｼｯｸM"/>
        <family val="3"/>
        <charset val="128"/>
      </rPr>
      <t xml:space="preserve">    </t>
    </r>
    <r>
      <rPr>
        <sz val="12"/>
        <color theme="1"/>
        <rFont val="HGｺﾞｼｯｸM"/>
        <family val="3"/>
        <charset val="128"/>
      </rPr>
      <t>携帯電話等　　　</t>
    </r>
    <r>
      <rPr>
        <u/>
        <sz val="12"/>
        <color theme="1"/>
        <rFont val="HGｺﾞｼｯｸM"/>
        <family val="3"/>
        <charset val="128"/>
      </rPr>
      <t>　　　　　　　　　　　　　　　　　　</t>
    </r>
  </si>
  <si>
    <t>※添付書類：道路使用許可書（写し）</t>
  </si>
  <si>
    <t xml:space="preserve">様式第8号（第8条関係）
</t>
    <phoneticPr fontId="50"/>
  </si>
  <si>
    <t>除害施設設置届（新規・変更）</t>
  </si>
  <si>
    <t>　豊田市事業管理者　様</t>
    <phoneticPr fontId="50"/>
  </si>
  <si>
    <t>　　　　　　　　　 　　　　　　</t>
    <phoneticPr fontId="50"/>
  </si>
  <si>
    <t>届出者</t>
    <phoneticPr fontId="50"/>
  </si>
  <si>
    <t>　住　所</t>
    <phoneticPr fontId="50"/>
  </si>
  <si>
    <t>（法人は名称及び代表者氏名）</t>
    <phoneticPr fontId="50"/>
  </si>
  <si>
    <r>
      <t>　　　　</t>
    </r>
    <r>
      <rPr>
        <u/>
        <sz val="11"/>
        <color theme="1"/>
        <rFont val="HGｺﾞｼｯｸM"/>
        <family val="3"/>
        <charset val="128"/>
      </rPr>
      <t>　　　　　　　　　　　　　　　　　</t>
    </r>
  </si>
  <si>
    <t>電　話</t>
    <phoneticPr fontId="50"/>
  </si>
  <si>
    <t>　豊田市　　　　　　</t>
  </si>
  <si>
    <t>事業所名</t>
  </si>
  <si>
    <t>業　種</t>
  </si>
  <si>
    <t>設置区分</t>
  </si>
  <si>
    <t>新設</t>
    <phoneticPr fontId="50"/>
  </si>
  <si>
    <t>増設</t>
    <phoneticPr fontId="50"/>
  </si>
  <si>
    <t>□</t>
    <phoneticPr fontId="50"/>
  </si>
  <si>
    <t>改築</t>
    <phoneticPr fontId="50"/>
  </si>
  <si>
    <t>汚水を排除
する施設</t>
    <phoneticPr fontId="50"/>
  </si>
  <si>
    <t>種類</t>
    <phoneticPr fontId="50"/>
  </si>
  <si>
    <t>構造</t>
    <phoneticPr fontId="50"/>
  </si>
  <si>
    <t>使用の方法</t>
  </si>
  <si>
    <t>除害施設</t>
  </si>
  <si>
    <t>処置の方法</t>
  </si>
  <si>
    <t>下水の量及び水質</t>
  </si>
  <si>
    <t>用水及び排水の系統</t>
  </si>
  <si>
    <t>工事期間</t>
  </si>
  <si>
    <t>着手予定</t>
    <phoneticPr fontId="50"/>
  </si>
  <si>
    <t>完了予定</t>
    <phoneticPr fontId="50"/>
  </si>
  <si>
    <t>工事施工者</t>
  </si>
  <si>
    <t>使用開始</t>
  </si>
  <si>
    <t>　　　年　　　月　　　日</t>
    <phoneticPr fontId="50"/>
  </si>
  <si>
    <t>（予定）</t>
    <phoneticPr fontId="50"/>
  </si>
  <si>
    <t>変更理由</t>
  </si>
  <si>
    <t>審査結果</t>
  </si>
  <si>
    <t>起　　　案</t>
  </si>
  <si>
    <t>　　　　　年　　月　　日</t>
  </si>
  <si>
    <t>決　　定</t>
  </si>
  <si>
    <t>　　　　　　年　　　月　　　日</t>
  </si>
  <si>
    <t>記入上の注意　太枠の中のみ記入してください。</t>
  </si>
  <si>
    <t>添付書類　　１設置場所案内図　　２施設配置図　３施設構造図　　</t>
  </si>
  <si>
    <t>４用排水系統図　５除害施設等管理責任者選任届（様式第10号）　６その他</t>
  </si>
  <si>
    <t>様式第10号（第9条関係）</t>
  </si>
  <si>
    <t>除害施設等管理責任者選任届</t>
  </si>
  <si>
    <t>　</t>
    <phoneticPr fontId="50"/>
  </si>
  <si>
    <t>届出者</t>
    <phoneticPr fontId="50"/>
  </si>
  <si>
    <t>住　所</t>
    <phoneticPr fontId="50"/>
  </si>
  <si>
    <t>氏　名</t>
    <phoneticPr fontId="50"/>
  </si>
  <si>
    <t>（法人は名称及び代表者氏名）</t>
    <phoneticPr fontId="50"/>
  </si>
  <si>
    <t>電　話</t>
    <phoneticPr fontId="50"/>
  </si>
  <si>
    <t>業　種</t>
    <phoneticPr fontId="50"/>
  </si>
  <si>
    <t>除害施設等</t>
  </si>
  <si>
    <t>　　　　　　　　　　　　　　　　　　　　</t>
    <phoneticPr fontId="50"/>
  </si>
  <si>
    <t>管理責任者</t>
  </si>
  <si>
    <t>生年月日</t>
  </si>
  <si>
    <t>備考</t>
    <phoneticPr fontId="50"/>
  </si>
  <si>
    <t>（その1）</t>
    <phoneticPr fontId="50"/>
  </si>
  <si>
    <t>排水設備基準外の工事について</t>
  </si>
  <si>
    <t>　　　このたびの下水道排水設備工事にあたり、別紙図面の赤線の箇所が</t>
    <phoneticPr fontId="50"/>
  </si>
  <si>
    <t>　　設置基準に適合していないことを了解しています。</t>
    <phoneticPr fontId="50"/>
  </si>
  <si>
    <t>　　トラブルが起こりやすいことも承知していますが、当方の都合でこの</t>
    <phoneticPr fontId="50"/>
  </si>
  <si>
    <t>　　まま施工したいと思います。</t>
    <phoneticPr fontId="50"/>
  </si>
  <si>
    <t>　　年　　月　　日</t>
  </si>
  <si>
    <t>申請者住所</t>
  </si>
  <si>
    <t>申請者氏名</t>
    <phoneticPr fontId="50"/>
  </si>
  <si>
    <t>印</t>
    <phoneticPr fontId="50"/>
  </si>
  <si>
    <t>　　　</t>
  </si>
  <si>
    <t>指定工事店名</t>
  </si>
  <si>
    <t>責任技術者氏名</t>
  </si>
  <si>
    <t>様式第7号（第６条関係）</t>
  </si>
  <si>
    <t>共同排水設備管理人届　（新規・変更）</t>
  </si>
  <si>
    <t>　　年　　月　　日</t>
    <rPh sb="2" eb="3">
      <t>ネン</t>
    </rPh>
    <rPh sb="5" eb="6">
      <t>ガツ</t>
    </rPh>
    <rPh sb="8" eb="9">
      <t>ニチ</t>
    </rPh>
    <phoneticPr fontId="50"/>
  </si>
  <si>
    <t>届出者</t>
    <rPh sb="0" eb="2">
      <t>トドケデ</t>
    </rPh>
    <rPh sb="2" eb="3">
      <t>シャ</t>
    </rPh>
    <phoneticPr fontId="50"/>
  </si>
  <si>
    <t>　　　　　　　　　　　　　　　</t>
  </si>
  <si>
    <t>豊田市　　　</t>
  </si>
  <si>
    <t>新管理人</t>
  </si>
  <si>
    <t>氏　名</t>
  </si>
  <si>
    <t>　　　　　　　　　　　　　　　　　　　　　　　　　</t>
  </si>
  <si>
    <t>電　話</t>
  </si>
  <si>
    <t>　　（　　　　　）　　　　－</t>
  </si>
  <si>
    <t>旧管理人</t>
  </si>
  <si>
    <t>所　有　者
（連名）</t>
    <phoneticPr fontId="50"/>
  </si>
  <si>
    <t>　　　　　　　　　　　　　　　　　　　　　　　　　　　　　　　　　　</t>
  </si>
  <si>
    <t>　　　　　　　　　　　　　</t>
  </si>
  <si>
    <t>備　　考</t>
  </si>
  <si>
    <t>取 付 管 設 置 位 置 確 認 書</t>
    <rPh sb="0" eb="1">
      <t>トリ</t>
    </rPh>
    <rPh sb="2" eb="3">
      <t>ツキ</t>
    </rPh>
    <rPh sb="4" eb="5">
      <t>カン</t>
    </rPh>
    <rPh sb="6" eb="7">
      <t>セツ</t>
    </rPh>
    <rPh sb="8" eb="9">
      <t>チ</t>
    </rPh>
    <rPh sb="10" eb="11">
      <t>クライ</t>
    </rPh>
    <rPh sb="12" eb="13">
      <t>チ</t>
    </rPh>
    <rPh sb="14" eb="15">
      <t>アキラ</t>
    </rPh>
    <rPh sb="16" eb="17">
      <t>シノブ</t>
    </rPh>
    <rPh sb="18" eb="19">
      <t>ショ</t>
    </rPh>
    <phoneticPr fontId="85"/>
  </si>
  <si>
    <t>年</t>
    <rPh sb="0" eb="1">
      <t>ネン</t>
    </rPh>
    <phoneticPr fontId="85"/>
  </si>
  <si>
    <t>月</t>
    <rPh sb="0" eb="1">
      <t>ツキ</t>
    </rPh>
    <phoneticPr fontId="85"/>
  </si>
  <si>
    <t>日</t>
    <rPh sb="0" eb="1">
      <t>ヒ</t>
    </rPh>
    <phoneticPr fontId="85"/>
  </si>
  <si>
    <t>　</t>
    <phoneticPr fontId="85"/>
  </si>
  <si>
    <t>土地所在地</t>
    <rPh sb="0" eb="2">
      <t>トチ</t>
    </rPh>
    <rPh sb="2" eb="5">
      <t>ショザイチ</t>
    </rPh>
    <phoneticPr fontId="85"/>
  </si>
  <si>
    <t>敷地面積</t>
    <phoneticPr fontId="85"/>
  </si>
  <si>
    <t>土地所有者</t>
    <rPh sb="0" eb="5">
      <t>トチショユウシャ</t>
    </rPh>
    <phoneticPr fontId="85"/>
  </si>
  <si>
    <t>　住所</t>
    <rPh sb="1" eb="3">
      <t>ジュウショ</t>
    </rPh>
    <phoneticPr fontId="85"/>
  </si>
  <si>
    <t>　氏名</t>
    <rPh sb="1" eb="3">
      <t>シメイ</t>
    </rPh>
    <phoneticPr fontId="85"/>
  </si>
  <si>
    <t>印</t>
    <rPh sb="0" eb="1">
      <t>イン</t>
    </rPh>
    <phoneticPr fontId="85"/>
  </si>
  <si>
    <t>家屋所有者</t>
    <rPh sb="0" eb="2">
      <t>カオク</t>
    </rPh>
    <rPh sb="2" eb="5">
      <t>ショユウシャ</t>
    </rPh>
    <phoneticPr fontId="85"/>
  </si>
  <si>
    <t>-</t>
    <phoneticPr fontId="85"/>
  </si>
  <si>
    <t>地上権者等</t>
    <rPh sb="0" eb="3">
      <t>チジョウケン</t>
    </rPh>
    <rPh sb="3" eb="4">
      <t>シャ</t>
    </rPh>
    <rPh sb="4" eb="5">
      <t>トウ</t>
    </rPh>
    <phoneticPr fontId="85"/>
  </si>
  <si>
    <t>　</t>
    <phoneticPr fontId="85"/>
  </si>
  <si>
    <t>※該当する項目を○で囲んでください。</t>
    <rPh sb="1" eb="3">
      <t>ガイトウ</t>
    </rPh>
    <rPh sb="5" eb="7">
      <t>コウモク</t>
    </rPh>
    <rPh sb="10" eb="11">
      <t>カコ</t>
    </rPh>
    <phoneticPr fontId="85"/>
  </si>
  <si>
    <t>土地利用形態</t>
    <rPh sb="0" eb="2">
      <t>トチ</t>
    </rPh>
    <rPh sb="2" eb="4">
      <t>リヨウ</t>
    </rPh>
    <rPh sb="4" eb="6">
      <t>ケイタイ</t>
    </rPh>
    <phoneticPr fontId="85"/>
  </si>
  <si>
    <t xml:space="preserve"> 　　 一般家屋 ・ 店舗 ・ 共同住宅 ・ 事務所 ・ 駐車場 ・ その他 （　　　　　　　　　　）</t>
    <rPh sb="4" eb="8">
      <t>イッパンカオク</t>
    </rPh>
    <rPh sb="11" eb="13">
      <t>テンポ</t>
    </rPh>
    <rPh sb="16" eb="18">
      <t>キョウドウ</t>
    </rPh>
    <rPh sb="18" eb="20">
      <t>ジュウタク</t>
    </rPh>
    <rPh sb="23" eb="26">
      <t>ジムショ</t>
    </rPh>
    <rPh sb="29" eb="31">
      <t>チュウシャ</t>
    </rPh>
    <rPh sb="31" eb="32">
      <t>バ</t>
    </rPh>
    <rPh sb="35" eb="38">
      <t>ソノタ</t>
    </rPh>
    <phoneticPr fontId="85"/>
  </si>
  <si>
    <t>トイレの形式</t>
    <rPh sb="4" eb="6">
      <t>ケイシキ</t>
    </rPh>
    <phoneticPr fontId="85"/>
  </si>
  <si>
    <t>　　  汲み取り ・ 単独浄化槽 ・ 合併浄化槽</t>
    <rPh sb="4" eb="7">
      <t>クミト</t>
    </rPh>
    <rPh sb="11" eb="13">
      <t>タンドク</t>
    </rPh>
    <rPh sb="13" eb="16">
      <t>ジョウカソウ</t>
    </rPh>
    <rPh sb="19" eb="24">
      <t>ガッペイジョウカソウ</t>
    </rPh>
    <phoneticPr fontId="85"/>
  </si>
  <si>
    <t>見取り図
    北
　                    （取付管の位置関係がわかるように境界、地物からの距離を明示してください。）</t>
    <rPh sb="0" eb="4">
      <t>ミトリズ</t>
    </rPh>
    <rPh sb="11" eb="12">
      <t>キタ</t>
    </rPh>
    <phoneticPr fontId="85"/>
  </si>
  <si>
    <t>立ち会いメモ
　　　　　　　　　　　　　　　　　　　　　　　　　　　　　（立会日、立会者を記入してください。）</t>
    <rPh sb="0" eb="3">
      <t>タチア</t>
    </rPh>
    <phoneticPr fontId="85"/>
  </si>
  <si>
    <t xml:space="preserve">年度
</t>
    <rPh sb="0" eb="2">
      <t>ネンド</t>
    </rPh>
    <phoneticPr fontId="85"/>
  </si>
  <si>
    <t>委託名
　　　　　　　　　　　　　　　　　</t>
    <rPh sb="0" eb="2">
      <t>イタク</t>
    </rPh>
    <rPh sb="2" eb="3">
      <t>メイ</t>
    </rPh>
    <phoneticPr fontId="85"/>
  </si>
  <si>
    <t>受託業者</t>
    <rPh sb="0" eb="2">
      <t>ジュタク</t>
    </rPh>
    <rPh sb="2" eb="4">
      <t>ギョウシャ</t>
    </rPh>
    <phoneticPr fontId="85"/>
  </si>
  <si>
    <t>責任技術者
㊞</t>
    <rPh sb="0" eb="2">
      <t>セキニン</t>
    </rPh>
    <rPh sb="2" eb="5">
      <t>ギジュツシャ</t>
    </rPh>
    <phoneticPr fontId="85"/>
  </si>
  <si>
    <t>工事名
　</t>
    <rPh sb="0" eb="3">
      <t>コウジメイ</t>
    </rPh>
    <phoneticPr fontId="85"/>
  </si>
  <si>
    <t>請負業者</t>
    <rPh sb="0" eb="2">
      <t>ウケオイ</t>
    </rPh>
    <rPh sb="2" eb="4">
      <t>ギョウシャ</t>
    </rPh>
    <phoneticPr fontId="85"/>
  </si>
  <si>
    <t>担当者
㊞</t>
    <rPh sb="0" eb="3">
      <t>タントウシャ</t>
    </rPh>
    <phoneticPr fontId="85"/>
  </si>
  <si>
    <t>　　1　官民境界または側溝道路側外面での取付管土被りの写真（スタッフ等を使用し取付管が写真に入っていること）
　　　 取付管口径・土被りを記入</t>
    <rPh sb="4" eb="6">
      <t>カンミン</t>
    </rPh>
    <rPh sb="6" eb="8">
      <t>キョウカイ</t>
    </rPh>
    <rPh sb="11" eb="13">
      <t>ソッコウ</t>
    </rPh>
    <rPh sb="13" eb="15">
      <t>ドウロ</t>
    </rPh>
    <rPh sb="15" eb="16">
      <t>ガワ</t>
    </rPh>
    <rPh sb="16" eb="17">
      <t>ソト</t>
    </rPh>
    <rPh sb="17" eb="18">
      <t>メン</t>
    </rPh>
    <rPh sb="20" eb="22">
      <t>トリツケ</t>
    </rPh>
    <rPh sb="22" eb="23">
      <t>カン</t>
    </rPh>
    <rPh sb="23" eb="24">
      <t>ツチ</t>
    </rPh>
    <rPh sb="24" eb="25">
      <t>カム</t>
    </rPh>
    <rPh sb="27" eb="29">
      <t>シャシン</t>
    </rPh>
    <rPh sb="34" eb="35">
      <t>トウ</t>
    </rPh>
    <rPh sb="36" eb="38">
      <t>シヨウ</t>
    </rPh>
    <rPh sb="39" eb="41">
      <t>トリツケ</t>
    </rPh>
    <rPh sb="41" eb="42">
      <t>カン</t>
    </rPh>
    <rPh sb="43" eb="45">
      <t>シャシン</t>
    </rPh>
    <rPh sb="46" eb="47">
      <t>ハイ</t>
    </rPh>
    <rPh sb="59" eb="61">
      <t>トリツケ</t>
    </rPh>
    <rPh sb="61" eb="62">
      <t>カン</t>
    </rPh>
    <rPh sb="62" eb="64">
      <t>コウケイ</t>
    </rPh>
    <rPh sb="65" eb="66">
      <t>ド</t>
    </rPh>
    <rPh sb="66" eb="67">
      <t>カム</t>
    </rPh>
    <rPh sb="69" eb="71">
      <t>キニュウ</t>
    </rPh>
    <phoneticPr fontId="85"/>
  </si>
  <si>
    <t>　　2　取付管設置箇所の周囲の状況の写真（測量用ポールを使用し、玄関先、車庫等の建築物や外構等が入るよう撮影すること）</t>
    <rPh sb="4" eb="6">
      <t>トリツケ</t>
    </rPh>
    <rPh sb="6" eb="7">
      <t>カン</t>
    </rPh>
    <rPh sb="7" eb="9">
      <t>セッチ</t>
    </rPh>
    <rPh sb="9" eb="11">
      <t>カショ</t>
    </rPh>
    <rPh sb="12" eb="14">
      <t>シュウイ</t>
    </rPh>
    <rPh sb="15" eb="17">
      <t>ジョウキョウ</t>
    </rPh>
    <rPh sb="18" eb="20">
      <t>シャシン</t>
    </rPh>
    <rPh sb="21" eb="24">
      <t>ソクリョウヨウ</t>
    </rPh>
    <rPh sb="28" eb="30">
      <t>シヨウ</t>
    </rPh>
    <rPh sb="32" eb="34">
      <t>ゲンカン</t>
    </rPh>
    <rPh sb="34" eb="35">
      <t>サキ</t>
    </rPh>
    <rPh sb="36" eb="38">
      <t>シャコ</t>
    </rPh>
    <rPh sb="38" eb="39">
      <t>トウ</t>
    </rPh>
    <rPh sb="40" eb="42">
      <t>ケンチク</t>
    </rPh>
    <rPh sb="42" eb="43">
      <t>ブツ</t>
    </rPh>
    <rPh sb="44" eb="45">
      <t>ガイコウ</t>
    </rPh>
    <rPh sb="45" eb="46">
      <t>カマ</t>
    </rPh>
    <rPh sb="46" eb="47">
      <t>トウ</t>
    </rPh>
    <rPh sb="48" eb="49">
      <t>ハイ</t>
    </rPh>
    <rPh sb="52" eb="54">
      <t>サツエイ</t>
    </rPh>
    <phoneticPr fontId="85"/>
  </si>
  <si>
    <t>　</t>
    <phoneticPr fontId="85"/>
  </si>
  <si>
    <t>　</t>
    <phoneticPr fontId="85"/>
  </si>
  <si>
    <t>敷地面積</t>
    <phoneticPr fontId="85"/>
  </si>
  <si>
    <t>　　　　　　　　　　　　　　　　　　　　㎡</t>
    <phoneticPr fontId="85"/>
  </si>
  <si>
    <t>（　　　）</t>
    <phoneticPr fontId="85"/>
  </si>
  <si>
    <t>-</t>
    <phoneticPr fontId="85"/>
  </si>
  <si>
    <t>（　　　）</t>
    <phoneticPr fontId="85"/>
  </si>
  <si>
    <t>　</t>
    <phoneticPr fontId="85"/>
  </si>
  <si>
    <t>宅内工事業者名
　　　　　　　　　　　　担当者名：</t>
    <rPh sb="0" eb="1">
      <t>タク</t>
    </rPh>
    <rPh sb="1" eb="2">
      <t>ナイ</t>
    </rPh>
    <rPh sb="2" eb="4">
      <t>コウジ</t>
    </rPh>
    <rPh sb="4" eb="6">
      <t>ギョウシャ</t>
    </rPh>
    <rPh sb="6" eb="7">
      <t>メイ</t>
    </rPh>
    <rPh sb="34" eb="38">
      <t>タントウシャメイ</t>
    </rPh>
    <phoneticPr fontId="85"/>
  </si>
  <si>
    <t>公道工事業者名
　　　　　　　　　　　　　　担当者名：</t>
    <rPh sb="0" eb="2">
      <t>コウドウ</t>
    </rPh>
    <rPh sb="2" eb="4">
      <t>コウジ</t>
    </rPh>
    <rPh sb="4" eb="6">
      <t>ギョウシャ</t>
    </rPh>
    <rPh sb="6" eb="7">
      <t>メイ</t>
    </rPh>
    <rPh sb="38" eb="41">
      <t>タントウシャ</t>
    </rPh>
    <rPh sb="41" eb="42">
      <t>メイ</t>
    </rPh>
    <phoneticPr fontId="85"/>
  </si>
  <si>
    <t>下請けさせる業者の名簿</t>
  </si>
  <si>
    <t>申請者名</t>
  </si>
  <si>
    <t>確認番号</t>
  </si>
  <si>
    <t>業者名</t>
  </si>
  <si>
    <t>代表者名</t>
  </si>
  <si>
    <t>様式第５号（第５条関係）</t>
  </si>
  <si>
    <t>排水設備工事完了届</t>
  </si>
  <si>
    <t>申 請 者 住 所</t>
    <phoneticPr fontId="50"/>
  </si>
  <si>
    <t>氏　名</t>
    <phoneticPr fontId="50"/>
  </si>
  <si>
    <t>電　話</t>
    <phoneticPr fontId="50"/>
  </si>
  <si>
    <t>指定工事店</t>
    <phoneticPr fontId="50"/>
  </si>
  <si>
    <t>名　称</t>
    <phoneticPr fontId="50"/>
  </si>
  <si>
    <t>代表者</t>
    <rPh sb="0" eb="3">
      <t>ダイヒョウシャ</t>
    </rPh>
    <phoneticPr fontId="50"/>
  </si>
  <si>
    <t>責任技術者</t>
    <phoneticPr fontId="50"/>
  </si>
  <si>
    <t>（資格番号　第</t>
    <phoneticPr fontId="50"/>
  </si>
  <si>
    <t>号)</t>
    <phoneticPr fontId="50"/>
  </si>
  <si>
    <t>　豊田市　　　　</t>
  </si>
  <si>
    <t>排水設備</t>
  </si>
  <si>
    <t>汚水</t>
    <phoneticPr fontId="50"/>
  </si>
  <si>
    <t>雨水</t>
    <phoneticPr fontId="50"/>
  </si>
  <si>
    <t>□</t>
    <phoneticPr fontId="50"/>
  </si>
  <si>
    <t>増築</t>
    <phoneticPr fontId="50"/>
  </si>
  <si>
    <t>改　築</t>
    <phoneticPr fontId="50"/>
  </si>
  <si>
    <t>便　　所</t>
  </si>
  <si>
    <t>くみ取り便所の改造（　大　・　小　・兼用　）</t>
    <phoneticPr fontId="50"/>
  </si>
  <si>
    <t>浄化槽の切り替え</t>
    <phoneticPr fontId="50"/>
  </si>
  <si>
    <t>新設又は増設</t>
    <phoneticPr fontId="50"/>
  </si>
  <si>
    <t>完了年月日</t>
  </si>
  <si>
    <t>確認年月日</t>
  </si>
  <si>
    <t>添付書類　１　設置場所案内図（Ａ４サイズ）　２　平面図　　３　その他（豊田市との事前協議内容）</t>
    <phoneticPr fontId="50"/>
  </si>
  <si>
    <t>検　　査　　調　　書</t>
  </si>
  <si>
    <t>検査日</t>
  </si>
  <si>
    <t>年　　　月　　　日　　　（再検査日　　　　　 　年　　　月　　　日）</t>
  </si>
  <si>
    <t>検査立合者</t>
  </si>
  <si>
    <t>検査結果</t>
  </si>
  <si>
    <t>合　格　　　　　　　　　不　合　格</t>
  </si>
  <si>
    <t>指摘事項</t>
  </si>
  <si>
    <t>起案</t>
  </si>
  <si>
    <t>　　 　年　　 　月　　 　日</t>
  </si>
  <si>
    <t>決定</t>
  </si>
  <si>
    <t>　　 　年　　　 月　　　 日</t>
    <phoneticPr fontId="50"/>
  </si>
  <si>
    <t>公 共 ま す 設 置 工 事 完 成 届</t>
    <phoneticPr fontId="50"/>
  </si>
  <si>
    <t>　　　　　　　　　　　　　　　　　　　　　　　</t>
    <phoneticPr fontId="50"/>
  </si>
  <si>
    <t>工　　事　　名　</t>
    <phoneticPr fontId="5"/>
  </si>
  <si>
    <t>公 共 ま す 設 置 工 事</t>
    <phoneticPr fontId="50"/>
  </si>
  <si>
    <t>工　事　場　所</t>
  </si>
  <si>
    <t>工　事　内　容　</t>
  </si>
  <si>
    <t>別紙のとおり</t>
  </si>
  <si>
    <t>設置確認年月日</t>
  </si>
  <si>
    <t>工　事　期　間</t>
  </si>
  <si>
    <t>完 成 年 月 日</t>
    <phoneticPr fontId="50"/>
  </si>
  <si>
    <t>申　請　者</t>
  </si>
  <si>
    <t>区域（※）</t>
  </si>
  <si>
    <t>添　付　資　料　：　工事写真、工事内容一覧表</t>
  </si>
  <si>
    <t>※　上下水道局記入欄</t>
  </si>
  <si>
    <t>市負担　・　個人負担　・　蓋のみ交換</t>
    <rPh sb="0" eb="3">
      <t>シフタン</t>
    </rPh>
    <rPh sb="6" eb="8">
      <t>コジン</t>
    </rPh>
    <rPh sb="8" eb="10">
      <t>フタン</t>
    </rPh>
    <rPh sb="13" eb="14">
      <t>フタ</t>
    </rPh>
    <rPh sb="16" eb="18">
      <t>コウカン</t>
    </rPh>
    <phoneticPr fontId="85"/>
  </si>
  <si>
    <t>指定工事店名称</t>
    <rPh sb="0" eb="5">
      <t>シテイコウジテン</t>
    </rPh>
    <rPh sb="5" eb="7">
      <t>メイショウ</t>
    </rPh>
    <phoneticPr fontId="85"/>
  </si>
  <si>
    <t>確認番号</t>
    <rPh sb="0" eb="4">
      <t>カクニンバンゴウ</t>
    </rPh>
    <phoneticPr fontId="85"/>
  </si>
  <si>
    <t>工事内容一覧表</t>
    <rPh sb="0" eb="2">
      <t>コウジ</t>
    </rPh>
    <rPh sb="2" eb="4">
      <t>ナイヨウ</t>
    </rPh>
    <rPh sb="4" eb="7">
      <t>イチランヒョウ</t>
    </rPh>
    <phoneticPr fontId="85"/>
  </si>
  <si>
    <t>着手前（舗装)</t>
    <rPh sb="0" eb="2">
      <t>チャクシュ</t>
    </rPh>
    <rPh sb="2" eb="3">
      <t>マエ</t>
    </rPh>
    <rPh sb="4" eb="6">
      <t>ホソウ</t>
    </rPh>
    <phoneticPr fontId="85"/>
  </si>
  <si>
    <t>有</t>
    <rPh sb="0" eb="1">
      <t>ア</t>
    </rPh>
    <phoneticPr fontId="85"/>
  </si>
  <si>
    <t>無</t>
    <rPh sb="0" eb="1">
      <t>ナシ</t>
    </rPh>
    <phoneticPr fontId="85"/>
  </si>
  <si>
    <t>公共ます</t>
    <rPh sb="0" eb="2">
      <t>コウキョウ</t>
    </rPh>
    <phoneticPr fontId="85"/>
  </si>
  <si>
    <t>保護蓋</t>
    <rPh sb="0" eb="2">
      <t>ホゴ</t>
    </rPh>
    <rPh sb="2" eb="3">
      <t>フタ</t>
    </rPh>
    <phoneticPr fontId="85"/>
  </si>
  <si>
    <t>個</t>
    <rPh sb="0" eb="1">
      <t>コ</t>
    </rPh>
    <phoneticPr fontId="85"/>
  </si>
  <si>
    <t>床堀</t>
    <rPh sb="0" eb="1">
      <t>トコ</t>
    </rPh>
    <rPh sb="1" eb="2">
      <t>ホリ</t>
    </rPh>
    <phoneticPr fontId="85"/>
  </si>
  <si>
    <t>ｃｍ</t>
    <phoneticPr fontId="85"/>
  </si>
  <si>
    <t>Ｄ１</t>
    <phoneticPr fontId="85"/>
  </si>
  <si>
    <t>個所</t>
    <rPh sb="0" eb="2">
      <t>カショ</t>
    </rPh>
    <phoneticPr fontId="85"/>
  </si>
  <si>
    <t>保護蓋台座</t>
    <rPh sb="0" eb="2">
      <t>ホゴ</t>
    </rPh>
    <rPh sb="2" eb="3">
      <t>フタ</t>
    </rPh>
    <rPh sb="3" eb="5">
      <t>ダイザ</t>
    </rPh>
    <phoneticPr fontId="85"/>
  </si>
  <si>
    <t>取付管土被り</t>
    <rPh sb="0" eb="2">
      <t>トリツケ</t>
    </rPh>
    <rPh sb="2" eb="3">
      <t>カン</t>
    </rPh>
    <rPh sb="3" eb="4">
      <t>ド</t>
    </rPh>
    <rPh sb="4" eb="5">
      <t>カブ</t>
    </rPh>
    <phoneticPr fontId="85"/>
  </si>
  <si>
    <t>ｃｍ</t>
    <phoneticPr fontId="85"/>
  </si>
  <si>
    <t>Ｄ１矢板</t>
    <rPh sb="2" eb="4">
      <t>ヤイタ</t>
    </rPh>
    <phoneticPr fontId="85"/>
  </si>
  <si>
    <t>土工</t>
    <rPh sb="0" eb="1">
      <t>ド</t>
    </rPh>
    <rPh sb="1" eb="2">
      <t>コウ</t>
    </rPh>
    <phoneticPr fontId="85"/>
  </si>
  <si>
    <t>ｍ３</t>
    <phoneticPr fontId="85"/>
  </si>
  <si>
    <t>矢板</t>
    <rPh sb="0" eb="2">
      <t>ヤイタ</t>
    </rPh>
    <phoneticPr fontId="85"/>
  </si>
  <si>
    <t>Ｄ２</t>
    <phoneticPr fontId="85"/>
  </si>
  <si>
    <t>岩掘削</t>
    <rPh sb="0" eb="1">
      <t>イワ</t>
    </rPh>
    <rPh sb="1" eb="3">
      <t>クッサク</t>
    </rPh>
    <phoneticPr fontId="85"/>
  </si>
  <si>
    <t>自在曲管</t>
    <rPh sb="0" eb="2">
      <t>ジザイ</t>
    </rPh>
    <rPh sb="2" eb="3">
      <t>キョク</t>
    </rPh>
    <rPh sb="3" eb="4">
      <t>カン</t>
    </rPh>
    <phoneticPr fontId="85"/>
  </si>
  <si>
    <t>°</t>
    <phoneticPr fontId="85"/>
  </si>
  <si>
    <t>Ｄ２矢板</t>
    <rPh sb="2" eb="4">
      <t>ヤイタ</t>
    </rPh>
    <phoneticPr fontId="85"/>
  </si>
  <si>
    <t>ｍ３</t>
    <phoneticPr fontId="85"/>
  </si>
  <si>
    <t>砂基礎</t>
    <rPh sb="0" eb="1">
      <t>スナ</t>
    </rPh>
    <rPh sb="1" eb="3">
      <t>キソ</t>
    </rPh>
    <phoneticPr fontId="85"/>
  </si>
  <si>
    <t>Ｆ</t>
    <phoneticPr fontId="85"/>
  </si>
  <si>
    <t>残土処分</t>
    <rPh sb="0" eb="2">
      <t>ザンド</t>
    </rPh>
    <rPh sb="2" eb="4">
      <t>ショブン</t>
    </rPh>
    <phoneticPr fontId="85"/>
  </si>
  <si>
    <t>Ｋ１の台座</t>
    <rPh sb="3" eb="5">
      <t>ダイザ</t>
    </rPh>
    <phoneticPr fontId="85"/>
  </si>
  <si>
    <t>Ｆ矢板</t>
    <rPh sb="1" eb="3">
      <t>ヤイタ</t>
    </rPh>
    <phoneticPr fontId="85"/>
  </si>
  <si>
    <t>有(1)</t>
    <rPh sb="0" eb="1">
      <t>ユウ</t>
    </rPh>
    <phoneticPr fontId="85"/>
  </si>
  <si>
    <t>・</t>
    <phoneticPr fontId="85"/>
  </si>
  <si>
    <t>無(0)</t>
    <rPh sb="0" eb="1">
      <t>ム</t>
    </rPh>
    <phoneticPr fontId="85"/>
  </si>
  <si>
    <t>購入土埋め戻し</t>
    <rPh sb="0" eb="2">
      <t>コウニュウ</t>
    </rPh>
    <rPh sb="2" eb="3">
      <t>ド</t>
    </rPh>
    <rPh sb="3" eb="4">
      <t>ウ</t>
    </rPh>
    <rPh sb="5" eb="6">
      <t>モド</t>
    </rPh>
    <phoneticPr fontId="85"/>
  </si>
  <si>
    <t>Ｋ１</t>
    <phoneticPr fontId="85"/>
  </si>
  <si>
    <t>管延長</t>
    <rPh sb="0" eb="1">
      <t>カン</t>
    </rPh>
    <rPh sb="1" eb="3">
      <t>エンチョウ</t>
    </rPh>
    <phoneticPr fontId="85"/>
  </si>
  <si>
    <t>台座基礎（ＲＣ４０）</t>
    <rPh sb="0" eb="2">
      <t>ダイザ</t>
    </rPh>
    <rPh sb="2" eb="4">
      <t>キソ</t>
    </rPh>
    <phoneticPr fontId="85"/>
  </si>
  <si>
    <t>Ｋ１矢板</t>
    <rPh sb="2" eb="4">
      <t>ヤイタ</t>
    </rPh>
    <phoneticPr fontId="85"/>
  </si>
  <si>
    <t>ｍ</t>
    <phoneticPr fontId="85"/>
  </si>
  <si>
    <t>舗装復旧</t>
    <rPh sb="0" eb="2">
      <t>ホソウ</t>
    </rPh>
    <rPh sb="2" eb="4">
      <t>フッキュウ</t>
    </rPh>
    <phoneticPr fontId="85"/>
  </si>
  <si>
    <t>Ｋ２</t>
    <phoneticPr fontId="85"/>
  </si>
  <si>
    <t>150(L-0.2)</t>
    <phoneticPr fontId="85"/>
  </si>
  <si>
    <t>完了(土工延長）</t>
    <rPh sb="0" eb="2">
      <t>カンリョウ</t>
    </rPh>
    <rPh sb="3" eb="4">
      <t>ド</t>
    </rPh>
    <rPh sb="4" eb="5">
      <t>コウ</t>
    </rPh>
    <rPh sb="5" eb="7">
      <t>エンチョウ</t>
    </rPh>
    <phoneticPr fontId="85"/>
  </si>
  <si>
    <t>ｃｍ</t>
    <phoneticPr fontId="85"/>
  </si>
  <si>
    <t>Ｋ２矢板</t>
    <rPh sb="2" eb="4">
      <t>ヤイタ</t>
    </rPh>
    <phoneticPr fontId="85"/>
  </si>
  <si>
    <t>計算式</t>
    <rPh sb="0" eb="2">
      <t>ケイサン</t>
    </rPh>
    <rPh sb="2" eb="3">
      <t>シキ</t>
    </rPh>
    <phoneticPr fontId="85"/>
  </si>
  <si>
    <t>数量</t>
    <rPh sb="0" eb="2">
      <t>スウリョウ</t>
    </rPh>
    <phoneticPr fontId="85"/>
  </si>
  <si>
    <t>切断</t>
    <rPh sb="0" eb="2">
      <t>セツダン</t>
    </rPh>
    <phoneticPr fontId="85"/>
  </si>
  <si>
    <t>アスファルト</t>
    <phoneticPr fontId="85"/>
  </si>
  <si>
    <t>コンクリート</t>
    <phoneticPr fontId="85"/>
  </si>
  <si>
    <t>取壊し</t>
    <rPh sb="0" eb="2">
      <t>トリコワ</t>
    </rPh>
    <phoneticPr fontId="85"/>
  </si>
  <si>
    <t>ｍ２</t>
    <phoneticPr fontId="85"/>
  </si>
  <si>
    <t>復旧</t>
    <rPh sb="0" eb="2">
      <t>フッキュウ</t>
    </rPh>
    <phoneticPr fontId="85"/>
  </si>
  <si>
    <t>路盤</t>
    <rPh sb="0" eb="2">
      <t>ロバン</t>
    </rPh>
    <phoneticPr fontId="85"/>
  </si>
  <si>
    <t>ｔ＝１０</t>
    <phoneticPr fontId="85"/>
  </si>
  <si>
    <t>ｍ２</t>
    <phoneticPr fontId="85"/>
  </si>
  <si>
    <t>ブロック</t>
    <phoneticPr fontId="85"/>
  </si>
  <si>
    <t>材料費別</t>
    <rPh sb="0" eb="3">
      <t>ザイリョウヒ</t>
    </rPh>
    <rPh sb="3" eb="4">
      <t>ベツ</t>
    </rPh>
    <phoneticPr fontId="85"/>
  </si>
  <si>
    <t>取付管設置工事完成届</t>
    <phoneticPr fontId="50"/>
  </si>
  <si>
    <t>　　　　　　　　　　　　　　　　　　　　　　　　</t>
  </si>
  <si>
    <t>名称及び</t>
    <phoneticPr fontId="50"/>
  </si>
  <si>
    <t>　　　　　　　　　　</t>
    <phoneticPr fontId="50"/>
  </si>
  <si>
    <t>（　　　　　　）</t>
    <phoneticPr fontId="50"/>
  </si>
  <si>
    <t>代表者氏名</t>
    <phoneticPr fontId="50"/>
  </si>
  <si>
    <t>工事名　</t>
    <phoneticPr fontId="50"/>
  </si>
  <si>
    <t>取付管設置工事</t>
    <phoneticPr fontId="50"/>
  </si>
  <si>
    <t>工事場所</t>
    <phoneticPr fontId="50"/>
  </si>
  <si>
    <t>　豊田市</t>
    <phoneticPr fontId="50"/>
  </si>
  <si>
    <t>工事内容</t>
    <phoneticPr fontId="50"/>
  </si>
  <si>
    <t>取付管設置</t>
    <phoneticPr fontId="50"/>
  </si>
  <si>
    <t>市負担　</t>
    <phoneticPr fontId="50"/>
  </si>
  <si>
    <t>タイプ</t>
    <phoneticPr fontId="50"/>
  </si>
  <si>
    <t>箇所)</t>
    <phoneticPr fontId="50"/>
  </si>
  <si>
    <t>個人負担</t>
    <rPh sb="0" eb="2">
      <t>コジン</t>
    </rPh>
    <rPh sb="2" eb="4">
      <t>フタン</t>
    </rPh>
    <phoneticPr fontId="50"/>
  </si>
  <si>
    <t>タイプ　　　　</t>
    <phoneticPr fontId="50"/>
  </si>
  <si>
    <t>取付管設置位置</t>
    <phoneticPr fontId="50"/>
  </si>
  <si>
    <t>上流のマンホールから</t>
    <phoneticPr fontId="50"/>
  </si>
  <si>
    <t>ｍ</t>
    <phoneticPr fontId="50"/>
  </si>
  <si>
    <t>取付管延長</t>
    <phoneticPr fontId="50"/>
  </si>
  <si>
    <t>官民境界から</t>
    <phoneticPr fontId="50"/>
  </si>
  <si>
    <t>ｍ　　</t>
    <phoneticPr fontId="50"/>
  </si>
  <si>
    <t>工事期間</t>
    <phoneticPr fontId="50"/>
  </si>
  <si>
    <t>～</t>
    <phoneticPr fontId="50"/>
  </si>
  <si>
    <t>完成年月日</t>
    <phoneticPr fontId="50"/>
  </si>
  <si>
    <t>管理番号</t>
  </si>
  <si>
    <t>　　　№</t>
    <phoneticPr fontId="50"/>
  </si>
  <si>
    <t>※　添付資料</t>
  </si>
  <si>
    <t>　　出来形図面・工事写真・マニフェスト（写し）・交通誘導員日報等（写し）・その他</t>
  </si>
  <si>
    <t>　様式第11号（第10条関係）</t>
    <phoneticPr fontId="50"/>
  </si>
  <si>
    <t>　　開　始・再　開</t>
    <phoneticPr fontId="50"/>
  </si>
  <si>
    <t>下　水　道　使　用</t>
    <phoneticPr fontId="50"/>
  </si>
  <si>
    <t>休　止・廃　止</t>
    <phoneticPr fontId="50"/>
  </si>
  <si>
    <t>届</t>
    <phoneticPr fontId="50"/>
  </si>
  <si>
    <t xml:space="preserve">　　変　更        </t>
    <phoneticPr fontId="50"/>
  </si>
  <si>
    <t>届出者　住所　　</t>
  </si>
  <si>
    <r>
      <t>　</t>
    </r>
    <r>
      <rPr>
        <u/>
        <sz val="11"/>
        <color theme="1"/>
        <rFont val="HGｺﾞｼｯｸM"/>
        <family val="3"/>
        <charset val="128"/>
      </rPr>
      <t>　　　　　　　　　　　　　　　　　　　　</t>
    </r>
    <r>
      <rPr>
        <u/>
        <sz val="11"/>
        <color theme="1"/>
        <rFont val="ＭＳ 明朝"/>
        <family val="1"/>
        <charset val="128"/>
      </rPr>
      <t>　</t>
    </r>
    <r>
      <rPr>
        <u/>
        <sz val="11"/>
        <color theme="1"/>
        <rFont val="HGｺﾞｼｯｸM"/>
        <family val="3"/>
        <charset val="128"/>
      </rPr>
      <t>　</t>
    </r>
    <phoneticPr fontId="50"/>
  </si>
  <si>
    <t>電話　</t>
    <phoneticPr fontId="50"/>
  </si>
  <si>
    <t>使用場所</t>
  </si>
  <si>
    <t>使用水</t>
  </si>
  <si>
    <t>水道水</t>
    <phoneticPr fontId="50"/>
  </si>
  <si>
    <t>井戸水（　人）</t>
    <phoneticPr fontId="50"/>
  </si>
  <si>
    <t>工業用水</t>
    <phoneticPr fontId="50"/>
  </si>
  <si>
    <t>時　　期</t>
  </si>
  <si>
    <t>開始・再開</t>
  </si>
  <si>
    <t>から</t>
    <phoneticPr fontId="50"/>
  </si>
  <si>
    <t>廃止</t>
    <phoneticPr fontId="50"/>
  </si>
  <si>
    <t>まで</t>
    <phoneticPr fontId="50"/>
  </si>
  <si>
    <t>休止</t>
    <phoneticPr fontId="50"/>
  </si>
  <si>
    <t>理由</t>
    <phoneticPr fontId="50"/>
  </si>
  <si>
    <t>建て替え　・　取壊し　・　その他（　　　　　　　　　　　　　　）</t>
    <phoneticPr fontId="50"/>
  </si>
  <si>
    <t>転 居 先</t>
    <phoneticPr fontId="50"/>
  </si>
  <si>
    <t>※廃止・休止の場合</t>
  </si>
  <si>
    <t>　　　　　　　　　　　　　　　　　　</t>
    <phoneticPr fontId="50"/>
  </si>
  <si>
    <t>（　　　　　）　　　　－　　</t>
    <phoneticPr fontId="50"/>
  </si>
  <si>
    <t>変更</t>
    <rPh sb="0" eb="2">
      <t>ヘンコウ</t>
    </rPh>
    <phoneticPr fontId="50"/>
  </si>
  <si>
    <t>前</t>
    <phoneticPr fontId="50"/>
  </si>
  <si>
    <t>後</t>
    <phoneticPr fontId="50"/>
  </si>
  <si>
    <t xml:space="preserve">確認番号   </t>
    <phoneticPr fontId="50"/>
  </si>
  <si>
    <t xml:space="preserve">水道情報     </t>
    <phoneticPr fontId="50"/>
  </si>
  <si>
    <t>建物の使用用途</t>
    <phoneticPr fontId="50"/>
  </si>
  <si>
    <t>専用住宅　　</t>
    <phoneticPr fontId="50"/>
  </si>
  <si>
    <t>公共施設</t>
    <phoneticPr fontId="50"/>
  </si>
  <si>
    <t>工場</t>
    <phoneticPr fontId="50"/>
  </si>
  <si>
    <t>倉庫</t>
    <phoneticPr fontId="50"/>
  </si>
  <si>
    <t>　　　　　　　　</t>
    <phoneticPr fontId="50"/>
  </si>
  <si>
    <t>共同住宅　　　（住宅名　　　　　　　　　　　　）</t>
    <phoneticPr fontId="50"/>
  </si>
  <si>
    <t>店舗・事務所　（屋号等　　　　　　　　　　　　）</t>
    <phoneticPr fontId="50"/>
  </si>
  <si>
    <t>その他　　　　（　　　　　　　　　　　　　　　）</t>
    <phoneticPr fontId="50"/>
  </si>
  <si>
    <t>口径　</t>
    <phoneticPr fontId="50"/>
  </si>
  <si>
    <t>口径</t>
    <phoneticPr fontId="50"/>
  </si>
  <si>
    <t>㎜</t>
    <phoneticPr fontId="50"/>
  </si>
  <si>
    <t>㎜</t>
  </si>
  <si>
    <t>散水栓</t>
    <phoneticPr fontId="50"/>
  </si>
  <si>
    <t>㎜　　　　　　　　　　　　　下水流入：　有・無</t>
    <phoneticPr fontId="50"/>
  </si>
  <si>
    <t>共用栓</t>
    <phoneticPr fontId="50"/>
  </si>
  <si>
    <t>注意　1　この届は、使用開始（再開）されたら直ちに提出してください。</t>
  </si>
  <si>
    <t xml:space="preserve">      2　使用開始（再開）の日とは、汚水を確実に下水道管に流入可能になった日をいいます。</t>
    <phoneticPr fontId="50"/>
  </si>
  <si>
    <t xml:space="preserve">      3　共同住宅等で複数メーターがある場合は、部屋番号も含め、全て記入してください。</t>
    <phoneticPr fontId="50"/>
  </si>
  <si>
    <t xml:space="preserve">      4　使用後の水が下水道に流入しない「散水栓・共用栓」がある場合も記入してください。</t>
    <phoneticPr fontId="50"/>
  </si>
  <si>
    <t>様式第9号（第8条関係）</t>
  </si>
  <si>
    <t>除害施設設置工事完了届</t>
    <phoneticPr fontId="50"/>
  </si>
  <si>
    <t>届出者　住　所　</t>
    <phoneticPr fontId="50"/>
  </si>
  <si>
    <r>
      <t>　　　　　　　</t>
    </r>
    <r>
      <rPr>
        <u/>
        <sz val="10.5"/>
        <color theme="1"/>
        <rFont val="HGｺﾞｼｯｸM"/>
        <family val="3"/>
        <charset val="128"/>
      </rPr>
      <t>　　　　　　　　　　　　　　　　</t>
    </r>
  </si>
  <si>
    <t>　　　  氏　名（法人は名称及び代表者氏名)</t>
    <phoneticPr fontId="50"/>
  </si>
  <si>
    <r>
      <t>　　　</t>
    </r>
    <r>
      <rPr>
        <u/>
        <sz val="10.5"/>
        <color theme="1"/>
        <rFont val="HGｺﾞｼｯｸM"/>
        <family val="3"/>
        <charset val="128"/>
      </rPr>
      <t>　　　　　　　　　　　　　　　　　</t>
    </r>
  </si>
  <si>
    <t>　　　　電　話</t>
    <phoneticPr fontId="50"/>
  </si>
  <si>
    <t>業　　種</t>
  </si>
  <si>
    <t>□</t>
    <phoneticPr fontId="50"/>
  </si>
  <si>
    <t>新設</t>
    <phoneticPr fontId="50"/>
  </si>
  <si>
    <t>増設</t>
    <phoneticPr fontId="50"/>
  </si>
  <si>
    <t>改築</t>
    <phoneticPr fontId="50"/>
  </si>
  <si>
    <t>種　　類</t>
    <phoneticPr fontId="50"/>
  </si>
  <si>
    <t>添付書類　　　写真（現地で確認困難な場合）</t>
  </si>
  <si>
    <t>　　　　年　　　　月　　　　日</t>
  </si>
  <si>
    <t>合　格　　　・　　　不　合　格</t>
    <phoneticPr fontId="50"/>
  </si>
  <si>
    <t>起    案</t>
    <phoneticPr fontId="50"/>
  </si>
  <si>
    <t>決    定</t>
    <phoneticPr fontId="50"/>
  </si>
  <si>
    <t>下水道</t>
    <rPh sb="0" eb="3">
      <t>ゲスイドウ</t>
    </rPh>
    <phoneticPr fontId="5"/>
  </si>
  <si>
    <t>公共ます設置工事完了届</t>
  </si>
  <si>
    <t>工事内容一覧表</t>
  </si>
  <si>
    <t>取付管設置工事完成届</t>
  </si>
  <si>
    <t>下水道使用開始届</t>
  </si>
  <si>
    <t>除害施設設置工事完了届</t>
  </si>
  <si>
    <t>基準外その２</t>
  </si>
  <si>
    <t>公共ます設置申請書</t>
  </si>
  <si>
    <t>公共ます撤去申請書</t>
  </si>
  <si>
    <t>着手届</t>
  </si>
  <si>
    <t>除害施設設置届</t>
  </si>
  <si>
    <t>基準外その1</t>
  </si>
  <si>
    <t>共同排水設備管理人届</t>
  </si>
  <si>
    <t>取付管設置位置確認書</t>
  </si>
  <si>
    <t>（その2）</t>
    <phoneticPr fontId="50"/>
  </si>
  <si>
    <t>　　　このたびの下水道排水設備工事にあたり、別紙図面の赤線の箇所が</t>
    <phoneticPr fontId="50"/>
  </si>
  <si>
    <t>　　設置基準に適合していないことを了解しています。</t>
    <phoneticPr fontId="50"/>
  </si>
  <si>
    <t>　　　　基準外の箇所は管詰まり等のトラブルが起こりやすいことは承知</t>
    <phoneticPr fontId="50"/>
  </si>
  <si>
    <t>　　していますが、当方と排水設備業者との打合せをした結果これで完了</t>
    <phoneticPr fontId="50"/>
  </si>
  <si>
    <t>　　とさせていただきます。</t>
    <phoneticPr fontId="50"/>
  </si>
  <si>
    <t>申請者氏名</t>
    <phoneticPr fontId="50"/>
  </si>
  <si>
    <t>印</t>
    <phoneticPr fontId="50"/>
  </si>
  <si>
    <t>H=</t>
    <phoneticPr fontId="5"/>
  </si>
  <si>
    <t>取付管設置工事</t>
    <phoneticPr fontId="5"/>
  </si>
  <si>
    <t>１　工事名</t>
    <phoneticPr fontId="5"/>
  </si>
  <si>
    <t>　　　年　　月　　日</t>
    <phoneticPr fontId="50"/>
  </si>
  <si>
    <t>　　　　　年　　月　　日</t>
    <phoneticPr fontId="50"/>
  </si>
  <si>
    <t>　年　　月　　日</t>
    <phoneticPr fontId="50"/>
  </si>
  <si>
    <t>□</t>
    <phoneticPr fontId="50"/>
  </si>
  <si>
    <t>年　　　月　　　日</t>
    <phoneticPr fontId="5"/>
  </si>
  <si>
    <t>　　年　　月　　日</t>
    <phoneticPr fontId="5"/>
  </si>
  <si>
    <t>　年　　月　　日</t>
    <rPh sb="1" eb="2">
      <t>ネン</t>
    </rPh>
    <rPh sb="4" eb="5">
      <t>ツキ</t>
    </rPh>
    <rPh sb="7" eb="8">
      <t>ヒ</t>
    </rPh>
    <phoneticPr fontId="5"/>
  </si>
  <si>
    <t>㎡</t>
    <phoneticPr fontId="5"/>
  </si>
  <si>
    <t>（　　　　　）　　　-</t>
    <phoneticPr fontId="85"/>
  </si>
  <si>
    <t>工事店</t>
    <rPh sb="0" eb="2">
      <t>コウジ</t>
    </rPh>
    <rPh sb="2" eb="3">
      <t>テン</t>
    </rPh>
    <phoneticPr fontId="5"/>
  </si>
  <si>
    <t>日付</t>
    <rPh sb="0" eb="2">
      <t>ヒヅケ</t>
    </rPh>
    <phoneticPr fontId="5"/>
  </si>
  <si>
    <t>工事店名</t>
    <phoneticPr fontId="5"/>
  </si>
  <si>
    <t>■</t>
    <phoneticPr fontId="50"/>
  </si>
  <si>
    <t>■</t>
    <phoneticPr fontId="50"/>
  </si>
  <si>
    <t>水道番号</t>
    <phoneticPr fontId="5"/>
  </si>
  <si>
    <t>現地と竣工図との</t>
    <phoneticPr fontId="50"/>
  </si>
  <si>
    <t>（一致）</t>
    <phoneticPr fontId="50"/>
  </si>
  <si>
    <t>　　　排水設備業者との打合せのうえ、基準外の箇所は管詰まり等の</t>
    <phoneticPr fontId="50"/>
  </si>
  <si>
    <t>住所</t>
    <phoneticPr fontId="5"/>
  </si>
  <si>
    <t>氏名(名称)</t>
    <rPh sb="3" eb="5">
      <t>メイショウ</t>
    </rPh>
    <phoneticPr fontId="50"/>
  </si>
  <si>
    <t>代表者氏名</t>
    <phoneticPr fontId="5"/>
  </si>
  <si>
    <t>～</t>
    <phoneticPr fontId="5"/>
  </si>
  <si>
    <t>委任確認</t>
    <rPh sb="0" eb="2">
      <t>イニン</t>
    </rPh>
    <rPh sb="2" eb="4">
      <t>カクニン</t>
    </rPh>
    <phoneticPr fontId="5"/>
  </si>
  <si>
    <t>工事店情報シートに入力してください。</t>
    <rPh sb="0" eb="2">
      <t>コウジ</t>
    </rPh>
    <rPh sb="2" eb="3">
      <t>テン</t>
    </rPh>
    <rPh sb="3" eb="5">
      <t>ジョウホウ</t>
    </rPh>
    <rPh sb="9" eb="11">
      <t>ニュウリョク</t>
    </rPh>
    <phoneticPr fontId="5"/>
  </si>
  <si>
    <t>(電子申請可)</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</si>
</sst>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
    <numFmt numFmtId="177" formatCode="[$-411]ggge&quot;年&quot;"/>
    <numFmt numFmtId="178" formatCode="[$-411]ggge&quot;年&quot;m&quot;月&quot;d&quot;日&quot;;@"/>
    <numFmt numFmtId="179" formatCode="#"/>
  </numFmts>
  <fonts count="126">
    <font>
      <sz val="11"/>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theme="1"/>
      <name val="ＭＳ Ｐ明朝"/>
      <family val="1"/>
      <charset val="128"/>
    </font>
    <font>
      <sz val="10"/>
      <color theme="1"/>
      <name val="ＭＳ Ｐ明朝"/>
      <family val="1"/>
      <charset val="128"/>
    </font>
    <font>
      <sz val="9"/>
      <color theme="1"/>
      <name val="ＭＳ Ｐ明朝"/>
      <family val="1"/>
      <charset val="128"/>
    </font>
    <font>
      <sz val="11"/>
      <color theme="1"/>
      <name val="メイリオ"/>
      <family val="3"/>
      <charset val="128"/>
    </font>
    <font>
      <sz val="10"/>
      <color theme="1"/>
      <name val="メイリオ"/>
      <family val="3"/>
      <charset val="128"/>
    </font>
    <font>
      <sz val="12"/>
      <color theme="1"/>
      <name val="メイリオ"/>
      <family val="3"/>
      <charset val="128"/>
    </font>
    <font>
      <sz val="11"/>
      <color indexed="8"/>
      <name val="ＭＳ Ｐゴシック"/>
      <family val="3"/>
      <charset val="128"/>
    </font>
    <font>
      <b/>
      <sz val="12"/>
      <color theme="0"/>
      <name val="ＭＳ Ｐゴシック"/>
      <family val="2"/>
      <charset val="128"/>
      <scheme val="minor"/>
    </font>
    <font>
      <b/>
      <sz val="12"/>
      <color theme="1"/>
      <name val="ＭＳ Ｐゴシック"/>
      <family val="3"/>
      <charset val="128"/>
      <scheme val="minor"/>
    </font>
    <font>
      <b/>
      <sz val="9"/>
      <color theme="1"/>
      <name val="ＭＳ Ｐゴシック"/>
      <family val="3"/>
      <charset val="128"/>
      <scheme val="minor"/>
    </font>
    <font>
      <b/>
      <sz val="14"/>
      <color theme="1"/>
      <name val="ＭＳ Ｐゴシック"/>
      <family val="3"/>
      <charset val="128"/>
      <scheme val="minor"/>
    </font>
    <font>
      <b/>
      <sz val="11"/>
      <color theme="0"/>
      <name val="ＭＳ Ｐゴシック"/>
      <family val="3"/>
      <charset val="128"/>
      <scheme val="minor"/>
    </font>
    <font>
      <b/>
      <sz val="12"/>
      <color theme="0"/>
      <name val="ＭＳ Ｐゴシック"/>
      <family val="3"/>
      <charset val="128"/>
      <scheme val="minor"/>
    </font>
    <font>
      <sz val="12"/>
      <color theme="0"/>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2"/>
      <charset val="128"/>
      <scheme val="minor"/>
    </font>
    <font>
      <sz val="11"/>
      <color theme="0"/>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sz val="12"/>
      <color rgb="FFFF0000"/>
      <name val="メイリオ"/>
      <family val="3"/>
      <charset val="128"/>
    </font>
    <font>
      <sz val="11"/>
      <color rgb="FFFF0000"/>
      <name val="メイリオ"/>
      <family val="3"/>
      <charset val="128"/>
    </font>
    <font>
      <u/>
      <sz val="11"/>
      <color theme="10"/>
      <name val="ＭＳ Ｐゴシック"/>
      <family val="2"/>
      <charset val="128"/>
      <scheme val="minor"/>
    </font>
    <font>
      <u/>
      <sz val="12"/>
      <color theme="10"/>
      <name val="メイリオ"/>
      <family val="3"/>
      <charset val="128"/>
    </font>
    <font>
      <b/>
      <sz val="12"/>
      <color rgb="FFFF0000"/>
      <name val="メイリオ"/>
      <family val="3"/>
      <charset val="128"/>
    </font>
    <font>
      <sz val="12"/>
      <color indexed="81"/>
      <name val="メイリオ"/>
      <family val="3"/>
      <charset val="128"/>
    </font>
    <font>
      <sz val="11"/>
      <name val="ＭＳ Ｐ明朝"/>
      <family val="1"/>
      <charset val="128"/>
    </font>
    <font>
      <b/>
      <sz val="14"/>
      <name val="ＭＳ Ｐ明朝"/>
      <family val="1"/>
      <charset val="128"/>
    </font>
    <font>
      <b/>
      <sz val="11"/>
      <name val="ＭＳ Ｐ明朝"/>
      <family val="1"/>
      <charset val="128"/>
    </font>
    <font>
      <sz val="7"/>
      <name val="ＭＳ Ｐ明朝"/>
      <family val="1"/>
      <charset val="128"/>
    </font>
    <font>
      <sz val="12"/>
      <name val="ＭＳ Ｐ明朝"/>
      <family val="1"/>
      <charset val="128"/>
    </font>
    <font>
      <sz val="9"/>
      <name val="ＭＳ Ｐ明朝"/>
      <family val="1"/>
      <charset val="128"/>
    </font>
    <font>
      <sz val="10"/>
      <name val="ＭＳ Ｐ明朝"/>
      <family val="1"/>
      <charset val="128"/>
    </font>
    <font>
      <sz val="9.5"/>
      <name val="ＭＳ Ｐ明朝"/>
      <family val="1"/>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9"/>
      <color indexed="81"/>
      <name val="メイリオ"/>
      <family val="3"/>
      <charset val="128"/>
    </font>
    <font>
      <sz val="11"/>
      <color theme="1"/>
      <name val="ＭＳ Ｐゴシック"/>
      <family val="2"/>
      <charset val="128"/>
      <scheme val="minor"/>
    </font>
    <font>
      <sz val="10"/>
      <color theme="1"/>
      <name val="HGｺﾞｼｯｸM"/>
      <family val="3"/>
      <charset val="128"/>
    </font>
    <font>
      <b/>
      <sz val="14"/>
      <color theme="1"/>
      <name val="HGｺﾞｼｯｸM"/>
      <family val="3"/>
      <charset val="128"/>
    </font>
    <font>
      <b/>
      <sz val="16"/>
      <color theme="1"/>
      <name val="HGｺﾞｼｯｸM"/>
      <family val="3"/>
      <charset val="128"/>
    </font>
    <font>
      <sz val="12"/>
      <color theme="1"/>
      <name val="HGｺﾞｼｯｸM"/>
      <family val="3"/>
      <charset val="128"/>
    </font>
    <font>
      <sz val="6"/>
      <name val="ＭＳ Ｐゴシック"/>
      <family val="3"/>
      <charset val="128"/>
      <scheme val="minor"/>
    </font>
    <font>
      <u/>
      <sz val="12"/>
      <color theme="1"/>
      <name val="HGｺﾞｼｯｸM"/>
      <family val="3"/>
      <charset val="128"/>
    </font>
    <font>
      <sz val="11"/>
      <color rgb="FF000000"/>
      <name val="HGｺﾞｼｯｸM"/>
      <family val="3"/>
      <charset val="128"/>
    </font>
    <font>
      <sz val="11"/>
      <color theme="1"/>
      <name val="HGｺﾞｼｯｸM"/>
      <family val="3"/>
      <charset val="128"/>
    </font>
    <font>
      <sz val="14"/>
      <color theme="1"/>
      <name val="HGｺﾞｼｯｸM"/>
      <family val="3"/>
      <charset val="128"/>
    </font>
    <font>
      <sz val="10.5"/>
      <color theme="1"/>
      <name val="HGｺﾞｼｯｸM"/>
      <family val="3"/>
      <charset val="128"/>
    </font>
    <font>
      <sz val="16"/>
      <color theme="1"/>
      <name val="HGｺﾞｼｯｸM"/>
      <family val="3"/>
      <charset val="128"/>
    </font>
    <font>
      <sz val="16"/>
      <color rgb="FF000000"/>
      <name val="HGｺﾞｼｯｸM"/>
      <family val="3"/>
      <charset val="128"/>
    </font>
    <font>
      <sz val="13"/>
      <color rgb="FF000000"/>
      <name val="HGｺﾞｼｯｸM"/>
      <family val="3"/>
      <charset val="128"/>
    </font>
    <font>
      <sz val="10"/>
      <color rgb="FF000000"/>
      <name val="HGｺﾞｼｯｸM"/>
      <family val="3"/>
      <charset val="128"/>
    </font>
    <font>
      <sz val="12"/>
      <color rgb="FF000000"/>
      <name val="HGｺﾞｼｯｸM"/>
      <family val="3"/>
      <charset val="128"/>
    </font>
    <font>
      <sz val="18"/>
      <color theme="1"/>
      <name val="HGｺﾞｼｯｸM"/>
      <family val="3"/>
      <charset val="128"/>
    </font>
    <font>
      <sz val="20"/>
      <color theme="1"/>
      <name val="HGｺﾞｼｯｸM"/>
      <family val="3"/>
      <charset val="128"/>
    </font>
    <font>
      <b/>
      <sz val="12"/>
      <color theme="1"/>
      <name val="HGｺﾞｼｯｸM"/>
      <family val="3"/>
      <charset val="128"/>
    </font>
    <font>
      <b/>
      <sz val="11"/>
      <color theme="1"/>
      <name val="HGｺﾞｼｯｸM"/>
      <family val="3"/>
      <charset val="128"/>
    </font>
    <font>
      <sz val="11"/>
      <color theme="1"/>
      <name val="Meiryo UI"/>
      <family val="2"/>
      <charset val="128"/>
    </font>
    <font>
      <sz val="6"/>
      <name val="Meiryo UI"/>
      <family val="2"/>
      <charset val="128"/>
    </font>
    <font>
      <b/>
      <sz val="20"/>
      <color theme="1"/>
      <name val="Meiryo UI"/>
      <family val="3"/>
      <charset val="128"/>
    </font>
    <font>
      <sz val="14"/>
      <color theme="1"/>
      <name val="Meiryo UI"/>
      <family val="2"/>
      <charset val="128"/>
    </font>
    <font>
      <sz val="14"/>
      <color theme="1"/>
      <name val="Meiryo UI"/>
      <family val="3"/>
      <charset val="128"/>
    </font>
    <font>
      <b/>
      <sz val="14"/>
      <color theme="1"/>
      <name val="Meiryo UI"/>
      <family val="3"/>
      <charset val="128"/>
    </font>
    <font>
      <sz val="10"/>
      <color theme="1"/>
      <name val="Meiryo UI"/>
      <family val="2"/>
      <charset val="128"/>
    </font>
    <font>
      <sz val="10"/>
      <color theme="1"/>
      <name val="Meiryo UI"/>
      <family val="3"/>
      <charset val="128"/>
    </font>
    <font>
      <sz val="9"/>
      <color theme="1"/>
      <name val="Meiryo UI"/>
      <family val="2"/>
      <charset val="128"/>
    </font>
    <font>
      <sz val="9"/>
      <color theme="1"/>
      <name val="Meiryo UI"/>
      <family val="3"/>
      <charset val="128"/>
    </font>
    <font>
      <sz val="11"/>
      <color theme="1"/>
      <name val="Meiryo UI"/>
      <family val="3"/>
      <charset val="128"/>
    </font>
    <font>
      <b/>
      <sz val="11"/>
      <color theme="1"/>
      <name val="Meiryo UI"/>
      <family val="3"/>
      <charset val="128"/>
    </font>
    <font>
      <b/>
      <u/>
      <sz val="11"/>
      <color theme="1"/>
      <name val="Meiryo UI"/>
      <family val="3"/>
      <charset val="128"/>
    </font>
    <font>
      <u/>
      <sz val="11"/>
      <color theme="10"/>
      <name val="メイリオ"/>
      <family val="3"/>
      <charset val="128"/>
    </font>
    <font>
      <sz val="14"/>
      <name val="メイリオ"/>
      <family val="3"/>
      <charset val="128"/>
    </font>
    <font>
      <u/>
      <sz val="14"/>
      <color theme="10"/>
      <name val="メイリオ"/>
      <family val="3"/>
      <charset val="128"/>
    </font>
    <font>
      <sz val="10.5"/>
      <color theme="1"/>
      <name val="メイリオ"/>
      <family val="3"/>
      <charset val="128"/>
    </font>
    <font>
      <sz val="8"/>
      <color theme="1"/>
      <name val="メイリオ"/>
      <family val="3"/>
      <charset val="128"/>
    </font>
    <font>
      <sz val="9"/>
      <color theme="1"/>
      <name val="メイリオ"/>
      <family val="3"/>
      <charset val="128"/>
    </font>
    <font>
      <sz val="7"/>
      <color theme="1"/>
      <name val="メイリオ"/>
      <family val="3"/>
      <charset val="128"/>
    </font>
    <font>
      <sz val="6"/>
      <name val="ＭＳ Ｐゴシック"/>
      <family val="3"/>
      <charset val="128"/>
    </font>
    <font>
      <sz val="20"/>
      <name val="メイリオ"/>
      <family val="3"/>
      <charset val="128"/>
    </font>
    <font>
      <b/>
      <sz val="12"/>
      <name val="メイリオ"/>
      <family val="3"/>
      <charset val="128"/>
    </font>
    <font>
      <sz val="16"/>
      <name val="メイリオ"/>
      <family val="3"/>
      <charset val="128"/>
    </font>
    <font>
      <b/>
      <sz val="11"/>
      <name val="メイリオ"/>
      <family val="3"/>
      <charset val="128"/>
    </font>
    <font>
      <sz val="18"/>
      <color theme="1"/>
      <name val="メイリオ"/>
      <family val="3"/>
      <charset val="128"/>
    </font>
    <font>
      <sz val="16"/>
      <color theme="1"/>
      <name val="ＭＳ 明朝"/>
      <family val="1"/>
      <charset val="128"/>
    </font>
    <font>
      <sz val="10"/>
      <color theme="1"/>
      <name val="ＭＳ 明朝"/>
      <family val="1"/>
      <charset val="128"/>
    </font>
    <font>
      <sz val="8"/>
      <color theme="1"/>
      <name val="ＭＳ 明朝"/>
      <family val="1"/>
      <charset val="128"/>
    </font>
    <font>
      <b/>
      <sz val="10"/>
      <color theme="1"/>
      <name val="メイリオ"/>
      <family val="3"/>
      <charset val="128"/>
    </font>
    <font>
      <sz val="10.5"/>
      <color theme="1"/>
      <name val="ＭＳ 明朝"/>
      <family val="1"/>
      <charset val="128"/>
    </font>
    <font>
      <sz val="10"/>
      <color theme="1"/>
      <name val="Century"/>
      <family val="1"/>
    </font>
    <font>
      <sz val="14"/>
      <color indexed="81"/>
      <name val="メイリオ"/>
      <family val="3"/>
      <charset val="128"/>
    </font>
    <font>
      <sz val="7"/>
      <color theme="1"/>
      <name val="HGｺﾞｼｯｸM"/>
      <family val="3"/>
      <charset val="128"/>
    </font>
    <font>
      <u/>
      <sz val="11"/>
      <color theme="1"/>
      <name val="HGｺﾞｼｯｸM"/>
      <family val="3"/>
      <charset val="128"/>
    </font>
    <font>
      <b/>
      <sz val="16"/>
      <color theme="1"/>
      <name val="メイリオ"/>
      <family val="3"/>
      <charset val="128"/>
    </font>
    <font>
      <u/>
      <sz val="11"/>
      <color theme="1"/>
      <name val="メイリオ"/>
      <family val="3"/>
      <charset val="128"/>
    </font>
    <font>
      <sz val="11"/>
      <name val="HGｺﾞｼｯｸM"/>
      <family val="3"/>
      <charset val="128"/>
    </font>
    <font>
      <b/>
      <sz val="18"/>
      <name val="HGｺﾞｼｯｸM"/>
      <family val="3"/>
      <charset val="128"/>
    </font>
    <font>
      <sz val="12"/>
      <name val="HGｺﾞｼｯｸM"/>
      <family val="3"/>
      <charset val="128"/>
    </font>
    <font>
      <sz val="10"/>
      <name val="HGｺﾞｼｯｸM"/>
      <family val="3"/>
      <charset val="128"/>
    </font>
    <font>
      <sz val="9"/>
      <name val="HGｺﾞｼｯｸM"/>
      <family val="3"/>
      <charset val="128"/>
    </font>
    <font>
      <sz val="11"/>
      <color theme="1"/>
      <name val="ＭＳ Ｐゴシック"/>
      <family val="2"/>
      <scheme val="minor"/>
    </font>
    <font>
      <u/>
      <sz val="8.25"/>
      <color indexed="12"/>
      <name val="ＭＳ Ｐゴシック"/>
      <family val="3"/>
      <charset val="128"/>
    </font>
    <font>
      <u/>
      <sz val="14"/>
      <color indexed="12"/>
      <name val="HGｺﾞｼｯｸM"/>
      <family val="3"/>
      <charset val="128"/>
    </font>
    <font>
      <b/>
      <sz val="20"/>
      <color theme="1"/>
      <name val="HGｺﾞｼｯｸM"/>
      <family val="3"/>
      <charset val="128"/>
    </font>
    <font>
      <b/>
      <sz val="18"/>
      <color theme="1"/>
      <name val="HGｺﾞｼｯｸM"/>
      <family val="3"/>
      <charset val="128"/>
    </font>
    <font>
      <sz val="12"/>
      <color theme="1"/>
      <name val="Century"/>
      <family val="1"/>
    </font>
    <font>
      <sz val="16"/>
      <color theme="1"/>
      <name val="ＭＳ Ｐゴシック"/>
      <family val="2"/>
      <charset val="128"/>
      <scheme val="minor"/>
    </font>
    <font>
      <sz val="11"/>
      <name val="Meiryo UI"/>
      <family val="3"/>
      <charset val="128"/>
    </font>
    <font>
      <sz val="20"/>
      <name val="Meiryo UI"/>
      <family val="3"/>
      <charset val="128"/>
    </font>
    <font>
      <u/>
      <sz val="14"/>
      <color theme="1"/>
      <name val="HGｺﾞｼｯｸM"/>
      <family val="3"/>
      <charset val="128"/>
    </font>
    <font>
      <u/>
      <sz val="11"/>
      <color theme="1"/>
      <name val="ＭＳ 明朝"/>
      <family val="1"/>
      <charset val="128"/>
    </font>
    <font>
      <u/>
      <sz val="10.5"/>
      <color theme="1"/>
      <name val="HGｺﾞｼｯｸM"/>
      <family val="3"/>
      <charset val="128"/>
    </font>
    <font>
      <sz val="1"/>
      <color theme="1"/>
      <name val="HGｺﾞｼｯｸM"/>
      <family val="3"/>
      <charset val="128"/>
    </font>
    <font>
      <b/>
      <sz val="14"/>
      <name val="Meiryo UI"/>
      <family val="3"/>
      <charset val="128"/>
    </font>
    <font>
      <sz val="12"/>
      <color indexed="81"/>
      <name val="HG丸ｺﾞｼｯｸM-PRO"/>
      <family val="3"/>
      <charset val="128"/>
    </font>
    <font>
      <sz val="12"/>
      <color theme="0" tint="-0.499984740745262"/>
      <name val="メイリオ"/>
      <family val="3"/>
      <charset val="128"/>
    </font>
    <font>
      <sz val="11"/>
      <color theme="0" tint="-0.499984740745262"/>
      <name val="メイリオ"/>
      <family val="3"/>
      <charset val="128"/>
    </font>
    <font>
      <sz val="10"/>
      <color theme="0" tint="-0.499984740745262"/>
      <name val="メイリオ"/>
      <family val="3"/>
      <charset val="128"/>
    </font>
    <font>
      <sz val="14"/>
      <color indexed="81"/>
      <name val="HG丸ｺﾞｼｯｸM-PRO"/>
      <family val="3"/>
      <charset val="128"/>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CECFF"/>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
      <patternFill patternType="solid">
        <fgColor rgb="FF66FFFF"/>
        <bgColor indexed="64"/>
      </patternFill>
    </fill>
    <fill>
      <patternFill patternType="solid">
        <fgColor rgb="FFFFCC99"/>
        <bgColor indexed="64"/>
      </patternFill>
    </fill>
    <fill>
      <patternFill patternType="solid">
        <fgColor rgb="FFCCFF99"/>
        <bgColor indexed="64"/>
      </patternFill>
    </fill>
    <fill>
      <patternFill patternType="solid">
        <fgColor rgb="FF00B0F0"/>
        <bgColor indexed="64"/>
      </patternFill>
    </fill>
    <fill>
      <patternFill patternType="solid">
        <fgColor theme="9" tint="0.59999389629810485"/>
        <bgColor indexed="64"/>
      </patternFill>
    </fill>
    <fill>
      <patternFill patternType="solid">
        <fgColor theme="1"/>
        <bgColor indexed="64"/>
      </patternFill>
    </fill>
    <fill>
      <patternFill patternType="solid">
        <fgColor theme="9" tint="-0.249977111117893"/>
        <bgColor indexed="64"/>
      </patternFill>
    </fill>
    <fill>
      <patternFill patternType="solid">
        <fgColor rgb="FFFFFF00"/>
        <bgColor indexed="64"/>
      </patternFill>
    </fill>
  </fills>
  <borders count="17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top/>
      <bottom style="hair">
        <color theme="1"/>
      </bottom>
      <diagonal/>
    </border>
    <border>
      <left/>
      <right/>
      <top style="hair">
        <color theme="1"/>
      </top>
      <bottom/>
      <diagonal/>
    </border>
    <border>
      <left/>
      <right/>
      <top style="hair">
        <color theme="1"/>
      </top>
      <bottom style="hair">
        <color theme="1"/>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top/>
      <bottom style="thick">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style="thin">
        <color auto="1"/>
      </right>
      <top style="thick">
        <color auto="1"/>
      </top>
      <bottom/>
      <diagonal/>
    </border>
    <border>
      <left style="thin">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thin">
        <color auto="1"/>
      </right>
      <top/>
      <bottom/>
      <diagonal/>
    </border>
    <border>
      <left/>
      <right style="thick">
        <color auto="1"/>
      </right>
      <top/>
      <bottom/>
      <diagonal/>
    </border>
    <border>
      <left style="thick">
        <color auto="1"/>
      </left>
      <right style="thin">
        <color auto="1"/>
      </right>
      <top/>
      <bottom style="thin">
        <color auto="1"/>
      </bottom>
      <diagonal/>
    </border>
    <border>
      <left/>
      <right style="thick">
        <color auto="1"/>
      </right>
      <top/>
      <bottom style="thin">
        <color auto="1"/>
      </bottom>
      <diagonal/>
    </border>
    <border>
      <left style="thick">
        <color auto="1"/>
      </left>
      <right/>
      <top/>
      <bottom/>
      <diagonal/>
    </border>
    <border>
      <left/>
      <right style="thick">
        <color auto="1"/>
      </right>
      <top style="thin">
        <color auto="1"/>
      </top>
      <bottom/>
      <diagonal/>
    </border>
    <border>
      <left style="thick">
        <color auto="1"/>
      </left>
      <right/>
      <top/>
      <bottom style="thin">
        <color auto="1"/>
      </bottom>
      <diagonal/>
    </border>
    <border>
      <left style="thick">
        <color auto="1"/>
      </left>
      <right/>
      <top style="thin">
        <color auto="1"/>
      </top>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diagonal/>
    </border>
    <border>
      <left/>
      <right style="medium">
        <color indexed="64"/>
      </right>
      <top style="dotted">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style="thin">
        <color indexed="22"/>
      </left>
      <right style="thin">
        <color indexed="22"/>
      </right>
      <top/>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ck">
        <color indexed="64"/>
      </left>
      <right/>
      <top style="thick">
        <color indexed="64"/>
      </top>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style="thin">
        <color indexed="64"/>
      </right>
      <top/>
      <bottom style="thick">
        <color indexed="64"/>
      </bottom>
      <diagonal/>
    </border>
    <border>
      <left style="thin">
        <color indexed="64"/>
      </left>
      <right/>
      <top/>
      <bottom style="thick">
        <color indexed="64"/>
      </bottom>
      <diagonal/>
    </border>
  </borders>
  <cellStyleXfs count="17">
    <xf numFmtId="0" fontId="0" fillId="0" borderId="0">
      <alignment vertical="center"/>
    </xf>
    <xf numFmtId="0" fontId="4" fillId="0" borderId="0"/>
    <xf numFmtId="0" fontId="3" fillId="0" borderId="0">
      <alignment vertical="center"/>
    </xf>
    <xf numFmtId="0" fontId="12" fillId="0" borderId="0"/>
    <xf numFmtId="0" fontId="28" fillId="0" borderId="0" applyNumberFormat="0" applyFill="0" applyBorder="0" applyAlignment="0" applyProtection="0">
      <alignment vertical="center"/>
    </xf>
    <xf numFmtId="0" fontId="45" fillId="0" borderId="0">
      <alignment vertical="center"/>
    </xf>
    <xf numFmtId="0" fontId="45" fillId="0" borderId="0">
      <alignment vertical="center"/>
    </xf>
    <xf numFmtId="0" fontId="65" fillId="0" borderId="0">
      <alignment vertical="center"/>
    </xf>
    <xf numFmtId="0" fontId="4" fillId="0" borderId="0"/>
    <xf numFmtId="0" fontId="45" fillId="0" borderId="0">
      <alignment vertical="center"/>
    </xf>
    <xf numFmtId="0" fontId="45" fillId="0" borderId="0">
      <alignment vertical="center"/>
    </xf>
    <xf numFmtId="0" fontId="4" fillId="0" borderId="0"/>
    <xf numFmtId="0" fontId="107" fillId="0" borderId="0"/>
    <xf numFmtId="0" fontId="108" fillId="0" borderId="0" applyNumberFormat="0" applyFill="0" applyBorder="0" applyAlignment="0" applyProtection="0">
      <alignment vertical="top"/>
      <protection locked="0"/>
    </xf>
    <xf numFmtId="0" fontId="45" fillId="0" borderId="0">
      <alignment vertical="center"/>
    </xf>
    <xf numFmtId="0" fontId="45" fillId="0" borderId="0">
      <alignment vertical="center"/>
    </xf>
    <xf numFmtId="38" fontId="45" fillId="0" borderId="0" applyFont="0" applyFill="0" applyBorder="0" applyAlignment="0" applyProtection="0">
      <alignment vertical="center"/>
    </xf>
  </cellStyleXfs>
  <cellXfs count="2207">
    <xf numFmtId="0" fontId="0" fillId="0" borderId="0" xfId="0">
      <alignment vertical="center"/>
    </xf>
    <xf numFmtId="0" fontId="3" fillId="0" borderId="0" xfId="2">
      <alignment vertical="center"/>
    </xf>
    <xf numFmtId="0" fontId="11" fillId="0" borderId="0" xfId="2" applyFont="1">
      <alignment vertical="center"/>
    </xf>
    <xf numFmtId="0" fontId="9" fillId="0" borderId="0" xfId="0" applyFont="1">
      <alignment vertical="center"/>
    </xf>
    <xf numFmtId="49" fontId="9" fillId="2" borderId="16" xfId="0" applyNumberFormat="1" applyFont="1" applyFill="1" applyBorder="1" applyAlignment="1">
      <alignment horizontal="center" vertical="center"/>
    </xf>
    <xf numFmtId="0" fontId="9" fillId="2" borderId="16" xfId="0" applyFont="1" applyFill="1" applyBorder="1" applyAlignment="1">
      <alignment horizontal="center" vertical="center"/>
    </xf>
    <xf numFmtId="49" fontId="9" fillId="0" borderId="16" xfId="0" applyNumberFormat="1" applyFont="1" applyBorder="1" applyAlignment="1">
      <alignment horizontal="center" vertical="center"/>
    </xf>
    <xf numFmtId="0" fontId="9" fillId="0" borderId="16" xfId="0" applyFont="1" applyBorder="1">
      <alignment vertical="center"/>
    </xf>
    <xf numFmtId="49" fontId="9" fillId="0" borderId="0" xfId="0" applyNumberFormat="1" applyFont="1">
      <alignment vertical="center"/>
    </xf>
    <xf numFmtId="0" fontId="26" fillId="0" borderId="0" xfId="2" applyFont="1">
      <alignment vertical="center"/>
    </xf>
    <xf numFmtId="0" fontId="27" fillId="0" borderId="0" xfId="3" applyFont="1" applyFill="1" applyBorder="1" applyAlignment="1"/>
    <xf numFmtId="0" fontId="30" fillId="0" borderId="0" xfId="2" applyFont="1">
      <alignment vertical="center"/>
    </xf>
    <xf numFmtId="0" fontId="7" fillId="0" borderId="0" xfId="0" applyFont="1" applyBorder="1" applyAlignment="1">
      <alignment horizontal="left" vertical="center" wrapText="1"/>
    </xf>
    <xf numFmtId="0" fontId="32" fillId="0" borderId="0" xfId="0" applyFont="1">
      <alignment vertical="center"/>
    </xf>
    <xf numFmtId="0" fontId="32" fillId="0" borderId="0" xfId="0" applyFont="1" applyFill="1">
      <alignment vertical="center"/>
    </xf>
    <xf numFmtId="0" fontId="32" fillId="0" borderId="0" xfId="0" applyFont="1" applyBorder="1">
      <alignment vertical="center"/>
    </xf>
    <xf numFmtId="0" fontId="33" fillId="0" borderId="0" xfId="0" applyFont="1" applyBorder="1" applyAlignment="1">
      <alignment horizontal="center" vertical="center"/>
    </xf>
    <xf numFmtId="0" fontId="33" fillId="0" borderId="0" xfId="0" applyFont="1" applyBorder="1">
      <alignment vertical="center"/>
    </xf>
    <xf numFmtId="0" fontId="35" fillId="0" borderId="0" xfId="0" applyFont="1" applyBorder="1" applyAlignment="1"/>
    <xf numFmtId="0" fontId="32" fillId="0" borderId="0" xfId="0" applyFont="1" applyBorder="1" applyAlignment="1">
      <alignment vertical="center"/>
    </xf>
    <xf numFmtId="0" fontId="36" fillId="0" borderId="0" xfId="0" applyFont="1" applyBorder="1">
      <alignment vertical="center"/>
    </xf>
    <xf numFmtId="0" fontId="32" fillId="0" borderId="0" xfId="0" applyFont="1" applyFill="1" applyBorder="1">
      <alignment vertical="center"/>
    </xf>
    <xf numFmtId="0" fontId="32" fillId="0" borderId="0" xfId="0" applyFont="1" applyFill="1" applyBorder="1" applyAlignment="1">
      <alignment horizontal="left" vertical="center"/>
    </xf>
    <xf numFmtId="0" fontId="32" fillId="0" borderId="0" xfId="0" applyFont="1" applyBorder="1" applyAlignment="1">
      <alignment horizontal="left" vertical="center"/>
    </xf>
    <xf numFmtId="0" fontId="32" fillId="0" borderId="49" xfId="0" applyFont="1" applyBorder="1" applyAlignment="1">
      <alignment vertical="center" shrinkToFit="1"/>
    </xf>
    <xf numFmtId="0" fontId="32" fillId="0" borderId="49" xfId="0" applyFont="1" applyBorder="1">
      <alignment vertical="center"/>
    </xf>
    <xf numFmtId="0" fontId="32" fillId="0" borderId="0" xfId="0" applyFont="1" applyBorder="1" applyAlignment="1"/>
    <xf numFmtId="0" fontId="32" fillId="0" borderId="0" xfId="0" applyFont="1" applyBorder="1" applyAlignment="1">
      <alignment horizontal="center" vertical="center"/>
    </xf>
    <xf numFmtId="49" fontId="32" fillId="0" borderId="0" xfId="0" applyNumberFormat="1" applyFont="1" applyBorder="1" applyAlignment="1"/>
    <xf numFmtId="49" fontId="32" fillId="0" borderId="0" xfId="0" applyNumberFormat="1" applyFont="1" applyBorder="1" applyAlignment="1">
      <alignment horizontal="center"/>
    </xf>
    <xf numFmtId="0" fontId="32" fillId="0" borderId="12" xfId="0" applyFont="1" applyBorder="1">
      <alignment vertical="center"/>
    </xf>
    <xf numFmtId="0" fontId="38" fillId="0" borderId="0" xfId="0" applyFont="1" applyFill="1" applyBorder="1" applyAlignment="1">
      <alignment vertical="center"/>
    </xf>
    <xf numFmtId="0" fontId="32" fillId="0" borderId="14" xfId="0" applyFont="1" applyFill="1" applyBorder="1">
      <alignment vertical="center"/>
    </xf>
    <xf numFmtId="0" fontId="32" fillId="0" borderId="0" xfId="0" applyFont="1" applyFill="1" applyBorder="1" applyAlignment="1">
      <alignment vertical="center"/>
    </xf>
    <xf numFmtId="0" fontId="32" fillId="0" borderId="15" xfId="0" applyFont="1" applyFill="1" applyBorder="1">
      <alignment vertical="center"/>
    </xf>
    <xf numFmtId="49" fontId="38" fillId="0" borderId="51" xfId="0" applyNumberFormat="1" applyFont="1" applyFill="1" applyBorder="1" applyAlignment="1">
      <alignment vertical="center"/>
    </xf>
    <xf numFmtId="49" fontId="38" fillId="0" borderId="0" xfId="0" applyNumberFormat="1" applyFont="1" applyFill="1" applyBorder="1" applyAlignment="1">
      <alignment vertical="center"/>
    </xf>
    <xf numFmtId="49" fontId="38" fillId="0" borderId="0" xfId="0" applyNumberFormat="1" applyFont="1" applyFill="1" applyBorder="1">
      <alignment vertical="center"/>
    </xf>
    <xf numFmtId="0" fontId="38" fillId="0" borderId="0" xfId="0" applyFont="1" applyFill="1" applyBorder="1">
      <alignment vertical="center"/>
    </xf>
    <xf numFmtId="0" fontId="32" fillId="0" borderId="12" xfId="0" applyFont="1" applyFill="1" applyBorder="1" applyAlignment="1">
      <alignment vertical="center"/>
    </xf>
    <xf numFmtId="0" fontId="32" fillId="0" borderId="12" xfId="0" applyFont="1" applyFill="1" applyBorder="1">
      <alignment vertical="center"/>
    </xf>
    <xf numFmtId="0" fontId="32" fillId="0" borderId="24" xfId="0" applyFont="1" applyFill="1" applyBorder="1">
      <alignment vertical="center"/>
    </xf>
    <xf numFmtId="49" fontId="32" fillId="0" borderId="28" xfId="0" applyNumberFormat="1" applyFont="1" applyFill="1" applyBorder="1" applyAlignment="1">
      <alignment vertical="center"/>
    </xf>
    <xf numFmtId="49" fontId="32" fillId="0" borderId="20" xfId="0" applyNumberFormat="1" applyFont="1" applyFill="1" applyBorder="1" applyAlignment="1">
      <alignment vertical="center"/>
    </xf>
    <xf numFmtId="49" fontId="32" fillId="0" borderId="28" xfId="0" applyNumberFormat="1" applyFont="1" applyFill="1" applyBorder="1" applyAlignment="1">
      <alignment horizontal="center" vertical="center"/>
    </xf>
    <xf numFmtId="0" fontId="32" fillId="0" borderId="22" xfId="0" applyFont="1" applyBorder="1">
      <alignment vertical="center"/>
    </xf>
    <xf numFmtId="49" fontId="32" fillId="0" borderId="31" xfId="0" applyNumberFormat="1" applyFont="1" applyFill="1" applyBorder="1" applyAlignment="1">
      <alignment vertical="center"/>
    </xf>
    <xf numFmtId="49" fontId="32" fillId="0" borderId="11" xfId="0" applyNumberFormat="1" applyFont="1" applyFill="1" applyBorder="1" applyAlignment="1">
      <alignment vertical="center"/>
    </xf>
    <xf numFmtId="49" fontId="37" fillId="0" borderId="10" xfId="0" applyNumberFormat="1" applyFont="1" applyFill="1" applyBorder="1" applyAlignment="1"/>
    <xf numFmtId="49" fontId="32" fillId="0" borderId="40" xfId="0" applyNumberFormat="1" applyFont="1" applyFill="1" applyBorder="1" applyAlignment="1">
      <alignment vertical="center"/>
    </xf>
    <xf numFmtId="0" fontId="32" fillId="0" borderId="0" xfId="0" applyFont="1" applyAlignment="1">
      <alignment vertical="center"/>
    </xf>
    <xf numFmtId="0" fontId="38" fillId="0" borderId="0" xfId="0" applyFont="1" applyFill="1" applyAlignment="1"/>
    <xf numFmtId="0" fontId="34" fillId="0" borderId="0" xfId="0" applyFont="1" applyBorder="1" applyAlignment="1">
      <alignment horizontal="center" vertical="center"/>
    </xf>
    <xf numFmtId="0" fontId="32" fillId="0" borderId="0" xfId="0" applyFont="1" applyFill="1" applyBorder="1" applyAlignment="1">
      <alignment horizontal="center" vertical="center"/>
    </xf>
    <xf numFmtId="0" fontId="38" fillId="0" borderId="0" xfId="0" applyFont="1" applyFill="1" applyBorder="1" applyAlignment="1">
      <alignment horizontal="left" vertical="center"/>
    </xf>
    <xf numFmtId="0" fontId="38" fillId="0" borderId="0" xfId="0" applyFont="1" applyFill="1" applyBorder="1" applyAlignment="1">
      <alignment horizontal="left" vertical="top" wrapText="1"/>
    </xf>
    <xf numFmtId="0" fontId="38" fillId="0" borderId="0" xfId="0" applyFont="1" applyBorder="1" applyAlignment="1">
      <alignment horizontal="left" vertical="top" wrapText="1"/>
    </xf>
    <xf numFmtId="0" fontId="32" fillId="0" borderId="0" xfId="0" applyFont="1" applyBorder="1" applyAlignment="1">
      <alignment vertical="top"/>
    </xf>
    <xf numFmtId="177" fontId="41" fillId="0" borderId="0" xfId="0" applyNumberFormat="1" applyFont="1" applyBorder="1" applyAlignment="1">
      <alignment vertical="center" shrinkToFit="1"/>
    </xf>
    <xf numFmtId="0" fontId="41" fillId="0" borderId="32" xfId="0" applyNumberFormat="1" applyFont="1" applyFill="1" applyBorder="1" applyAlignment="1">
      <alignment vertical="center"/>
    </xf>
    <xf numFmtId="0" fontId="41" fillId="0" borderId="9" xfId="0" applyNumberFormat="1" applyFont="1" applyFill="1" applyBorder="1" applyAlignment="1">
      <alignment vertical="center"/>
    </xf>
    <xf numFmtId="0" fontId="41" fillId="0" borderId="28" xfId="0" applyNumberFormat="1" applyFont="1" applyFill="1" applyBorder="1" applyAlignment="1">
      <alignment vertical="center"/>
    </xf>
    <xf numFmtId="0" fontId="41" fillId="0" borderId="18" xfId="0" applyFont="1" applyFill="1" applyBorder="1" applyAlignment="1">
      <alignment horizontal="right" vertical="center" shrinkToFit="1"/>
    </xf>
    <xf numFmtId="0" fontId="11" fillId="5" borderId="16" xfId="2" applyFont="1" applyFill="1" applyBorder="1" applyAlignment="1">
      <alignment vertical="center"/>
    </xf>
    <xf numFmtId="0" fontId="11" fillId="6" borderId="16" xfId="2" applyFont="1" applyFill="1" applyBorder="1" applyAlignment="1">
      <alignment vertical="center"/>
    </xf>
    <xf numFmtId="0" fontId="11" fillId="4" borderId="16" xfId="2" applyFont="1" applyFill="1" applyBorder="1" applyAlignment="1">
      <alignment vertical="center"/>
    </xf>
    <xf numFmtId="49" fontId="11" fillId="0" borderId="16" xfId="2" applyNumberFormat="1" applyFont="1" applyFill="1" applyBorder="1">
      <alignment vertical="center"/>
    </xf>
    <xf numFmtId="0" fontId="11" fillId="0" borderId="16" xfId="2" applyFont="1" applyBorder="1">
      <alignment vertical="center"/>
    </xf>
    <xf numFmtId="0" fontId="3" fillId="0" borderId="16" xfId="2" applyBorder="1">
      <alignment vertical="center"/>
    </xf>
    <xf numFmtId="49" fontId="11" fillId="0" borderId="16" xfId="2" applyNumberFormat="1" applyFont="1" applyBorder="1">
      <alignment vertical="center"/>
    </xf>
    <xf numFmtId="0" fontId="26" fillId="0" borderId="0" xfId="0" applyFont="1">
      <alignment vertical="center"/>
    </xf>
    <xf numFmtId="0" fontId="27" fillId="0" borderId="16" xfId="3" applyFont="1" applyFill="1" applyBorder="1" applyAlignment="1"/>
    <xf numFmtId="0" fontId="11" fillId="7" borderId="16" xfId="2" applyFont="1" applyFill="1" applyBorder="1" applyAlignment="1">
      <alignment horizontal="centerContinuous" vertical="center"/>
    </xf>
    <xf numFmtId="0" fontId="11" fillId="0" borderId="0" xfId="2" applyFont="1" applyFill="1" applyBorder="1" applyAlignment="1">
      <alignment horizontal="centerContinuous" vertical="center"/>
    </xf>
    <xf numFmtId="0" fontId="3" fillId="0" borderId="0" xfId="2" applyFill="1">
      <alignment vertical="center"/>
    </xf>
    <xf numFmtId="0" fontId="11" fillId="0" borderId="0" xfId="2" applyFont="1" applyFill="1">
      <alignment vertical="center"/>
    </xf>
    <xf numFmtId="0" fontId="1" fillId="0" borderId="0" xfId="2" applyNumberFormat="1" applyFont="1" applyAlignment="1">
      <alignment vertical="center" shrinkToFit="1"/>
    </xf>
    <xf numFmtId="49" fontId="32" fillId="0" borderId="0" xfId="0" applyNumberFormat="1" applyFont="1">
      <alignment vertical="center"/>
    </xf>
    <xf numFmtId="0" fontId="32" fillId="0" borderId="0" xfId="0" applyFont="1" applyBorder="1" applyAlignment="1">
      <alignment horizontal="center"/>
    </xf>
    <xf numFmtId="0" fontId="32" fillId="0" borderId="0" xfId="0" applyFont="1" applyBorder="1" applyAlignment="1">
      <alignment horizontal="center" vertical="center"/>
    </xf>
    <xf numFmtId="0" fontId="32" fillId="0" borderId="0" xfId="0" applyFont="1" applyBorder="1" applyAlignment="1">
      <alignment vertical="center" wrapText="1"/>
    </xf>
    <xf numFmtId="0" fontId="36" fillId="0" borderId="0" xfId="0" applyFont="1" applyBorder="1" applyAlignment="1"/>
    <xf numFmtId="0" fontId="38" fillId="0" borderId="0" xfId="0" applyFont="1" applyBorder="1" applyAlignment="1"/>
    <xf numFmtId="0" fontId="38" fillId="0" borderId="0" xfId="0" applyFont="1" applyBorder="1" applyAlignment="1">
      <alignment vertical="top" wrapText="1"/>
    </xf>
    <xf numFmtId="0" fontId="36" fillId="0" borderId="0" xfId="0" applyFont="1" applyBorder="1" applyAlignment="1">
      <alignment vertical="center"/>
    </xf>
    <xf numFmtId="176" fontId="32" fillId="0" borderId="0" xfId="0" applyNumberFormat="1" applyFont="1" applyBorder="1" applyAlignment="1">
      <alignment vertical="center"/>
    </xf>
    <xf numFmtId="0" fontId="38" fillId="0" borderId="0" xfId="0" applyFont="1" applyBorder="1" applyAlignment="1">
      <alignment vertical="center" wrapText="1"/>
    </xf>
    <xf numFmtId="0" fontId="36" fillId="0" borderId="0" xfId="0" applyFont="1" applyBorder="1" applyAlignment="1">
      <alignment horizontal="center" vertical="top"/>
    </xf>
    <xf numFmtId="0" fontId="45" fillId="0" borderId="0" xfId="5" applyAlignment="1">
      <alignment vertical="center"/>
    </xf>
    <xf numFmtId="0" fontId="46" fillId="0" borderId="0" xfId="5" applyFont="1" applyAlignment="1">
      <alignment vertical="center"/>
    </xf>
    <xf numFmtId="0" fontId="45" fillId="0" borderId="21" xfId="5" applyBorder="1" applyAlignment="1">
      <alignment vertical="center"/>
    </xf>
    <xf numFmtId="0" fontId="47" fillId="0" borderId="13" xfId="5" applyFont="1" applyBorder="1" applyAlignment="1">
      <alignment horizontal="center" vertical="center"/>
    </xf>
    <xf numFmtId="0" fontId="45" fillId="0" borderId="13" xfId="5" applyBorder="1" applyAlignment="1">
      <alignment vertical="center"/>
    </xf>
    <xf numFmtId="0" fontId="45" fillId="0" borderId="14" xfId="5" applyBorder="1" applyAlignment="1">
      <alignment vertical="center"/>
    </xf>
    <xf numFmtId="0" fontId="45" fillId="0" borderId="22" xfId="5" applyBorder="1" applyAlignment="1">
      <alignment vertical="center"/>
    </xf>
    <xf numFmtId="0" fontId="49" fillId="0" borderId="0" xfId="5" applyFont="1" applyBorder="1" applyAlignment="1">
      <alignment horizontal="right" vertical="center"/>
    </xf>
    <xf numFmtId="0" fontId="49" fillId="0" borderId="0" xfId="5" applyFont="1" applyBorder="1" applyAlignment="1">
      <alignment horizontal="left" vertical="center"/>
    </xf>
    <xf numFmtId="0" fontId="45" fillId="0" borderId="15" xfId="5" applyBorder="1" applyAlignment="1">
      <alignment vertical="center"/>
    </xf>
    <xf numFmtId="0" fontId="49" fillId="0" borderId="0" xfId="5" applyFont="1" applyBorder="1" applyAlignment="1">
      <alignment horizontal="justify" vertical="center"/>
    </xf>
    <xf numFmtId="0" fontId="45" fillId="0" borderId="0" xfId="5" applyBorder="1" applyAlignment="1">
      <alignment vertical="center"/>
    </xf>
    <xf numFmtId="0" fontId="49" fillId="0" borderId="0" xfId="5" applyFont="1" applyBorder="1" applyAlignment="1">
      <alignment horizontal="justify"/>
    </xf>
    <xf numFmtId="0" fontId="51" fillId="0" borderId="0" xfId="5" applyFont="1" applyBorder="1" applyAlignment="1">
      <alignment horizontal="justify" vertical="center"/>
    </xf>
    <xf numFmtId="0" fontId="49" fillId="0" borderId="7" xfId="5" applyFont="1" applyBorder="1" applyAlignment="1">
      <alignment horizontal="left"/>
    </xf>
    <xf numFmtId="0" fontId="45" fillId="0" borderId="23" xfId="5" applyBorder="1" applyAlignment="1">
      <alignment vertical="center"/>
    </xf>
    <xf numFmtId="0" fontId="51" fillId="0" borderId="12" xfId="5" applyFont="1" applyBorder="1" applyAlignment="1">
      <alignment horizontal="justify" vertical="center"/>
    </xf>
    <xf numFmtId="0" fontId="45" fillId="0" borderId="12" xfId="5" applyBorder="1" applyAlignment="1">
      <alignment vertical="center"/>
    </xf>
    <xf numFmtId="0" fontId="45" fillId="0" borderId="24" xfId="5" applyBorder="1" applyAlignment="1">
      <alignment vertical="center"/>
    </xf>
    <xf numFmtId="0" fontId="49" fillId="0" borderId="0" xfId="5" applyFont="1" applyAlignment="1">
      <alignment horizontal="justify" vertical="center"/>
    </xf>
    <xf numFmtId="0" fontId="52" fillId="0" borderId="0" xfId="5" applyFont="1" applyBorder="1" applyAlignment="1">
      <alignment vertical="center"/>
    </xf>
    <xf numFmtId="0" fontId="53" fillId="0" borderId="0" xfId="5" applyFont="1" applyBorder="1" applyAlignment="1">
      <alignment vertical="center"/>
    </xf>
    <xf numFmtId="0" fontId="52" fillId="0" borderId="36" xfId="5" applyFont="1" applyBorder="1" applyAlignment="1">
      <alignment horizontal="justify" vertical="center"/>
    </xf>
    <xf numFmtId="0" fontId="52" fillId="0" borderId="16" xfId="5" applyFont="1" applyBorder="1" applyAlignment="1">
      <alignment vertical="center"/>
    </xf>
    <xf numFmtId="0" fontId="52" fillId="0" borderId="44" xfId="5" applyFont="1" applyBorder="1" applyAlignment="1">
      <alignment horizontal="center" vertical="center"/>
    </xf>
    <xf numFmtId="0" fontId="52" fillId="0" borderId="0" xfId="5" applyFont="1" applyBorder="1" applyAlignment="1">
      <alignment horizontal="center" vertical="center"/>
    </xf>
    <xf numFmtId="0" fontId="52" fillId="0" borderId="0" xfId="5" applyFont="1" applyBorder="1" applyAlignment="1">
      <alignment horizontal="justify" vertical="center"/>
    </xf>
    <xf numFmtId="0" fontId="52" fillId="0" borderId="36" xfId="5" applyFont="1" applyBorder="1" applyAlignment="1">
      <alignment vertical="center"/>
    </xf>
    <xf numFmtId="0" fontId="52" fillId="0" borderId="0" xfId="5" applyFont="1" applyBorder="1" applyAlignment="1">
      <alignment horizontal="left" vertical="center"/>
    </xf>
    <xf numFmtId="0" fontId="45" fillId="0" borderId="1" xfId="5" applyBorder="1" applyAlignment="1">
      <alignment vertical="center"/>
    </xf>
    <xf numFmtId="0" fontId="49" fillId="0" borderId="2" xfId="5" applyFont="1" applyBorder="1" applyAlignment="1">
      <alignment horizontal="justify" vertical="center"/>
    </xf>
    <xf numFmtId="0" fontId="45" fillId="0" borderId="2" xfId="5" applyBorder="1" applyAlignment="1">
      <alignment vertical="center"/>
    </xf>
    <xf numFmtId="0" fontId="45" fillId="0" borderId="3" xfId="5" applyBorder="1" applyAlignment="1">
      <alignment vertical="center"/>
    </xf>
    <xf numFmtId="0" fontId="45" fillId="0" borderId="4" xfId="5" applyBorder="1" applyAlignment="1">
      <alignment vertical="center"/>
    </xf>
    <xf numFmtId="0" fontId="45" fillId="0" borderId="5" xfId="5" applyBorder="1" applyAlignment="1">
      <alignment vertical="center"/>
    </xf>
    <xf numFmtId="0" fontId="49" fillId="0" borderId="7" xfId="5" applyFont="1" applyBorder="1" applyAlignment="1">
      <alignment horizontal="right"/>
    </xf>
    <xf numFmtId="0" fontId="49" fillId="0" borderId="7" xfId="5" applyFont="1" applyBorder="1" applyAlignment="1">
      <alignment horizontal="left" vertical="center"/>
    </xf>
    <xf numFmtId="0" fontId="45" fillId="0" borderId="7" xfId="5" applyBorder="1" applyAlignment="1">
      <alignment vertical="center"/>
    </xf>
    <xf numFmtId="0" fontId="45" fillId="0" borderId="6" xfId="5" applyBorder="1" applyAlignment="1">
      <alignment vertical="center"/>
    </xf>
    <xf numFmtId="0" fontId="49" fillId="0" borderId="7" xfId="5" applyFont="1" applyBorder="1" applyAlignment="1">
      <alignment horizontal="justify" vertical="center"/>
    </xf>
    <xf numFmtId="0" fontId="45" fillId="0" borderId="8" xfId="5" applyBorder="1" applyAlignment="1">
      <alignment vertical="center"/>
    </xf>
    <xf numFmtId="0" fontId="49" fillId="0" borderId="0" xfId="5" applyFont="1" applyBorder="1" applyAlignment="1">
      <alignment vertical="center"/>
    </xf>
    <xf numFmtId="0" fontId="55" fillId="0" borderId="0" xfId="5" applyFont="1" applyAlignment="1">
      <alignment horizontal="justify" vertical="center"/>
    </xf>
    <xf numFmtId="0" fontId="49" fillId="0" borderId="0" xfId="5" applyFont="1" applyAlignment="1">
      <alignment vertical="center"/>
    </xf>
    <xf numFmtId="0" fontId="56" fillId="0" borderId="0" xfId="5" applyFont="1" applyBorder="1" applyAlignment="1">
      <alignment vertical="center"/>
    </xf>
    <xf numFmtId="0" fontId="57" fillId="0" borderId="0" xfId="5" applyFont="1" applyBorder="1" applyAlignment="1">
      <alignment horizontal="left" vertical="center"/>
    </xf>
    <xf numFmtId="0" fontId="52" fillId="0" borderId="12" xfId="5" applyFont="1" applyBorder="1" applyAlignment="1">
      <alignment vertical="center"/>
    </xf>
    <xf numFmtId="0" fontId="52" fillId="0" borderId="24" xfId="5" applyFont="1" applyBorder="1" applyAlignment="1">
      <alignment vertical="center"/>
    </xf>
    <xf numFmtId="0" fontId="53" fillId="0" borderId="15" xfId="5" applyFont="1" applyBorder="1" applyAlignment="1">
      <alignment vertical="center"/>
    </xf>
    <xf numFmtId="0" fontId="59" fillId="0" borderId="36" xfId="5" applyFont="1" applyBorder="1" applyAlignment="1">
      <alignment horizontal="distributed" vertical="center"/>
    </xf>
    <xf numFmtId="0" fontId="52" fillId="0" borderId="44" xfId="5" applyFont="1" applyBorder="1" applyAlignment="1">
      <alignment horizontal="distributed" vertical="center"/>
    </xf>
    <xf numFmtId="0" fontId="60" fillId="0" borderId="9" xfId="5" applyFont="1" applyBorder="1" applyAlignment="1">
      <alignment vertical="center"/>
    </xf>
    <xf numFmtId="0" fontId="52" fillId="0" borderId="18" xfId="5" applyFont="1" applyBorder="1" applyAlignment="1">
      <alignment vertical="center"/>
    </xf>
    <xf numFmtId="0" fontId="52" fillId="0" borderId="1" xfId="5" applyFont="1" applyBorder="1" applyAlignment="1">
      <alignment vertical="center"/>
    </xf>
    <xf numFmtId="0" fontId="52" fillId="0" borderId="2" xfId="5" applyFont="1" applyBorder="1" applyAlignment="1">
      <alignment vertical="center"/>
    </xf>
    <xf numFmtId="0" fontId="52" fillId="0" borderId="2" xfId="5" applyFont="1" applyBorder="1" applyAlignment="1">
      <alignment horizontal="left" vertical="center"/>
    </xf>
    <xf numFmtId="0" fontId="53" fillId="0" borderId="0" xfId="6" applyFont="1" applyBorder="1" applyAlignment="1">
      <alignment vertical="center"/>
    </xf>
    <xf numFmtId="0" fontId="61" fillId="0" borderId="0" xfId="6" applyFont="1" applyBorder="1" applyAlignment="1">
      <alignment vertical="center"/>
    </xf>
    <xf numFmtId="0" fontId="49" fillId="0" borderId="9" xfId="6" applyFont="1" applyBorder="1" applyAlignment="1">
      <alignment vertical="center"/>
    </xf>
    <xf numFmtId="0" fontId="49" fillId="0" borderId="11" xfId="6" applyFont="1" applyBorder="1" applyAlignment="1">
      <alignment horizontal="right" vertical="center"/>
    </xf>
    <xf numFmtId="0" fontId="49" fillId="0" borderId="10" xfId="6" applyFont="1" applyBorder="1" applyAlignment="1">
      <alignment vertical="center"/>
    </xf>
    <xf numFmtId="0" fontId="49" fillId="0" borderId="1" xfId="6" applyFont="1" applyBorder="1" applyAlignment="1">
      <alignment vertical="center"/>
    </xf>
    <xf numFmtId="0" fontId="49" fillId="0" borderId="2" xfId="6" applyFont="1" applyBorder="1" applyAlignment="1">
      <alignment vertical="center"/>
    </xf>
    <xf numFmtId="0" fontId="49" fillId="0" borderId="3" xfId="6" applyFont="1" applyBorder="1" applyAlignment="1">
      <alignment vertical="center"/>
    </xf>
    <xf numFmtId="0" fontId="53" fillId="0" borderId="0" xfId="6" applyFont="1" applyBorder="1" applyAlignment="1">
      <alignment horizontal="right" vertical="center"/>
    </xf>
    <xf numFmtId="0" fontId="49" fillId="0" borderId="6" xfId="6" applyFont="1" applyBorder="1" applyAlignment="1">
      <alignment horizontal="left" vertical="center"/>
    </xf>
    <xf numFmtId="0" fontId="49" fillId="0" borderId="7" xfId="6" applyFont="1" applyBorder="1" applyAlignment="1">
      <alignment vertical="center"/>
    </xf>
    <xf numFmtId="0" fontId="49" fillId="0" borderId="8" xfId="6" applyFont="1" applyBorder="1" applyAlignment="1">
      <alignment vertical="center"/>
    </xf>
    <xf numFmtId="0" fontId="49" fillId="0" borderId="6" xfId="6" applyFont="1" applyBorder="1" applyAlignment="1">
      <alignment vertical="center"/>
    </xf>
    <xf numFmtId="0" fontId="53" fillId="0" borderId="0" xfId="6" applyFont="1" applyBorder="1" applyAlignment="1">
      <alignment horizontal="justify" vertical="center"/>
    </xf>
    <xf numFmtId="0" fontId="53" fillId="0" borderId="1" xfId="6" applyFont="1" applyBorder="1" applyAlignment="1">
      <alignment vertical="center"/>
    </xf>
    <xf numFmtId="0" fontId="53" fillId="0" borderId="2" xfId="6" applyFont="1" applyBorder="1" applyAlignment="1">
      <alignment vertical="center"/>
    </xf>
    <xf numFmtId="0" fontId="53" fillId="0" borderId="3" xfId="6" applyFont="1" applyBorder="1" applyAlignment="1">
      <alignment vertical="center"/>
    </xf>
    <xf numFmtId="0" fontId="49" fillId="0" borderId="9" xfId="6" applyFont="1" applyBorder="1" applyAlignment="1">
      <alignment horizontal="left" vertical="center"/>
    </xf>
    <xf numFmtId="0" fontId="49" fillId="0" borderId="11" xfId="6" applyFont="1" applyBorder="1" applyAlignment="1">
      <alignment horizontal="center" vertical="center"/>
    </xf>
    <xf numFmtId="0" fontId="53" fillId="0" borderId="0" xfId="6" applyFont="1" applyAlignment="1">
      <alignment horizontal="center" vertical="center"/>
    </xf>
    <xf numFmtId="0" fontId="49" fillId="0" borderId="0" xfId="6" applyFont="1" applyAlignment="1">
      <alignment horizontal="center" vertical="center"/>
    </xf>
    <xf numFmtId="0" fontId="49" fillId="0" borderId="0" xfId="6" applyFont="1" applyAlignment="1">
      <alignment horizontal="left" vertical="center"/>
    </xf>
    <xf numFmtId="0" fontId="53" fillId="0" borderId="0" xfId="6" applyFont="1" applyAlignment="1">
      <alignment horizontal="left" vertical="center"/>
    </xf>
    <xf numFmtId="0" fontId="49" fillId="0" borderId="0" xfId="6" applyFont="1" applyAlignment="1">
      <alignment vertical="center"/>
    </xf>
    <xf numFmtId="0" fontId="53" fillId="0" borderId="0" xfId="6" applyFont="1" applyAlignment="1">
      <alignment horizontal="right" vertical="center"/>
    </xf>
    <xf numFmtId="0" fontId="63" fillId="0" borderId="0" xfId="6" applyFont="1" applyAlignment="1">
      <alignment horizontal="left" vertical="center"/>
    </xf>
    <xf numFmtId="0" fontId="55" fillId="0" borderId="0" xfId="6" applyFont="1" applyAlignment="1">
      <alignment horizontal="center" vertical="center"/>
    </xf>
    <xf numFmtId="0" fontId="65" fillId="0" borderId="0" xfId="7">
      <alignment vertical="center"/>
    </xf>
    <xf numFmtId="0" fontId="65" fillId="0" borderId="0" xfId="7" applyAlignment="1">
      <alignment horizontal="center" vertical="center"/>
    </xf>
    <xf numFmtId="0" fontId="65" fillId="0" borderId="0" xfId="7" applyBorder="1">
      <alignment vertical="center"/>
    </xf>
    <xf numFmtId="0" fontId="65" fillId="0" borderId="9" xfId="7" applyBorder="1">
      <alignment vertical="center"/>
    </xf>
    <xf numFmtId="0" fontId="65" fillId="0" borderId="10" xfId="7" applyBorder="1">
      <alignment vertical="center"/>
    </xf>
    <xf numFmtId="0" fontId="65" fillId="0" borderId="0" xfId="7" applyBorder="1" applyAlignment="1">
      <alignment horizontal="center" vertical="center"/>
    </xf>
    <xf numFmtId="0" fontId="65" fillId="0" borderId="75" xfId="7" applyBorder="1" applyAlignment="1">
      <alignment horizontal="center" vertical="center"/>
    </xf>
    <xf numFmtId="0" fontId="65" fillId="0" borderId="77" xfId="7" applyBorder="1" applyAlignment="1">
      <alignment horizontal="center" vertical="center"/>
    </xf>
    <xf numFmtId="0" fontId="65" fillId="0" borderId="78" xfId="7" applyBorder="1" applyAlignment="1">
      <alignment horizontal="center" vertical="center"/>
    </xf>
    <xf numFmtId="0" fontId="65" fillId="0" borderId="1" xfId="7" applyBorder="1">
      <alignment vertical="center"/>
    </xf>
    <xf numFmtId="0" fontId="65" fillId="0" borderId="2" xfId="7" applyBorder="1">
      <alignment vertical="center"/>
    </xf>
    <xf numFmtId="0" fontId="65" fillId="0" borderId="2" xfId="7" applyBorder="1" applyAlignment="1">
      <alignment horizontal="center" vertical="center" textRotation="255"/>
    </xf>
    <xf numFmtId="0" fontId="65" fillId="0" borderId="81" xfId="7" applyBorder="1" applyAlignment="1">
      <alignment horizontal="center" vertical="center"/>
    </xf>
    <xf numFmtId="0" fontId="65" fillId="0" borderId="81" xfId="7" applyBorder="1" applyAlignment="1">
      <alignment vertical="center"/>
    </xf>
    <xf numFmtId="0" fontId="65" fillId="0" borderId="82" xfId="7" applyBorder="1" applyAlignment="1">
      <alignment vertical="center"/>
    </xf>
    <xf numFmtId="0" fontId="65" fillId="0" borderId="4" xfId="7" applyBorder="1">
      <alignment vertical="center"/>
    </xf>
    <xf numFmtId="0" fontId="65" fillId="0" borderId="84" xfId="7" applyBorder="1">
      <alignment vertical="center"/>
    </xf>
    <xf numFmtId="0" fontId="65" fillId="0" borderId="84" xfId="7" applyBorder="1" applyAlignment="1">
      <alignment horizontal="center" vertical="center"/>
    </xf>
    <xf numFmtId="0" fontId="65" fillId="0" borderId="6" xfId="7" applyBorder="1">
      <alignment vertical="center"/>
    </xf>
    <xf numFmtId="0" fontId="65" fillId="0" borderId="7" xfId="7" applyBorder="1">
      <alignment vertical="center"/>
    </xf>
    <xf numFmtId="0" fontId="65" fillId="0" borderId="86" xfId="7" applyBorder="1">
      <alignment vertical="center"/>
    </xf>
    <xf numFmtId="0" fontId="65" fillId="0" borderId="87" xfId="7" applyBorder="1">
      <alignment vertical="center"/>
    </xf>
    <xf numFmtId="0" fontId="65" fillId="0" borderId="88" xfId="7" applyBorder="1">
      <alignment vertical="center"/>
    </xf>
    <xf numFmtId="0" fontId="65" fillId="0" borderId="89" xfId="7" applyBorder="1">
      <alignment vertical="center"/>
    </xf>
    <xf numFmtId="0" fontId="65" fillId="0" borderId="90" xfId="7" applyBorder="1">
      <alignment vertical="center"/>
    </xf>
    <xf numFmtId="0" fontId="68" fillId="0" borderId="0" xfId="7" applyFont="1" applyBorder="1">
      <alignment vertical="center"/>
    </xf>
    <xf numFmtId="0" fontId="69" fillId="0" borderId="0" xfId="7" applyFont="1" applyBorder="1">
      <alignment vertical="center"/>
    </xf>
    <xf numFmtId="0" fontId="69" fillId="0" borderId="7" xfId="7" applyFont="1" applyBorder="1">
      <alignment vertical="center"/>
    </xf>
    <xf numFmtId="0" fontId="65" fillId="0" borderId="4" xfId="7" applyBorder="1" applyAlignment="1">
      <alignment horizontal="left" vertical="center"/>
    </xf>
    <xf numFmtId="0" fontId="65" fillId="0" borderId="0" xfId="7" applyBorder="1" applyAlignment="1">
      <alignment horizontal="left" vertical="center"/>
    </xf>
    <xf numFmtId="0" fontId="65" fillId="0" borderId="11" xfId="7" applyBorder="1">
      <alignment vertical="center"/>
    </xf>
    <xf numFmtId="0" fontId="65" fillId="0" borderId="91" xfId="7" applyBorder="1">
      <alignment vertical="center"/>
    </xf>
    <xf numFmtId="0" fontId="65" fillId="0" borderId="92" xfId="7" applyBorder="1">
      <alignment vertical="center"/>
    </xf>
    <xf numFmtId="0" fontId="73" fillId="0" borderId="9" xfId="7" applyFont="1" applyBorder="1">
      <alignment vertical="center"/>
    </xf>
    <xf numFmtId="0" fontId="74" fillId="0" borderId="9" xfId="7" applyFont="1" applyBorder="1">
      <alignment vertical="center"/>
    </xf>
    <xf numFmtId="0" fontId="74" fillId="0" borderId="92" xfId="7" applyFont="1" applyBorder="1">
      <alignment vertical="center"/>
    </xf>
    <xf numFmtId="0" fontId="65" fillId="0" borderId="11" xfId="7" applyFill="1" applyBorder="1">
      <alignment vertical="center"/>
    </xf>
    <xf numFmtId="0" fontId="65" fillId="0" borderId="76" xfId="7" applyFont="1" applyBorder="1">
      <alignment vertical="center"/>
    </xf>
    <xf numFmtId="0" fontId="65" fillId="0" borderId="77" xfId="7" applyFont="1" applyBorder="1">
      <alignment vertical="center"/>
    </xf>
    <xf numFmtId="0" fontId="75" fillId="0" borderId="77" xfId="7" applyFont="1" applyBorder="1">
      <alignment vertical="center"/>
    </xf>
    <xf numFmtId="0" fontId="75" fillId="0" borderId="77" xfId="7" applyFont="1" applyBorder="1" applyAlignment="1">
      <alignment horizontal="center" vertical="center"/>
    </xf>
    <xf numFmtId="0" fontId="75" fillId="0" borderId="78" xfId="7" applyFont="1" applyBorder="1">
      <alignment vertical="center"/>
    </xf>
    <xf numFmtId="0" fontId="65" fillId="0" borderId="4" xfId="7" applyFill="1" applyBorder="1">
      <alignment vertical="center"/>
    </xf>
    <xf numFmtId="0" fontId="76" fillId="0" borderId="0" xfId="7" applyFont="1" applyBorder="1">
      <alignment vertical="center"/>
    </xf>
    <xf numFmtId="0" fontId="65" fillId="0" borderId="5" xfId="7" applyBorder="1">
      <alignment vertical="center"/>
    </xf>
    <xf numFmtId="0" fontId="76" fillId="0" borderId="7" xfId="7" applyFont="1" applyBorder="1">
      <alignment vertical="center"/>
    </xf>
    <xf numFmtId="0" fontId="65" fillId="0" borderId="7" xfId="7" applyBorder="1" applyAlignment="1">
      <alignment horizontal="center" vertical="center"/>
    </xf>
    <xf numFmtId="0" fontId="65" fillId="0" borderId="8" xfId="7" applyBorder="1">
      <alignment vertical="center"/>
    </xf>
    <xf numFmtId="0" fontId="65" fillId="0" borderId="2" xfId="7" applyFill="1" applyBorder="1" applyAlignment="1">
      <alignment horizontal="center" vertical="center"/>
    </xf>
    <xf numFmtId="0" fontId="65" fillId="0" borderId="3" xfId="7" applyBorder="1">
      <alignment vertical="center"/>
    </xf>
    <xf numFmtId="0" fontId="69" fillId="0" borderId="2" xfId="7" applyFont="1" applyBorder="1">
      <alignment vertical="center"/>
    </xf>
    <xf numFmtId="0" fontId="65" fillId="0" borderId="1" xfId="7" applyBorder="1" applyAlignment="1">
      <alignment horizontal="center" vertical="center"/>
    </xf>
    <xf numFmtId="0" fontId="65" fillId="0" borderId="0" xfId="7" applyFill="1" applyBorder="1" applyAlignment="1">
      <alignment horizontal="center" vertical="center"/>
    </xf>
    <xf numFmtId="0" fontId="65" fillId="0" borderId="4" xfId="7" applyBorder="1" applyAlignment="1">
      <alignment horizontal="center" vertical="center"/>
    </xf>
    <xf numFmtId="0" fontId="65" fillId="0" borderId="7" xfId="7" applyFill="1" applyBorder="1" applyAlignment="1">
      <alignment horizontal="center" vertical="center"/>
    </xf>
    <xf numFmtId="0" fontId="65" fillId="0" borderId="6" xfId="7" applyBorder="1" applyAlignment="1">
      <alignment horizontal="center" vertical="center"/>
    </xf>
    <xf numFmtId="0" fontId="76" fillId="0" borderId="0" xfId="7" applyFont="1">
      <alignment vertical="center"/>
    </xf>
    <xf numFmtId="0" fontId="77" fillId="0" borderId="0" xfId="7" applyFont="1">
      <alignment vertical="center"/>
    </xf>
    <xf numFmtId="0" fontId="52" fillId="0" borderId="4" xfId="5" applyFont="1" applyBorder="1" applyAlignment="1">
      <alignment vertical="center"/>
    </xf>
    <xf numFmtId="0" fontId="52" fillId="0" borderId="30" xfId="5" applyFont="1" applyBorder="1" applyAlignment="1">
      <alignment vertical="center"/>
    </xf>
    <xf numFmtId="0" fontId="52" fillId="0" borderId="11" xfId="5" applyFont="1" applyBorder="1" applyAlignment="1">
      <alignment horizontal="centerContinuous" vertical="center"/>
    </xf>
    <xf numFmtId="0" fontId="52" fillId="0" borderId="9" xfId="5" applyFont="1" applyBorder="1" applyAlignment="1">
      <alignment horizontal="centerContinuous" vertical="center"/>
    </xf>
    <xf numFmtId="0" fontId="9" fillId="0" borderId="0" xfId="5" applyFont="1" applyAlignment="1">
      <alignment vertical="center"/>
    </xf>
    <xf numFmtId="0" fontId="80" fillId="0" borderId="0" xfId="4" applyFont="1" applyAlignment="1">
      <alignment vertical="center"/>
    </xf>
    <xf numFmtId="0" fontId="80" fillId="0" borderId="0" xfId="4" applyFont="1" applyBorder="1" applyAlignment="1">
      <alignment vertical="center"/>
    </xf>
    <xf numFmtId="0" fontId="78" fillId="0" borderId="16" xfId="4" applyFont="1" applyBorder="1">
      <alignment vertical="center"/>
    </xf>
    <xf numFmtId="0" fontId="11" fillId="2" borderId="16" xfId="2" applyFont="1" applyFill="1" applyBorder="1" applyAlignment="1">
      <alignment horizontal="center" vertical="center"/>
    </xf>
    <xf numFmtId="0" fontId="81" fillId="0" borderId="0" xfId="5" applyFont="1" applyAlignment="1">
      <alignment vertical="center"/>
    </xf>
    <xf numFmtId="0" fontId="9" fillId="0" borderId="0" xfId="5" applyFont="1" applyAlignment="1">
      <alignment horizontal="right" vertical="center"/>
    </xf>
    <xf numFmtId="0" fontId="81" fillId="0" borderId="0" xfId="5" applyFont="1" applyAlignment="1">
      <alignment horizontal="justify" vertical="center"/>
    </xf>
    <xf numFmtId="0" fontId="9" fillId="0" borderId="0" xfId="5" applyFont="1" applyAlignment="1">
      <alignment horizontal="distributed" vertical="center" indent="1"/>
    </xf>
    <xf numFmtId="0" fontId="82" fillId="0" borderId="0" xfId="5" applyFont="1" applyAlignment="1">
      <alignment vertical="center"/>
    </xf>
    <xf numFmtId="0" fontId="83" fillId="0" borderId="0" xfId="5" applyFont="1" applyAlignment="1">
      <alignment horizontal="center" vertical="center"/>
    </xf>
    <xf numFmtId="0" fontId="10" fillId="0" borderId="0" xfId="5" applyFont="1" applyAlignment="1">
      <alignment vertical="center"/>
    </xf>
    <xf numFmtId="0" fontId="11" fillId="0" borderId="16" xfId="5" applyFont="1" applyBorder="1" applyAlignment="1">
      <alignment horizontal="center" vertical="center"/>
    </xf>
    <xf numFmtId="0" fontId="83" fillId="0" borderId="0" xfId="5" applyFont="1" applyAlignment="1">
      <alignment vertical="center"/>
    </xf>
    <xf numFmtId="0" fontId="9" fillId="0" borderId="0" xfId="5" applyFont="1" applyAlignment="1">
      <alignment horizontal="distributed" vertical="center" indent="1"/>
    </xf>
    <xf numFmtId="0" fontId="9" fillId="0" borderId="16" xfId="5" applyFont="1" applyBorder="1" applyAlignment="1">
      <alignment horizontal="center" vertical="center"/>
    </xf>
    <xf numFmtId="0" fontId="9" fillId="0" borderId="9" xfId="5" applyFont="1" applyBorder="1" applyAlignment="1">
      <alignment vertical="center"/>
    </xf>
    <xf numFmtId="0" fontId="9" fillId="0" borderId="0" xfId="5" applyFont="1" applyBorder="1" applyAlignment="1">
      <alignment vertical="top"/>
    </xf>
    <xf numFmtId="0" fontId="9" fillId="0" borderId="1" xfId="5" applyFont="1" applyBorder="1" applyAlignment="1">
      <alignment vertical="center"/>
    </xf>
    <xf numFmtId="0" fontId="9" fillId="0" borderId="6" xfId="5" applyFont="1" applyBorder="1" applyAlignment="1">
      <alignment vertical="center"/>
    </xf>
    <xf numFmtId="0" fontId="9" fillId="0" borderId="7" xfId="5" applyFont="1" applyBorder="1" applyAlignment="1">
      <alignment vertical="center"/>
    </xf>
    <xf numFmtId="0" fontId="9" fillId="0" borderId="7" xfId="5" applyFont="1" applyBorder="1" applyAlignment="1">
      <alignment vertical="top"/>
    </xf>
    <xf numFmtId="0" fontId="9" fillId="0" borderId="8" xfId="5" applyFont="1" applyBorder="1" applyAlignment="1">
      <alignment vertical="top"/>
    </xf>
    <xf numFmtId="0" fontId="9" fillId="0" borderId="4" xfId="5" applyFont="1" applyBorder="1" applyAlignment="1">
      <alignment vertical="center"/>
    </xf>
    <xf numFmtId="0" fontId="9" fillId="0" borderId="93" xfId="5" applyFont="1" applyBorder="1" applyAlignment="1">
      <alignment vertical="center"/>
    </xf>
    <xf numFmtId="0" fontId="9" fillId="0" borderId="0" xfId="5" applyFont="1" applyBorder="1" applyAlignment="1">
      <alignment vertical="center"/>
    </xf>
    <xf numFmtId="0" fontId="9" fillId="0" borderId="93" xfId="5" applyFont="1" applyBorder="1" applyAlignment="1">
      <alignment vertical="top"/>
    </xf>
    <xf numFmtId="0" fontId="9" fillId="0" borderId="11" xfId="5" applyFont="1" applyBorder="1" applyAlignment="1">
      <alignment vertical="center"/>
    </xf>
    <xf numFmtId="0" fontId="43" fillId="0" borderId="0" xfId="8" applyFont="1" applyFill="1"/>
    <xf numFmtId="0" fontId="40" fillId="0" borderId="0" xfId="8" applyFont="1" applyFill="1"/>
    <xf numFmtId="0" fontId="40" fillId="0" borderId="16" xfId="8" applyFont="1" applyFill="1" applyBorder="1" applyAlignment="1">
      <alignment horizontal="center" vertical="center"/>
    </xf>
    <xf numFmtId="0" fontId="86" fillId="0" borderId="0" xfId="8" applyFont="1" applyFill="1" applyBorder="1" applyAlignment="1">
      <alignment vertical="center"/>
    </xf>
    <xf numFmtId="0" fontId="40" fillId="0" borderId="16" xfId="8" applyFont="1" applyFill="1" applyBorder="1" applyAlignment="1">
      <alignment vertical="center"/>
    </xf>
    <xf numFmtId="0" fontId="40" fillId="0" borderId="0" xfId="8" applyFont="1" applyFill="1" applyBorder="1" applyAlignment="1">
      <alignment vertical="center"/>
    </xf>
    <xf numFmtId="0" fontId="40" fillId="0" borderId="0" xfId="8" applyFont="1" applyFill="1" applyAlignment="1">
      <alignment vertical="center"/>
    </xf>
    <xf numFmtId="0" fontId="87" fillId="0" borderId="44" xfId="8" applyFont="1" applyFill="1" applyBorder="1" applyAlignment="1">
      <alignment horizontal="center" vertical="center"/>
    </xf>
    <xf numFmtId="56" fontId="88" fillId="0" borderId="36" xfId="8" applyNumberFormat="1" applyFont="1" applyFill="1" applyBorder="1" applyAlignment="1">
      <alignment horizontal="center" vertical="center"/>
    </xf>
    <xf numFmtId="0" fontId="40" fillId="0" borderId="13" xfId="8" applyFont="1" applyFill="1" applyBorder="1" applyAlignment="1">
      <alignment wrapText="1"/>
    </xf>
    <xf numFmtId="0" fontId="40" fillId="0" borderId="0" xfId="8" applyFont="1" applyFill="1" applyBorder="1" applyAlignment="1">
      <alignment wrapText="1"/>
    </xf>
    <xf numFmtId="0" fontId="40" fillId="0" borderId="0" xfId="8" applyFont="1" applyFill="1" applyBorder="1" applyAlignment="1">
      <alignment vertical="center" wrapText="1"/>
    </xf>
    <xf numFmtId="0" fontId="40" fillId="0" borderId="12" xfId="8" applyFont="1" applyFill="1" applyBorder="1" applyAlignment="1">
      <alignment wrapText="1"/>
    </xf>
    <xf numFmtId="0" fontId="87" fillId="0" borderId="37" xfId="8" applyFont="1" applyFill="1" applyBorder="1" applyAlignment="1">
      <alignment horizontal="center" vertical="center" wrapText="1"/>
    </xf>
    <xf numFmtId="0" fontId="87" fillId="0" borderId="106" xfId="8" applyFont="1" applyFill="1" applyBorder="1" applyAlignment="1">
      <alignment horizontal="center" vertical="center"/>
    </xf>
    <xf numFmtId="0" fontId="87" fillId="0" borderId="5" xfId="8" applyFont="1" applyFill="1" applyBorder="1" applyAlignment="1">
      <alignment horizontal="center" vertical="center"/>
    </xf>
    <xf numFmtId="0" fontId="79" fillId="0" borderId="0" xfId="8" applyFont="1" applyFill="1" applyBorder="1" applyAlignment="1">
      <alignment horizontal="left" vertical="center" shrinkToFit="1"/>
    </xf>
    <xf numFmtId="0" fontId="79" fillId="0" borderId="15" xfId="8" applyFont="1" applyFill="1" applyBorder="1" applyAlignment="1">
      <alignment horizontal="left" vertical="center" shrinkToFit="1"/>
    </xf>
    <xf numFmtId="0" fontId="43" fillId="0" borderId="0" xfId="8" applyFont="1" applyFill="1" applyBorder="1" applyAlignment="1">
      <alignment horizontal="center" vertical="center" wrapText="1"/>
    </xf>
    <xf numFmtId="0" fontId="43" fillId="0" borderId="0" xfId="8" applyFont="1" applyFill="1" applyBorder="1" applyAlignment="1">
      <alignment horizontal="center" vertical="center" shrinkToFit="1"/>
    </xf>
    <xf numFmtId="0" fontId="87" fillId="0" borderId="0" xfId="8" applyFont="1" applyFill="1" applyBorder="1" applyAlignment="1">
      <alignment horizontal="center" vertical="center"/>
    </xf>
    <xf numFmtId="0" fontId="43" fillId="0" borderId="0" xfId="8" applyFont="1" applyFill="1" applyBorder="1" applyAlignment="1">
      <alignment horizontal="center" vertical="center"/>
    </xf>
    <xf numFmtId="0" fontId="79" fillId="0" borderId="0" xfId="8" applyFont="1" applyFill="1" applyBorder="1" applyAlignment="1">
      <alignment horizontal="center" vertical="center"/>
    </xf>
    <xf numFmtId="0" fontId="79" fillId="0" borderId="0" xfId="8" applyFont="1" applyFill="1" applyBorder="1" applyAlignment="1">
      <alignment horizontal="center" vertical="center" shrinkToFit="1"/>
    </xf>
    <xf numFmtId="0" fontId="43" fillId="0" borderId="0" xfId="8" applyFont="1" applyFill="1" applyBorder="1" applyAlignment="1">
      <alignment horizontal="right" vertical="top"/>
    </xf>
    <xf numFmtId="0" fontId="9" fillId="0" borderId="0" xfId="9" applyFont="1" applyAlignment="1">
      <alignment vertical="center"/>
    </xf>
    <xf numFmtId="0" fontId="45" fillId="0" borderId="0" xfId="9" applyAlignment="1">
      <alignment vertical="center"/>
    </xf>
    <xf numFmtId="0" fontId="45" fillId="0" borderId="0" xfId="9" applyAlignment="1"/>
    <xf numFmtId="0" fontId="83" fillId="0" borderId="16" xfId="9" applyFont="1" applyBorder="1" applyAlignment="1">
      <alignment horizontal="center" vertical="center" wrapText="1"/>
    </xf>
    <xf numFmtId="0" fontId="10" fillId="0" borderId="11" xfId="9" applyFont="1" applyBorder="1" applyAlignment="1">
      <alignment horizontal="justify" vertical="center" wrapText="1"/>
    </xf>
    <xf numFmtId="0" fontId="10" fillId="0" borderId="11" xfId="9" applyFont="1" applyBorder="1" applyAlignment="1">
      <alignment horizontal="center" vertical="center" wrapText="1"/>
    </xf>
    <xf numFmtId="0" fontId="10" fillId="0" borderId="9" xfId="9" applyFont="1" applyBorder="1" applyAlignment="1">
      <alignment horizontal="right" vertical="center" wrapText="1"/>
    </xf>
    <xf numFmtId="0" fontId="10" fillId="0" borderId="9" xfId="9" applyFont="1" applyBorder="1" applyAlignment="1">
      <alignment vertical="center" wrapText="1"/>
    </xf>
    <xf numFmtId="0" fontId="10" fillId="0" borderId="10" xfId="9" applyFont="1" applyBorder="1" applyAlignment="1">
      <alignment vertical="center" wrapText="1"/>
    </xf>
    <xf numFmtId="0" fontId="22" fillId="0" borderId="0" xfId="9" applyFont="1" applyAlignment="1">
      <alignment vertical="center"/>
    </xf>
    <xf numFmtId="0" fontId="10" fillId="0" borderId="126" xfId="9" applyFont="1" applyBorder="1" applyAlignment="1">
      <alignment horizontal="justify" vertical="center" wrapText="1"/>
    </xf>
    <xf numFmtId="0" fontId="83" fillId="0" borderId="11" xfId="9" applyFont="1" applyBorder="1" applyAlignment="1">
      <alignment horizontal="center" vertical="center" shrinkToFit="1"/>
    </xf>
    <xf numFmtId="0" fontId="10" fillId="0" borderId="11" xfId="9" applyFont="1" applyBorder="1" applyAlignment="1">
      <alignment vertical="center" wrapText="1"/>
    </xf>
    <xf numFmtId="0" fontId="10" fillId="0" borderId="6" xfId="9" applyFont="1" applyBorder="1" applyAlignment="1">
      <alignment horizontal="justify" vertical="center" wrapText="1"/>
    </xf>
    <xf numFmtId="0" fontId="10" fillId="0" borderId="61" xfId="9" applyFont="1" applyBorder="1" applyAlignment="1">
      <alignment horizontal="justify" vertical="center" wrapText="1"/>
    </xf>
    <xf numFmtId="0" fontId="10" fillId="0" borderId="0" xfId="9" applyFont="1" applyBorder="1" applyAlignment="1">
      <alignment horizontal="justify" vertical="center" wrapText="1"/>
    </xf>
    <xf numFmtId="0" fontId="10" fillId="0" borderId="9" xfId="9" applyFont="1" applyBorder="1" applyAlignment="1">
      <alignment horizontal="left" vertical="center" wrapText="1"/>
    </xf>
    <xf numFmtId="0" fontId="10" fillId="0" borderId="16" xfId="9" applyFont="1" applyBorder="1" applyAlignment="1">
      <alignment horizontal="center" vertical="center" wrapText="1"/>
    </xf>
    <xf numFmtId="0" fontId="10" fillId="0" borderId="7" xfId="9" applyFont="1" applyBorder="1" applyAlignment="1">
      <alignment horizontal="justify" vertical="center" wrapText="1"/>
    </xf>
    <xf numFmtId="0" fontId="10" fillId="0" borderId="8" xfId="9" applyFont="1" applyBorder="1" applyAlignment="1">
      <alignment horizontal="justify" vertical="center" wrapText="1"/>
    </xf>
    <xf numFmtId="0" fontId="96" fillId="0" borderId="0" xfId="9" applyFont="1" applyAlignment="1">
      <alignment vertical="center" wrapText="1"/>
    </xf>
    <xf numFmtId="0" fontId="96" fillId="0" borderId="0" xfId="9" applyFont="1" applyAlignment="1">
      <alignment horizontal="justify" vertical="center"/>
    </xf>
    <xf numFmtId="0" fontId="53" fillId="0" borderId="0" xfId="9" applyFont="1" applyBorder="1" applyAlignment="1">
      <alignment vertical="center"/>
    </xf>
    <xf numFmtId="0" fontId="53" fillId="0" borderId="0" xfId="9" applyFont="1" applyBorder="1">
      <alignment vertical="center"/>
    </xf>
    <xf numFmtId="0" fontId="55" fillId="0" borderId="1" xfId="9" applyFont="1" applyBorder="1" applyAlignment="1">
      <alignment vertical="top" wrapText="1"/>
    </xf>
    <xf numFmtId="0" fontId="55" fillId="0" borderId="93" xfId="9" applyFont="1" applyBorder="1" applyAlignment="1">
      <alignment vertical="top" wrapText="1"/>
    </xf>
    <xf numFmtId="0" fontId="55" fillId="0" borderId="94" xfId="9" applyFont="1" applyBorder="1" applyAlignment="1">
      <alignment vertical="top" wrapText="1"/>
    </xf>
    <xf numFmtId="0" fontId="55" fillId="0" borderId="0" xfId="9" applyFont="1" applyBorder="1" applyAlignment="1">
      <alignment vertical="top" wrapText="1"/>
    </xf>
    <xf numFmtId="0" fontId="55" fillId="0" borderId="16" xfId="9" applyFont="1" applyBorder="1" applyAlignment="1">
      <alignment horizontal="center" vertical="center" wrapText="1"/>
    </xf>
    <xf numFmtId="0" fontId="55" fillId="0" borderId="36" xfId="9" applyFont="1" applyBorder="1" applyAlignment="1">
      <alignment horizontal="center" vertical="center" wrapText="1"/>
    </xf>
    <xf numFmtId="0" fontId="55" fillId="0" borderId="44" xfId="9" applyFont="1" applyBorder="1" applyAlignment="1">
      <alignment horizontal="center" vertical="center" wrapText="1"/>
    </xf>
    <xf numFmtId="0" fontId="55" fillId="0" borderId="0" xfId="9" applyFont="1" applyBorder="1" applyAlignment="1">
      <alignment horizontal="center" vertical="center" wrapText="1"/>
    </xf>
    <xf numFmtId="0" fontId="55" fillId="0" borderId="16" xfId="9" applyFont="1" applyBorder="1" applyAlignment="1">
      <alignment horizontal="justify" vertical="top" wrapText="1"/>
    </xf>
    <xf numFmtId="0" fontId="55" fillId="0" borderId="0" xfId="9" applyFont="1" applyBorder="1" applyAlignment="1">
      <alignment horizontal="justify" vertical="top" wrapText="1"/>
    </xf>
    <xf numFmtId="0" fontId="49" fillId="0" borderId="0" xfId="9" applyFont="1" applyBorder="1" applyAlignment="1">
      <alignment horizontal="justify" vertical="center"/>
    </xf>
    <xf numFmtId="0" fontId="11" fillId="2" borderId="16" xfId="2" applyFont="1" applyFill="1" applyBorder="1" applyAlignment="1">
      <alignment horizontal="centerContinuous" vertical="center"/>
    </xf>
    <xf numFmtId="0" fontId="3" fillId="2" borderId="0" xfId="2" applyFill="1" applyAlignment="1">
      <alignment horizontal="centerContinuous" vertical="center"/>
    </xf>
    <xf numFmtId="0" fontId="14" fillId="12" borderId="45" xfId="0" applyFont="1" applyFill="1" applyBorder="1" applyAlignment="1">
      <alignment horizontal="centerContinuous" vertical="center"/>
    </xf>
    <xf numFmtId="0" fontId="14" fillId="12" borderId="25" xfId="0" applyFont="1" applyFill="1" applyBorder="1" applyAlignment="1">
      <alignment horizontal="centerContinuous" vertical="center"/>
    </xf>
    <xf numFmtId="49" fontId="9" fillId="12" borderId="25" xfId="0" applyNumberFormat="1" applyFont="1" applyFill="1" applyBorder="1" applyAlignment="1">
      <alignment horizontal="centerContinuous" vertical="center"/>
    </xf>
    <xf numFmtId="0" fontId="9" fillId="12" borderId="25" xfId="0" applyNumberFormat="1" applyFont="1" applyFill="1" applyBorder="1" applyAlignment="1">
      <alignment horizontal="centerContinuous" vertical="center"/>
    </xf>
    <xf numFmtId="0" fontId="9" fillId="12" borderId="47" xfId="0" applyNumberFormat="1" applyFont="1" applyFill="1" applyBorder="1" applyAlignment="1">
      <alignment horizontal="centerContinuous" vertical="center"/>
    </xf>
    <xf numFmtId="0" fontId="74" fillId="5" borderId="9" xfId="7" applyFont="1" applyFill="1" applyBorder="1">
      <alignment vertical="center"/>
    </xf>
    <xf numFmtId="0" fontId="69" fillId="5" borderId="0" xfId="7" applyFont="1" applyFill="1" applyBorder="1">
      <alignment vertical="center"/>
    </xf>
    <xf numFmtId="0" fontId="68" fillId="5" borderId="0" xfId="7" applyFont="1" applyFill="1" applyBorder="1">
      <alignment vertical="center"/>
    </xf>
    <xf numFmtId="49" fontId="9" fillId="0" borderId="0" xfId="5" applyNumberFormat="1" applyFont="1" applyAlignment="1">
      <alignment horizontal="left" vertical="center" indent="1"/>
    </xf>
    <xf numFmtId="0" fontId="9" fillId="0" borderId="0" xfId="5" applyFont="1" applyAlignment="1">
      <alignment horizontal="left" vertical="center" indent="1"/>
    </xf>
    <xf numFmtId="0" fontId="9" fillId="0" borderId="0" xfId="5" applyFont="1" applyFill="1" applyAlignment="1">
      <alignment vertical="center"/>
    </xf>
    <xf numFmtId="178" fontId="9" fillId="0" borderId="0" xfId="5" applyNumberFormat="1" applyFont="1" applyAlignment="1">
      <alignment horizontal="centerContinuous" vertical="center"/>
    </xf>
    <xf numFmtId="178" fontId="9" fillId="0" borderId="0" xfId="5" applyNumberFormat="1" applyFont="1" applyAlignment="1">
      <alignment horizontal="right" vertical="center"/>
    </xf>
    <xf numFmtId="0" fontId="53" fillId="0" borderId="0" xfId="6" applyFont="1" applyBorder="1" applyAlignment="1">
      <alignment horizontal="left" vertical="center"/>
    </xf>
    <xf numFmtId="0" fontId="53" fillId="0" borderId="0" xfId="6" applyFont="1" applyBorder="1" applyAlignment="1">
      <alignment horizontal="center" vertical="center"/>
    </xf>
    <xf numFmtId="56" fontId="43" fillId="0" borderId="63" xfId="8" applyNumberFormat="1" applyFont="1" applyFill="1" applyBorder="1" applyAlignment="1">
      <alignment horizontal="centerContinuous" vertical="center"/>
    </xf>
    <xf numFmtId="56" fontId="43" fillId="0" borderId="32" xfId="8" applyNumberFormat="1" applyFont="1" applyFill="1" applyBorder="1" applyAlignment="1">
      <alignment horizontal="centerContinuous" vertical="center"/>
    </xf>
    <xf numFmtId="0" fontId="53" fillId="0" borderId="0" xfId="5" applyFont="1" applyAlignment="1">
      <alignment vertical="center"/>
    </xf>
    <xf numFmtId="0" fontId="53" fillId="0" borderId="0" xfId="5" applyFont="1" applyAlignment="1">
      <alignment vertical="center" wrapText="1"/>
    </xf>
    <xf numFmtId="0" fontId="55" fillId="0" borderId="0" xfId="5" applyFont="1" applyAlignment="1">
      <alignment horizontal="right" vertical="center"/>
    </xf>
    <xf numFmtId="0" fontId="48" fillId="0" borderId="0" xfId="5" applyFont="1" applyAlignment="1">
      <alignment horizontal="center" vertical="center" wrapText="1"/>
    </xf>
    <xf numFmtId="0" fontId="49" fillId="0" borderId="0" xfId="5" applyFont="1" applyAlignment="1">
      <alignment vertical="center" wrapText="1"/>
    </xf>
    <xf numFmtId="0" fontId="49" fillId="0" borderId="79" xfId="5" applyFont="1" applyBorder="1" applyAlignment="1">
      <alignment horizontal="center" vertical="center" wrapText="1"/>
    </xf>
    <xf numFmtId="0" fontId="46" fillId="0" borderId="0" xfId="5" applyFont="1" applyAlignment="1">
      <alignment vertical="center" wrapText="1"/>
    </xf>
    <xf numFmtId="0" fontId="49" fillId="0" borderId="132" xfId="5" applyFont="1" applyBorder="1" applyAlignment="1">
      <alignment horizontal="center" vertical="center" wrapText="1"/>
    </xf>
    <xf numFmtId="0" fontId="49" fillId="0" borderId="93" xfId="5" applyFont="1" applyBorder="1" applyAlignment="1">
      <alignment vertical="center" wrapText="1"/>
    </xf>
    <xf numFmtId="0" fontId="49" fillId="0" borderId="85" xfId="5" applyFont="1" applyBorder="1" applyAlignment="1">
      <alignment horizontal="center" vertical="center" wrapText="1"/>
    </xf>
    <xf numFmtId="0" fontId="49" fillId="0" borderId="7" xfId="5" applyFont="1" applyBorder="1" applyAlignment="1">
      <alignment vertical="center" wrapText="1"/>
    </xf>
    <xf numFmtId="0" fontId="49" fillId="0" borderId="86" xfId="5" applyFont="1" applyBorder="1" applyAlignment="1">
      <alignment vertical="center" wrapText="1"/>
    </xf>
    <xf numFmtId="0" fontId="49" fillId="0" borderId="0" xfId="5" applyFont="1" applyBorder="1" applyAlignment="1">
      <alignment vertical="center" wrapText="1"/>
    </xf>
    <xf numFmtId="0" fontId="49" fillId="0" borderId="84" xfId="5" applyFont="1" applyBorder="1" applyAlignment="1">
      <alignment vertical="center" wrapText="1"/>
    </xf>
    <xf numFmtId="0" fontId="53" fillId="0" borderId="136" xfId="5" applyFont="1" applyBorder="1" applyAlignment="1">
      <alignment horizontal="right" vertical="center"/>
    </xf>
    <xf numFmtId="0" fontId="53" fillId="0" borderId="94" xfId="5" applyFont="1" applyBorder="1" applyAlignment="1">
      <alignment horizontal="right" vertical="center"/>
    </xf>
    <xf numFmtId="0" fontId="53" fillId="0" borderId="0" xfId="5" applyFont="1" applyBorder="1" applyAlignment="1">
      <alignment horizontal="center" vertical="center"/>
    </xf>
    <xf numFmtId="0" fontId="53" fillId="0" borderId="5" xfId="5" applyFont="1" applyBorder="1" applyAlignment="1">
      <alignment horizontal="right" vertical="center"/>
    </xf>
    <xf numFmtId="0" fontId="53" fillId="0" borderId="87" xfId="5" applyFont="1" applyBorder="1" applyAlignment="1">
      <alignment vertical="center"/>
    </xf>
    <xf numFmtId="0" fontId="53" fillId="0" borderId="93" xfId="5" applyFont="1" applyBorder="1" applyAlignment="1">
      <alignment vertical="center"/>
    </xf>
    <xf numFmtId="0" fontId="53" fillId="0" borderId="94" xfId="5" applyFont="1" applyBorder="1" applyAlignment="1">
      <alignment vertical="center"/>
    </xf>
    <xf numFmtId="0" fontId="53" fillId="0" borderId="0" xfId="5" applyFont="1" applyBorder="1" applyAlignment="1">
      <alignment horizontal="right" vertical="center"/>
    </xf>
    <xf numFmtId="0" fontId="53" fillId="0" borderId="5" xfId="5" applyFont="1" applyBorder="1" applyAlignment="1">
      <alignment vertical="center"/>
    </xf>
    <xf numFmtId="0" fontId="53" fillId="0" borderId="93" xfId="5" applyFont="1" applyBorder="1" applyAlignment="1">
      <alignment horizontal="right" vertical="center"/>
    </xf>
    <xf numFmtId="0" fontId="53" fillId="0" borderId="88" xfId="5" applyFont="1" applyBorder="1" applyAlignment="1">
      <alignment horizontal="justify" vertical="center"/>
    </xf>
    <xf numFmtId="0" fontId="53" fillId="0" borderId="84" xfId="5" applyFont="1" applyBorder="1" applyAlignment="1">
      <alignment horizontal="justify" vertical="center"/>
    </xf>
    <xf numFmtId="0" fontId="53" fillId="0" borderId="6" xfId="5" applyFont="1" applyBorder="1" applyAlignment="1">
      <alignment horizontal="right" vertical="center"/>
    </xf>
    <xf numFmtId="0" fontId="46" fillId="0" borderId="0" xfId="5" applyFont="1" applyBorder="1" applyAlignment="1">
      <alignment vertical="center" wrapText="1"/>
    </xf>
    <xf numFmtId="0" fontId="53" fillId="0" borderId="93" xfId="5" applyFont="1" applyBorder="1" applyAlignment="1">
      <alignment horizontal="justify" vertical="center"/>
    </xf>
    <xf numFmtId="0" fontId="46" fillId="0" borderId="94" xfId="5" applyFont="1" applyBorder="1" applyAlignment="1">
      <alignment horizontal="justify" vertical="center"/>
    </xf>
    <xf numFmtId="0" fontId="53" fillId="0" borderId="7" xfId="5" applyFont="1" applyBorder="1" applyAlignment="1">
      <alignment horizontal="justify" vertical="center"/>
    </xf>
    <xf numFmtId="0" fontId="46" fillId="0" borderId="8" xfId="5" applyFont="1" applyBorder="1" applyAlignment="1">
      <alignment horizontal="justify" vertical="center"/>
    </xf>
    <xf numFmtId="0" fontId="55" fillId="0" borderId="0" xfId="5" applyFont="1" applyAlignment="1">
      <alignment horizontal="justify" vertical="center" wrapText="1"/>
    </xf>
    <xf numFmtId="0" fontId="53" fillId="0" borderId="136" xfId="5" applyFont="1" applyBorder="1" applyAlignment="1">
      <alignment horizontal="center" vertical="center"/>
    </xf>
    <xf numFmtId="0" fontId="53" fillId="0" borderId="94" xfId="5" applyFont="1" applyBorder="1" applyAlignment="1">
      <alignment horizontal="left" vertical="center"/>
    </xf>
    <xf numFmtId="0" fontId="46" fillId="0" borderId="87" xfId="5" applyFont="1" applyBorder="1" applyAlignment="1">
      <alignment vertical="center" wrapText="1"/>
    </xf>
    <xf numFmtId="0" fontId="53" fillId="0" borderId="90" xfId="5" applyFont="1" applyBorder="1" applyAlignment="1">
      <alignment vertical="center"/>
    </xf>
    <xf numFmtId="0" fontId="49" fillId="0" borderId="0" xfId="6" applyFont="1" applyAlignment="1">
      <alignment horizontal="justify" vertical="center"/>
    </xf>
    <xf numFmtId="0" fontId="53" fillId="0" borderId="0" xfId="6" applyFont="1">
      <alignment vertical="center"/>
    </xf>
    <xf numFmtId="0" fontId="56" fillId="0" borderId="0" xfId="6" applyFont="1" applyAlignment="1">
      <alignment horizontal="justify" vertical="center"/>
    </xf>
    <xf numFmtId="0" fontId="53" fillId="0" borderId="0" xfId="6" applyFont="1" applyAlignment="1">
      <alignment vertical="center"/>
    </xf>
    <xf numFmtId="0" fontId="53" fillId="0" borderId="0" xfId="6" applyFont="1" applyAlignment="1">
      <alignment horizontal="left" vertical="center"/>
    </xf>
    <xf numFmtId="0" fontId="53" fillId="0" borderId="0" xfId="6" applyFont="1" applyAlignment="1">
      <alignment vertical="center"/>
    </xf>
    <xf numFmtId="0" fontId="53" fillId="0" borderId="0" xfId="6" applyFont="1">
      <alignment vertical="center"/>
    </xf>
    <xf numFmtId="0" fontId="49" fillId="0" borderId="0" xfId="6" applyFont="1" applyAlignment="1">
      <alignment vertical="center" wrapText="1"/>
    </xf>
    <xf numFmtId="0" fontId="49" fillId="0" borderId="0" xfId="6" applyFont="1" applyAlignment="1">
      <alignment horizontal="center" vertical="center" wrapText="1"/>
    </xf>
    <xf numFmtId="0" fontId="49" fillId="0" borderId="0" xfId="6" applyFont="1" applyAlignment="1">
      <alignment vertical="center"/>
    </xf>
    <xf numFmtId="0" fontId="63" fillId="0" borderId="0" xfId="6" applyFont="1" applyAlignment="1">
      <alignment horizontal="justify" vertical="center"/>
    </xf>
    <xf numFmtId="0" fontId="55" fillId="0" borderId="0" xfId="6" applyFont="1" applyBorder="1" applyAlignment="1">
      <alignment vertical="center"/>
    </xf>
    <xf numFmtId="0" fontId="55" fillId="0" borderId="0" xfId="6" applyFont="1" applyBorder="1" applyAlignment="1">
      <alignment horizontal="justify" vertical="center"/>
    </xf>
    <xf numFmtId="0" fontId="55" fillId="0" borderId="0" xfId="6" applyFont="1" applyBorder="1" applyAlignment="1">
      <alignment vertical="center" wrapText="1"/>
    </xf>
    <xf numFmtId="0" fontId="55" fillId="0" borderId="22" xfId="6" applyFont="1" applyBorder="1" applyAlignment="1">
      <alignment vertical="center"/>
    </xf>
    <xf numFmtId="0" fontId="49" fillId="0" borderId="22" xfId="6" applyFont="1" applyBorder="1" applyAlignment="1">
      <alignment vertical="center"/>
    </xf>
    <xf numFmtId="0" fontId="49" fillId="0" borderId="0" xfId="6" applyFont="1" applyBorder="1" applyAlignment="1">
      <alignment vertical="center"/>
    </xf>
    <xf numFmtId="0" fontId="49" fillId="0" borderId="15" xfId="6" applyFont="1" applyBorder="1" applyAlignment="1">
      <alignment vertical="center"/>
    </xf>
    <xf numFmtId="0" fontId="53" fillId="0" borderId="22" xfId="6" applyFont="1" applyBorder="1" applyAlignment="1">
      <alignment vertical="center"/>
    </xf>
    <xf numFmtId="0" fontId="53" fillId="0" borderId="15" xfId="6" applyFont="1" applyBorder="1" applyAlignment="1">
      <alignment vertical="center"/>
    </xf>
    <xf numFmtId="0" fontId="53" fillId="0" borderId="29" xfId="6" applyFont="1" applyBorder="1" applyAlignment="1">
      <alignment vertical="center"/>
    </xf>
    <xf numFmtId="0" fontId="53" fillId="0" borderId="7" xfId="6" applyFont="1" applyBorder="1" applyAlignment="1">
      <alignment vertical="center"/>
    </xf>
    <xf numFmtId="0" fontId="53" fillId="0" borderId="35" xfId="6" applyFont="1" applyBorder="1" applyAlignment="1">
      <alignment vertical="center"/>
    </xf>
    <xf numFmtId="0" fontId="53" fillId="0" borderId="140" xfId="6" applyFont="1" applyBorder="1" applyAlignment="1">
      <alignment horizontal="center" vertical="center"/>
    </xf>
    <xf numFmtId="0" fontId="53" fillId="0" borderId="141" xfId="6" applyFont="1" applyBorder="1" applyAlignment="1">
      <alignment horizontal="center" vertical="center"/>
    </xf>
    <xf numFmtId="0" fontId="53" fillId="0" borderId="134" xfId="6" applyFont="1" applyBorder="1" applyAlignment="1">
      <alignment vertical="center"/>
    </xf>
    <xf numFmtId="0" fontId="53" fillId="0" borderId="135" xfId="6" applyFont="1" applyBorder="1" applyAlignment="1">
      <alignment vertical="center"/>
    </xf>
    <xf numFmtId="0" fontId="53" fillId="0" borderId="143" xfId="6" applyFont="1" applyBorder="1" applyAlignment="1">
      <alignment vertical="center"/>
    </xf>
    <xf numFmtId="0" fontId="53" fillId="0" borderId="141" xfId="6" applyFont="1" applyBorder="1" applyAlignment="1">
      <alignment vertical="center"/>
    </xf>
    <xf numFmtId="0" fontId="53" fillId="0" borderId="23" xfId="6" applyFont="1" applyBorder="1" applyAlignment="1">
      <alignment horizontal="center" vertical="center"/>
    </xf>
    <xf numFmtId="0" fontId="53" fillId="0" borderId="5" xfId="6" applyFont="1" applyBorder="1" applyAlignment="1">
      <alignment vertical="center"/>
    </xf>
    <xf numFmtId="0" fontId="53" fillId="0" borderId="93" xfId="6" applyFont="1" applyBorder="1" applyAlignment="1">
      <alignment vertical="center"/>
    </xf>
    <xf numFmtId="0" fontId="45" fillId="0" borderId="0" xfId="6" applyAlignment="1">
      <alignment vertical="center"/>
    </xf>
    <xf numFmtId="0" fontId="53" fillId="0" borderId="0" xfId="6" applyFont="1" applyAlignment="1">
      <alignment horizontal="justify" vertical="center"/>
    </xf>
    <xf numFmtId="0" fontId="53" fillId="0" borderId="87" xfId="6" applyFont="1" applyBorder="1" applyAlignment="1">
      <alignment vertical="center"/>
    </xf>
    <xf numFmtId="0" fontId="49" fillId="0" borderId="87" xfId="6" applyFont="1" applyBorder="1" applyAlignment="1">
      <alignment vertical="center"/>
    </xf>
    <xf numFmtId="0" fontId="49" fillId="0" borderId="84" xfId="6" applyFont="1" applyBorder="1" applyAlignment="1">
      <alignment vertical="center"/>
    </xf>
    <xf numFmtId="0" fontId="53" fillId="0" borderId="84" xfId="6" applyFont="1" applyBorder="1" applyAlignment="1">
      <alignment vertical="center"/>
    </xf>
    <xf numFmtId="0" fontId="99" fillId="0" borderId="89" xfId="6" applyFont="1" applyBorder="1" applyAlignment="1">
      <alignment vertical="center"/>
    </xf>
    <xf numFmtId="0" fontId="53" fillId="0" borderId="86" xfId="6" applyFont="1" applyBorder="1" applyAlignment="1">
      <alignment vertical="center"/>
    </xf>
    <xf numFmtId="0" fontId="49" fillId="0" borderId="133" xfId="6" applyFont="1" applyBorder="1" applyAlignment="1">
      <alignment horizontal="distributed" vertical="center" indent="1"/>
    </xf>
    <xf numFmtId="0" fontId="49" fillId="0" borderId="131" xfId="6" applyFont="1" applyBorder="1" applyAlignment="1">
      <alignment horizontal="distributed" vertical="center" indent="1"/>
    </xf>
    <xf numFmtId="0" fontId="49" fillId="0" borderId="146" xfId="6" applyFont="1" applyBorder="1" applyAlignment="1">
      <alignment horizontal="distributed" vertical="center" wrapText="1" indent="1"/>
    </xf>
    <xf numFmtId="0" fontId="96" fillId="0" borderId="0" xfId="6" applyFont="1" applyAlignment="1">
      <alignment vertical="center"/>
    </xf>
    <xf numFmtId="0" fontId="55" fillId="0" borderId="0" xfId="6" applyFont="1" applyAlignment="1">
      <alignment horizontal="justify" vertical="center"/>
    </xf>
    <xf numFmtId="0" fontId="45" fillId="0" borderId="0" xfId="10">
      <alignment vertical="center"/>
    </xf>
    <xf numFmtId="0" fontId="49" fillId="0" borderId="0" xfId="10" applyFont="1" applyAlignment="1">
      <alignment horizontal="justify" vertical="center"/>
    </xf>
    <xf numFmtId="0" fontId="45" fillId="0" borderId="0" xfId="10" applyAlignment="1">
      <alignment vertical="center"/>
    </xf>
    <xf numFmtId="0" fontId="49" fillId="0" borderId="0" xfId="10" applyFont="1" applyFill="1" applyAlignment="1">
      <alignment horizontal="center" vertical="center" wrapText="1"/>
    </xf>
    <xf numFmtId="0" fontId="45" fillId="0" borderId="0" xfId="10" applyAlignment="1">
      <alignment horizontal="left" vertical="center"/>
    </xf>
    <xf numFmtId="0" fontId="49" fillId="0" borderId="0" xfId="10" applyFont="1" applyAlignment="1">
      <alignment vertical="center" wrapText="1"/>
    </xf>
    <xf numFmtId="0" fontId="53" fillId="0" borderId="0" xfId="10" applyFont="1">
      <alignment vertical="center"/>
    </xf>
    <xf numFmtId="0" fontId="53" fillId="0" borderId="0" xfId="10" applyFont="1" applyAlignment="1">
      <alignment vertical="center"/>
    </xf>
    <xf numFmtId="0" fontId="81" fillId="0" borderId="0" xfId="6" applyFont="1" applyAlignment="1">
      <alignment vertical="center"/>
    </xf>
    <xf numFmtId="0" fontId="81" fillId="0" borderId="22" xfId="6" applyFont="1" applyBorder="1" applyAlignment="1">
      <alignment vertical="center"/>
    </xf>
    <xf numFmtId="0" fontId="81" fillId="0" borderId="0" xfId="6" applyFont="1" applyBorder="1" applyAlignment="1">
      <alignment vertical="center"/>
    </xf>
    <xf numFmtId="0" fontId="81" fillId="0" borderId="15" xfId="6" applyFont="1" applyBorder="1" applyAlignment="1">
      <alignment vertical="center"/>
    </xf>
    <xf numFmtId="0" fontId="9" fillId="0" borderId="22" xfId="6" applyFont="1" applyBorder="1" applyAlignment="1">
      <alignment vertical="center"/>
    </xf>
    <xf numFmtId="0" fontId="9" fillId="0" borderId="0" xfId="6" applyFont="1" applyBorder="1" applyAlignment="1">
      <alignment vertical="center"/>
    </xf>
    <xf numFmtId="0" fontId="9" fillId="0" borderId="15" xfId="6" applyFont="1" applyBorder="1" applyAlignment="1">
      <alignment vertical="center"/>
    </xf>
    <xf numFmtId="0" fontId="9" fillId="0" borderId="0" xfId="6" applyFont="1" applyBorder="1" applyAlignment="1">
      <alignment horizontal="right" vertical="center"/>
    </xf>
    <xf numFmtId="0" fontId="9" fillId="0" borderId="58" xfId="6" applyFont="1" applyBorder="1" applyAlignment="1">
      <alignment vertical="center"/>
    </xf>
    <xf numFmtId="0" fontId="101" fillId="0" borderId="22" xfId="6" applyFont="1" applyBorder="1" applyAlignment="1">
      <alignment vertical="center"/>
    </xf>
    <xf numFmtId="0" fontId="9" fillId="0" borderId="0" xfId="6" applyFont="1" applyBorder="1" applyAlignment="1">
      <alignment horizontal="right"/>
    </xf>
    <xf numFmtId="0" fontId="9" fillId="0" borderId="7" xfId="6" applyFont="1" applyBorder="1" applyAlignment="1">
      <alignment vertical="center"/>
    </xf>
    <xf numFmtId="0" fontId="9" fillId="0" borderId="140" xfId="6" applyFont="1" applyBorder="1" applyAlignment="1">
      <alignment horizontal="center" vertical="center"/>
    </xf>
    <xf numFmtId="0" fontId="9" fillId="0" borderId="141" xfId="6" applyFont="1" applyBorder="1" applyAlignment="1">
      <alignment horizontal="center" vertical="center"/>
    </xf>
    <xf numFmtId="0" fontId="9" fillId="0" borderId="42" xfId="6" applyFont="1" applyBorder="1" applyAlignment="1">
      <alignment horizontal="center" vertical="center"/>
    </xf>
    <xf numFmtId="0" fontId="81" fillId="0" borderId="0" xfId="6" applyFont="1" applyAlignment="1">
      <alignment horizontal="justify" vertical="center"/>
    </xf>
    <xf numFmtId="0" fontId="102" fillId="0" borderId="0" xfId="11" applyFont="1"/>
    <xf numFmtId="0" fontId="102" fillId="0" borderId="0" xfId="11" applyFont="1" applyBorder="1" applyAlignment="1"/>
    <xf numFmtId="0" fontId="103" fillId="0" borderId="0" xfId="11" applyFont="1" applyAlignment="1">
      <alignment horizontal="center"/>
    </xf>
    <xf numFmtId="0" fontId="102" fillId="0" borderId="0" xfId="11" applyFont="1" applyAlignment="1">
      <alignment horizontal="center"/>
    </xf>
    <xf numFmtId="0" fontId="102" fillId="0" borderId="0" xfId="11" applyFont="1" applyAlignment="1"/>
    <xf numFmtId="0" fontId="102" fillId="0" borderId="12" xfId="11" applyFont="1" applyBorder="1" applyAlignment="1"/>
    <xf numFmtId="0" fontId="102" fillId="0" borderId="52" xfId="11" applyFont="1" applyBorder="1" applyAlignment="1">
      <alignment horizontal="center" vertical="center"/>
    </xf>
    <xf numFmtId="0" fontId="102" fillId="0" borderId="7" xfId="11" applyFont="1" applyBorder="1"/>
    <xf numFmtId="0" fontId="102" fillId="0" borderId="148" xfId="11" applyFont="1" applyBorder="1" applyAlignment="1">
      <alignment vertical="center"/>
    </xf>
    <xf numFmtId="0" fontId="102" fillId="0" borderId="149" xfId="11" applyFont="1" applyBorder="1"/>
    <xf numFmtId="0" fontId="102" fillId="0" borderId="150" xfId="11" applyFont="1" applyBorder="1"/>
    <xf numFmtId="0" fontId="102" fillId="0" borderId="134" xfId="11" applyFont="1" applyBorder="1"/>
    <xf numFmtId="0" fontId="102" fillId="0" borderId="151" xfId="11" applyFont="1" applyBorder="1"/>
    <xf numFmtId="0" fontId="102" fillId="0" borderId="152" xfId="11" applyFont="1" applyBorder="1"/>
    <xf numFmtId="0" fontId="102" fillId="0" borderId="4" xfId="11" applyFont="1" applyBorder="1" applyAlignment="1">
      <alignment vertical="center"/>
    </xf>
    <xf numFmtId="0" fontId="102" fillId="0" borderId="93" xfId="11" applyFont="1" applyBorder="1" applyAlignment="1">
      <alignment vertical="center"/>
    </xf>
    <xf numFmtId="0" fontId="102" fillId="0" borderId="6" xfId="11" applyFont="1" applyBorder="1" applyAlignment="1">
      <alignment vertical="center"/>
    </xf>
    <xf numFmtId="0" fontId="102" fillId="0" borderId="7" xfId="11" applyFont="1" applyBorder="1" applyAlignment="1">
      <alignment vertical="center"/>
    </xf>
    <xf numFmtId="0" fontId="102" fillId="0" borderId="22" xfId="11" applyFont="1" applyBorder="1" applyAlignment="1">
      <alignment horizontal="center"/>
    </xf>
    <xf numFmtId="0" fontId="102" fillId="0" borderId="22" xfId="11" applyFont="1" applyBorder="1" applyAlignment="1">
      <alignment horizontal="center" vertical="top"/>
    </xf>
    <xf numFmtId="0" fontId="102" fillId="0" borderId="0" xfId="11" applyFont="1" applyBorder="1" applyAlignment="1">
      <alignment vertical="center"/>
    </xf>
    <xf numFmtId="0" fontId="102" fillId="0" borderId="0" xfId="11" applyFont="1" applyBorder="1"/>
    <xf numFmtId="0" fontId="105" fillId="0" borderId="125" xfId="11" applyFont="1" applyBorder="1" applyAlignment="1">
      <alignment vertical="top" wrapText="1"/>
    </xf>
    <xf numFmtId="0" fontId="106" fillId="0" borderId="0" xfId="11" applyFont="1"/>
    <xf numFmtId="0" fontId="105" fillId="0" borderId="23" xfId="11" applyFont="1" applyBorder="1"/>
    <xf numFmtId="0" fontId="105" fillId="0" borderId="4" xfId="11" applyFont="1" applyBorder="1"/>
    <xf numFmtId="0" fontId="105" fillId="0" borderId="0" xfId="11" applyFont="1" applyBorder="1"/>
    <xf numFmtId="0" fontId="106" fillId="0" borderId="101" xfId="11" applyFont="1" applyBorder="1"/>
    <xf numFmtId="0" fontId="106" fillId="0" borderId="12" xfId="11" applyFont="1" applyBorder="1"/>
    <xf numFmtId="0" fontId="106" fillId="0" borderId="24" xfId="11" applyFont="1" applyBorder="1"/>
    <xf numFmtId="0" fontId="105" fillId="0" borderId="42" xfId="11" applyFont="1" applyBorder="1" applyAlignment="1">
      <alignment vertical="top" wrapText="1"/>
    </xf>
    <xf numFmtId="0" fontId="63" fillId="0" borderId="157" xfId="6" applyFont="1" applyBorder="1" applyAlignment="1">
      <alignment horizontal="center" vertical="center"/>
    </xf>
    <xf numFmtId="0" fontId="49" fillId="0" borderId="158" xfId="6" applyFont="1" applyBorder="1" applyAlignment="1">
      <alignment horizontal="center" vertical="center"/>
    </xf>
    <xf numFmtId="0" fontId="63" fillId="0" borderId="158" xfId="6" applyFont="1" applyBorder="1" applyAlignment="1">
      <alignment horizontal="center" vertical="center"/>
    </xf>
    <xf numFmtId="0" fontId="49" fillId="0" borderId="159" xfId="6" applyFont="1" applyBorder="1" applyAlignment="1">
      <alignment horizontal="center" vertical="center"/>
    </xf>
    <xf numFmtId="0" fontId="63" fillId="0" borderId="159" xfId="6" applyFont="1" applyBorder="1" applyAlignment="1">
      <alignment horizontal="center" vertical="center"/>
    </xf>
    <xf numFmtId="0" fontId="49" fillId="0" borderId="52" xfId="6" applyFont="1" applyBorder="1" applyAlignment="1">
      <alignment horizontal="justify" vertical="top"/>
    </xf>
    <xf numFmtId="0" fontId="49" fillId="0" borderId="44" xfId="6" applyFont="1" applyBorder="1" applyAlignment="1">
      <alignment horizontal="justify" vertical="top"/>
    </xf>
    <xf numFmtId="0" fontId="49" fillId="0" borderId="144" xfId="6" applyFont="1" applyBorder="1" applyAlignment="1">
      <alignment horizontal="justify" vertical="top"/>
    </xf>
    <xf numFmtId="0" fontId="49" fillId="0" borderId="140" xfId="6" applyFont="1" applyBorder="1" applyAlignment="1">
      <alignment horizontal="justify" vertical="top"/>
    </xf>
    <xf numFmtId="0" fontId="49" fillId="0" borderId="141" xfId="6" applyFont="1" applyBorder="1" applyAlignment="1">
      <alignment horizontal="justify" vertical="top"/>
    </xf>
    <xf numFmtId="0" fontId="49" fillId="0" borderId="142" xfId="6" applyFont="1" applyBorder="1" applyAlignment="1">
      <alignment horizontal="justify" vertical="top"/>
    </xf>
    <xf numFmtId="0" fontId="49" fillId="0" borderId="42" xfId="6" applyFont="1" applyBorder="1" applyAlignment="1">
      <alignment horizontal="justify" vertical="top"/>
    </xf>
    <xf numFmtId="0" fontId="49" fillId="0" borderId="19" xfId="6" applyFont="1" applyBorder="1" applyAlignment="1">
      <alignment horizontal="justify" vertical="top"/>
    </xf>
    <xf numFmtId="0" fontId="49" fillId="0" borderId="26" xfId="6" applyFont="1" applyBorder="1" applyAlignment="1">
      <alignment horizontal="justify" vertical="top"/>
    </xf>
    <xf numFmtId="0" fontId="45" fillId="0" borderId="0" xfId="14" applyAlignment="1">
      <alignment vertical="center"/>
    </xf>
    <xf numFmtId="0" fontId="96" fillId="0" borderId="0" xfId="14" applyFont="1" applyBorder="1" applyAlignment="1">
      <alignment horizontal="justify" vertical="center" wrapText="1"/>
    </xf>
    <xf numFmtId="0" fontId="55" fillId="0" borderId="0" xfId="14" applyFont="1" applyBorder="1" applyAlignment="1">
      <alignment vertical="center" wrapText="1"/>
    </xf>
    <xf numFmtId="0" fontId="55" fillId="0" borderId="0" xfId="14" applyFont="1" applyBorder="1" applyAlignment="1">
      <alignment horizontal="justify" vertical="center" wrapText="1"/>
    </xf>
    <xf numFmtId="0" fontId="55" fillId="0" borderId="0" xfId="14" applyFont="1" applyAlignment="1">
      <alignment horizontal="justify" vertical="center"/>
    </xf>
    <xf numFmtId="0" fontId="48" fillId="0" borderId="21" xfId="14" applyFont="1" applyBorder="1" applyAlignment="1">
      <alignment vertical="center"/>
    </xf>
    <xf numFmtId="0" fontId="48" fillId="0" borderId="13" xfId="14" applyFont="1" applyBorder="1" applyAlignment="1">
      <alignment vertical="center"/>
    </xf>
    <xf numFmtId="0" fontId="48" fillId="0" borderId="14" xfId="14" applyFont="1" applyBorder="1" applyAlignment="1">
      <alignment vertical="center"/>
    </xf>
    <xf numFmtId="0" fontId="48" fillId="0" borderId="22" xfId="14" applyFont="1" applyBorder="1" applyAlignment="1">
      <alignment vertical="center"/>
    </xf>
    <xf numFmtId="0" fontId="48" fillId="0" borderId="0" xfId="14" applyFont="1" applyBorder="1" applyAlignment="1">
      <alignment vertical="center"/>
    </xf>
    <xf numFmtId="0" fontId="48" fillId="0" borderId="15" xfId="14" applyFont="1" applyBorder="1" applyAlignment="1">
      <alignment vertical="center"/>
    </xf>
    <xf numFmtId="0" fontId="53" fillId="0" borderId="22" xfId="14" applyFont="1" applyBorder="1" applyAlignment="1">
      <alignment vertical="center"/>
    </xf>
    <xf numFmtId="0" fontId="53" fillId="0" borderId="0" xfId="14" applyFont="1" applyBorder="1" applyAlignment="1">
      <alignment vertical="center"/>
    </xf>
    <xf numFmtId="0" fontId="55" fillId="0" borderId="0" xfId="14" applyFont="1" applyBorder="1" applyAlignment="1">
      <alignment vertical="center"/>
    </xf>
    <xf numFmtId="0" fontId="49" fillId="0" borderId="15" xfId="14" applyFont="1" applyBorder="1" applyAlignment="1">
      <alignment horizontal="right" vertical="center"/>
    </xf>
    <xf numFmtId="0" fontId="49" fillId="0" borderId="22" xfId="14" applyFont="1" applyBorder="1" applyAlignment="1">
      <alignment vertical="center"/>
    </xf>
    <xf numFmtId="0" fontId="49" fillId="0" borderId="0" xfId="14" applyFont="1" applyBorder="1" applyAlignment="1">
      <alignment vertical="center"/>
    </xf>
    <xf numFmtId="0" fontId="49" fillId="0" borderId="15" xfId="14" applyFont="1" applyBorder="1" applyAlignment="1">
      <alignment vertical="center"/>
    </xf>
    <xf numFmtId="0" fontId="51" fillId="0" borderId="22" xfId="14" applyFont="1" applyBorder="1" applyAlignment="1">
      <alignment vertical="center"/>
    </xf>
    <xf numFmtId="0" fontId="49" fillId="0" borderId="0" xfId="14" applyFont="1" applyBorder="1" applyAlignment="1">
      <alignment horizontal="right" vertical="center"/>
    </xf>
    <xf numFmtId="0" fontId="49" fillId="0" borderId="29" xfId="14" applyFont="1" applyBorder="1" applyAlignment="1">
      <alignment vertical="center"/>
    </xf>
    <xf numFmtId="0" fontId="49" fillId="0" borderId="7" xfId="14" applyFont="1" applyBorder="1" applyAlignment="1">
      <alignment vertical="center"/>
    </xf>
    <xf numFmtId="0" fontId="49" fillId="0" borderId="7" xfId="14" applyFont="1" applyBorder="1" applyAlignment="1">
      <alignment horizontal="right" vertical="center"/>
    </xf>
    <xf numFmtId="0" fontId="49" fillId="0" borderId="7" xfId="14" applyFont="1" applyBorder="1" applyAlignment="1">
      <alignment horizontal="left" vertical="center"/>
    </xf>
    <xf numFmtId="0" fontId="49" fillId="0" borderId="35" xfId="14" applyFont="1" applyBorder="1" applyAlignment="1">
      <alignment horizontal="left" vertical="center"/>
    </xf>
    <xf numFmtId="0" fontId="49" fillId="0" borderId="135" xfId="14" applyFont="1" applyBorder="1" applyAlignment="1">
      <alignment vertical="center"/>
    </xf>
    <xf numFmtId="0" fontId="49" fillId="0" borderId="143" xfId="14" applyFont="1" applyBorder="1" applyAlignment="1">
      <alignment vertical="center"/>
    </xf>
    <xf numFmtId="0" fontId="49" fillId="0" borderId="134" xfId="14" applyFont="1" applyBorder="1" applyAlignment="1">
      <alignment vertical="center"/>
    </xf>
    <xf numFmtId="0" fontId="49" fillId="0" borderId="135" xfId="14" applyFont="1" applyBorder="1" applyAlignment="1">
      <alignment horizontal="left" vertical="center"/>
    </xf>
    <xf numFmtId="0" fontId="49" fillId="0" borderId="35" xfId="14" applyFont="1" applyBorder="1" applyAlignment="1">
      <alignment vertical="center"/>
    </xf>
    <xf numFmtId="0" fontId="112" fillId="0" borderId="0" xfId="14" applyFont="1" applyAlignment="1">
      <alignment vertical="center"/>
    </xf>
    <xf numFmtId="0" fontId="22" fillId="0" borderId="0" xfId="14" applyFont="1" applyAlignment="1">
      <alignment vertical="center"/>
    </xf>
    <xf numFmtId="0" fontId="49" fillId="0" borderId="0" xfId="14" applyFont="1" applyAlignment="1">
      <alignment horizontal="justify" vertical="center"/>
    </xf>
    <xf numFmtId="0" fontId="1" fillId="0" borderId="0" xfId="14" applyFont="1" applyAlignment="1">
      <alignment vertical="center"/>
    </xf>
    <xf numFmtId="0" fontId="45" fillId="0" borderId="0" xfId="5">
      <alignment vertical="center"/>
    </xf>
    <xf numFmtId="0" fontId="47" fillId="0" borderId="0" xfId="5" applyFont="1" applyAlignment="1">
      <alignment horizontal="center" vertical="center"/>
    </xf>
    <xf numFmtId="0" fontId="55" fillId="0" borderId="0" xfId="5" applyFont="1" applyAlignment="1">
      <alignment horizontal="right" vertical="center" wrapText="1"/>
    </xf>
    <xf numFmtId="0" fontId="45" fillId="0" borderId="0" xfId="5" applyAlignment="1">
      <alignment horizontal="right" vertical="center"/>
    </xf>
    <xf numFmtId="0" fontId="49" fillId="15" borderId="0" xfId="5" applyFont="1" applyFill="1" applyAlignment="1">
      <alignment vertical="center" wrapText="1"/>
    </xf>
    <xf numFmtId="0" fontId="49" fillId="0" borderId="0" xfId="5" applyFont="1" applyAlignment="1">
      <alignment horizontal="left" vertical="center"/>
    </xf>
    <xf numFmtId="0" fontId="49" fillId="0" borderId="6" xfId="5" applyFont="1" applyBorder="1" applyAlignment="1">
      <alignment horizontal="right" vertical="center" wrapText="1"/>
    </xf>
    <xf numFmtId="0" fontId="45" fillId="0" borderId="4" xfId="5" applyBorder="1">
      <alignment vertical="center"/>
    </xf>
    <xf numFmtId="0" fontId="45" fillId="0" borderId="6" xfId="5" applyBorder="1">
      <alignment vertical="center"/>
    </xf>
    <xf numFmtId="0" fontId="49" fillId="0" borderId="8" xfId="5" applyFont="1" applyBorder="1" applyAlignment="1">
      <alignment vertical="center" wrapText="1"/>
    </xf>
    <xf numFmtId="0" fontId="49" fillId="0" borderId="4" xfId="5" applyFont="1" applyBorder="1" applyAlignment="1">
      <alignment vertical="center" wrapText="1"/>
    </xf>
    <xf numFmtId="0" fontId="49" fillId="0" borderId="137" xfId="5" applyFont="1" applyBorder="1" applyAlignment="1">
      <alignment vertical="center" wrapText="1"/>
    </xf>
    <xf numFmtId="0" fontId="49" fillId="0" borderId="94" xfId="5" applyFont="1" applyBorder="1" applyAlignment="1">
      <alignment vertical="center" wrapText="1"/>
    </xf>
    <xf numFmtId="0" fontId="49" fillId="0" borderId="6" xfId="5" applyFont="1" applyBorder="1" applyAlignment="1">
      <alignment vertical="center" wrapText="1"/>
    </xf>
    <xf numFmtId="0" fontId="49" fillId="0" borderId="4" xfId="5" applyFont="1" applyBorder="1" applyAlignment="1">
      <alignment horizontal="left" vertical="center" wrapText="1"/>
    </xf>
    <xf numFmtId="0" fontId="49" fillId="0" borderId="0" xfId="5" applyFont="1" applyFill="1" applyBorder="1" applyAlignment="1">
      <alignment vertical="center" wrapText="1"/>
    </xf>
    <xf numFmtId="0" fontId="49" fillId="0" borderId="5" xfId="5" applyFont="1" applyBorder="1" applyAlignment="1">
      <alignment vertical="center" wrapText="1"/>
    </xf>
    <xf numFmtId="0" fontId="114" fillId="0" borderId="0" xfId="8" applyFont="1"/>
    <xf numFmtId="0" fontId="114" fillId="0" borderId="0" xfId="8" applyFont="1" applyBorder="1"/>
    <xf numFmtId="0" fontId="114" fillId="0" borderId="0" xfId="8" applyFont="1" applyBorder="1" applyAlignment="1">
      <alignment horizontal="right"/>
    </xf>
    <xf numFmtId="0" fontId="114" fillId="0" borderId="161" xfId="8" applyFont="1" applyBorder="1" applyAlignment="1">
      <alignment horizontal="center" vertical="center"/>
    </xf>
    <xf numFmtId="0" fontId="114" fillId="0" borderId="0" xfId="8" applyFont="1" applyBorder="1" applyAlignment="1">
      <alignment horizontal="center"/>
    </xf>
    <xf numFmtId="0" fontId="114" fillId="0" borderId="163" xfId="8" applyFont="1" applyBorder="1"/>
    <xf numFmtId="0" fontId="114" fillId="0" borderId="32" xfId="8" applyFont="1" applyBorder="1" applyAlignment="1">
      <alignment horizontal="center"/>
    </xf>
    <xf numFmtId="0" fontId="114" fillId="0" borderId="33" xfId="8" applyFont="1" applyBorder="1" applyAlignment="1">
      <alignment horizontal="center"/>
    </xf>
    <xf numFmtId="0" fontId="114" fillId="0" borderId="164" xfId="8" applyFont="1" applyBorder="1" applyAlignment="1">
      <alignment horizontal="center"/>
    </xf>
    <xf numFmtId="0" fontId="114" fillId="0" borderId="63" xfId="8" applyFont="1" applyBorder="1" applyAlignment="1">
      <alignment wrapText="1"/>
    </xf>
    <xf numFmtId="0" fontId="114" fillId="0" borderId="32" xfId="8" applyFont="1" applyBorder="1" applyAlignment="1"/>
    <xf numFmtId="0" fontId="114" fillId="0" borderId="14" xfId="8" applyFont="1" applyBorder="1" applyAlignment="1"/>
    <xf numFmtId="0" fontId="114" fillId="0" borderId="165" xfId="8" applyFont="1" applyBorder="1"/>
    <xf numFmtId="0" fontId="114" fillId="0" borderId="7" xfId="8" applyFont="1" applyBorder="1" applyAlignment="1">
      <alignment horizontal="center"/>
    </xf>
    <xf numFmtId="0" fontId="114" fillId="0" borderId="35" xfId="8" applyFont="1" applyBorder="1" applyAlignment="1">
      <alignment horizontal="center"/>
    </xf>
    <xf numFmtId="0" fontId="114" fillId="0" borderId="140" xfId="8" applyFont="1" applyBorder="1" applyAlignment="1">
      <alignment horizontal="center"/>
    </xf>
    <xf numFmtId="0" fontId="114" fillId="0" borderId="134" xfId="8" applyFont="1" applyBorder="1"/>
    <xf numFmtId="0" fontId="114" fillId="0" borderId="143" xfId="8" applyFont="1" applyBorder="1" applyAlignment="1">
      <alignment horizontal="center"/>
    </xf>
    <xf numFmtId="0" fontId="114" fillId="0" borderId="166" xfId="8" applyFont="1" applyBorder="1"/>
    <xf numFmtId="0" fontId="114" fillId="0" borderId="135" xfId="8" applyFont="1" applyBorder="1" applyAlignment="1">
      <alignment horizontal="center"/>
    </xf>
    <xf numFmtId="0" fontId="114" fillId="0" borderId="63" xfId="8" applyFont="1" applyBorder="1" applyAlignment="1"/>
    <xf numFmtId="0" fontId="114" fillId="0" borderId="159" xfId="8" applyFont="1" applyBorder="1" applyAlignment="1">
      <alignment horizontal="center"/>
    </xf>
    <xf numFmtId="0" fontId="114" fillId="0" borderId="164" xfId="8" applyFont="1" applyBorder="1" applyAlignment="1"/>
    <xf numFmtId="0" fontId="114" fillId="0" borderId="143" xfId="8" applyFont="1" applyBorder="1" applyAlignment="1">
      <alignment horizontal="center" vertical="center"/>
    </xf>
    <xf numFmtId="0" fontId="114" fillId="0" borderId="53" xfId="8" applyFont="1" applyBorder="1" applyAlignment="1"/>
    <xf numFmtId="0" fontId="114" fillId="0" borderId="28" xfId="8" applyFont="1" applyBorder="1" applyAlignment="1"/>
    <xf numFmtId="0" fontId="114" fillId="0" borderId="43" xfId="8" applyFont="1" applyBorder="1" applyAlignment="1">
      <alignment horizontal="center"/>
    </xf>
    <xf numFmtId="0" fontId="114" fillId="0" borderId="53" xfId="8" applyFont="1" applyBorder="1" applyAlignment="1">
      <alignment horizontal="right"/>
    </xf>
    <xf numFmtId="0" fontId="114" fillId="0" borderId="28" xfId="8" applyFont="1" applyBorder="1" applyAlignment="1">
      <alignment horizontal="center"/>
    </xf>
    <xf numFmtId="0" fontId="114" fillId="0" borderId="43" xfId="8" applyFont="1" applyBorder="1" applyAlignment="1">
      <alignment horizontal="left"/>
    </xf>
    <xf numFmtId="0" fontId="114" fillId="0" borderId="166" xfId="8" applyFont="1" applyFill="1" applyBorder="1"/>
    <xf numFmtId="0" fontId="114" fillId="0" borderId="135" xfId="8" applyFont="1" applyFill="1" applyBorder="1" applyAlignment="1">
      <alignment horizontal="center"/>
    </xf>
    <xf numFmtId="0" fontId="114" fillId="0" borderId="143" xfId="8" applyFont="1" applyFill="1" applyBorder="1" applyAlignment="1">
      <alignment horizontal="center"/>
    </xf>
    <xf numFmtId="0" fontId="114" fillId="0" borderId="134" xfId="8" applyFont="1" applyBorder="1" applyAlignment="1"/>
    <xf numFmtId="0" fontId="114" fillId="0" borderId="167" xfId="8" applyFont="1" applyFill="1" applyBorder="1"/>
    <xf numFmtId="0" fontId="114" fillId="0" borderId="28" xfId="8" applyFont="1" applyFill="1" applyBorder="1" applyAlignment="1">
      <alignment horizontal="center"/>
    </xf>
    <xf numFmtId="0" fontId="114" fillId="0" borderId="43" xfId="8" applyFont="1" applyFill="1" applyBorder="1" applyAlignment="1">
      <alignment horizontal="center"/>
    </xf>
    <xf numFmtId="0" fontId="114" fillId="0" borderId="42" xfId="8" applyFont="1" applyBorder="1" applyAlignment="1">
      <alignment horizontal="center"/>
    </xf>
    <xf numFmtId="0" fontId="114" fillId="0" borderId="40" xfId="8" applyFont="1" applyBorder="1"/>
    <xf numFmtId="0" fontId="114" fillId="0" borderId="0" xfId="8" applyFont="1" applyFill="1" applyBorder="1" applyAlignment="1">
      <alignment horizontal="center"/>
    </xf>
    <xf numFmtId="0" fontId="114" fillId="0" borderId="31" xfId="8" applyFont="1" applyBorder="1" applyAlignment="1"/>
    <xf numFmtId="0" fontId="114" fillId="0" borderId="27" xfId="8" applyFont="1" applyBorder="1" applyAlignment="1"/>
    <xf numFmtId="0" fontId="114" fillId="0" borderId="140" xfId="8" applyFont="1" applyBorder="1" applyAlignment="1"/>
    <xf numFmtId="0" fontId="114" fillId="0" borderId="141" xfId="8" applyFont="1" applyBorder="1" applyAlignment="1"/>
    <xf numFmtId="0" fontId="114" fillId="0" borderId="135" xfId="8" applyFont="1" applyBorder="1" applyAlignment="1"/>
    <xf numFmtId="0" fontId="114" fillId="0" borderId="136" xfId="8" applyFont="1" applyBorder="1" applyAlignment="1"/>
    <xf numFmtId="0" fontId="114" fillId="0" borderId="143" xfId="8" applyFont="1" applyBorder="1" applyAlignment="1"/>
    <xf numFmtId="0" fontId="114" fillId="0" borderId="140" xfId="8" applyFont="1" applyBorder="1"/>
    <xf numFmtId="0" fontId="114" fillId="0" borderId="141" xfId="8" applyFont="1" applyBorder="1"/>
    <xf numFmtId="0" fontId="114" fillId="0" borderId="42" xfId="8" applyFont="1" applyBorder="1"/>
    <xf numFmtId="0" fontId="114" fillId="0" borderId="19" xfId="8" applyFont="1" applyBorder="1"/>
    <xf numFmtId="0" fontId="114" fillId="0" borderId="40" xfId="8" applyFont="1" applyBorder="1" applyAlignment="1"/>
    <xf numFmtId="0" fontId="114" fillId="0" borderId="20" xfId="8" applyFont="1" applyBorder="1" applyAlignment="1"/>
    <xf numFmtId="0" fontId="47" fillId="0" borderId="0" xfId="9" applyFont="1" applyFill="1" applyAlignment="1">
      <alignment horizontal="center" vertical="center"/>
    </xf>
    <xf numFmtId="0" fontId="53" fillId="0" borderId="0" xfId="9" applyFont="1" applyFill="1">
      <alignment vertical="center"/>
    </xf>
    <xf numFmtId="0" fontId="55" fillId="0" borderId="0" xfId="9" applyFont="1" applyFill="1" applyAlignment="1">
      <alignment vertical="center" wrapText="1"/>
    </xf>
    <xf numFmtId="0" fontId="53" fillId="0" borderId="0" xfId="9" applyFont="1" applyFill="1" applyAlignment="1">
      <alignment vertical="center"/>
    </xf>
    <xf numFmtId="0" fontId="54" fillId="0" borderId="0" xfId="9" applyFont="1" applyFill="1" applyAlignment="1">
      <alignment horizontal="right" vertical="center"/>
    </xf>
    <xf numFmtId="0" fontId="56" fillId="0" borderId="0" xfId="9" applyFont="1" applyFill="1" applyAlignment="1">
      <alignment horizontal="left" vertical="center" wrapText="1"/>
    </xf>
    <xf numFmtId="0" fontId="55" fillId="0" borderId="0" xfId="9" applyFont="1" applyFill="1" applyAlignment="1">
      <alignment horizontal="justify" vertical="center"/>
    </xf>
    <xf numFmtId="0" fontId="54" fillId="0" borderId="0" xfId="9" applyFont="1" applyFill="1" applyAlignment="1">
      <alignment horizontal="left" vertical="center"/>
    </xf>
    <xf numFmtId="0" fontId="54" fillId="0" borderId="0" xfId="9" applyFont="1" applyFill="1" applyAlignment="1">
      <alignment vertical="center"/>
    </xf>
    <xf numFmtId="0" fontId="53" fillId="0" borderId="0" xfId="9" applyFont="1" applyFill="1" applyBorder="1">
      <alignment vertical="center"/>
    </xf>
    <xf numFmtId="0" fontId="54" fillId="0" borderId="145" xfId="9" applyFont="1" applyFill="1" applyBorder="1" applyAlignment="1">
      <alignment horizontal="distributed" vertical="top" wrapText="1" indent="1"/>
    </xf>
    <xf numFmtId="0" fontId="54" fillId="0" borderId="81" xfId="9" applyFont="1" applyFill="1" applyBorder="1" applyAlignment="1">
      <alignment vertical="center" wrapText="1"/>
    </xf>
    <xf numFmtId="0" fontId="54" fillId="0" borderId="82" xfId="9" applyFont="1" applyFill="1" applyBorder="1" applyAlignment="1">
      <alignment vertical="center" wrapText="1"/>
    </xf>
    <xf numFmtId="0" fontId="54" fillId="0" borderId="87" xfId="9" applyFont="1" applyFill="1" applyBorder="1" applyAlignment="1">
      <alignment horizontal="distributed" vertical="top" wrapText="1" indent="1"/>
    </xf>
    <xf numFmtId="0" fontId="54" fillId="0" borderId="0" xfId="9" applyFont="1" applyFill="1" applyBorder="1" applyAlignment="1">
      <alignment vertical="center" wrapText="1"/>
    </xf>
    <xf numFmtId="0" fontId="54" fillId="0" borderId="84" xfId="9" applyFont="1" applyFill="1" applyBorder="1" applyAlignment="1">
      <alignment vertical="center" wrapText="1"/>
    </xf>
    <xf numFmtId="0" fontId="54" fillId="0" borderId="89" xfId="9" applyFont="1" applyFill="1" applyBorder="1" applyAlignment="1">
      <alignment vertical="center" wrapText="1"/>
    </xf>
    <xf numFmtId="0" fontId="54" fillId="0" borderId="7" xfId="9" applyFont="1" applyFill="1" applyBorder="1" applyAlignment="1">
      <alignment vertical="center" wrapText="1"/>
    </xf>
    <xf numFmtId="0" fontId="54" fillId="0" borderId="0" xfId="9" applyFont="1" applyFill="1" applyBorder="1" applyAlignment="1">
      <alignment vertical="top" wrapText="1"/>
    </xf>
    <xf numFmtId="0" fontId="54" fillId="0" borderId="84" xfId="9" applyFont="1" applyFill="1" applyBorder="1" applyAlignment="1">
      <alignment vertical="top" wrapText="1"/>
    </xf>
    <xf numFmtId="0" fontId="54" fillId="0" borderId="87" xfId="9" applyFont="1" applyFill="1" applyBorder="1" applyAlignment="1">
      <alignment wrapText="1"/>
    </xf>
    <xf numFmtId="0" fontId="54" fillId="0" borderId="0" xfId="9" applyFont="1" applyFill="1" applyBorder="1" applyAlignment="1">
      <alignment wrapText="1"/>
    </xf>
    <xf numFmtId="0" fontId="54" fillId="0" borderId="7" xfId="9" applyFont="1" applyFill="1" applyBorder="1" applyAlignment="1">
      <alignment horizontal="right" wrapText="1"/>
    </xf>
    <xf numFmtId="0" fontId="54" fillId="0" borderId="7" xfId="9" applyFont="1" applyFill="1" applyBorder="1" applyAlignment="1">
      <alignment wrapText="1"/>
    </xf>
    <xf numFmtId="0" fontId="54" fillId="0" borderId="7" xfId="9" applyFont="1" applyFill="1" applyBorder="1" applyAlignment="1">
      <alignment horizontal="left" wrapText="1"/>
    </xf>
    <xf numFmtId="0" fontId="54" fillId="0" borderId="0" xfId="9" applyFont="1" applyFill="1" applyBorder="1" applyAlignment="1">
      <alignment horizontal="left" wrapText="1"/>
    </xf>
    <xf numFmtId="0" fontId="54" fillId="0" borderId="0" xfId="9" applyFont="1" applyFill="1" applyBorder="1" applyAlignment="1">
      <alignment horizontal="right" wrapText="1"/>
    </xf>
    <xf numFmtId="0" fontId="54" fillId="0" borderId="135" xfId="9" applyFont="1" applyFill="1" applyBorder="1" applyAlignment="1">
      <alignment horizontal="right" wrapText="1"/>
    </xf>
    <xf numFmtId="0" fontId="54" fillId="0" borderId="135" xfId="9" applyFont="1" applyFill="1" applyBorder="1" applyAlignment="1">
      <alignment wrapText="1"/>
    </xf>
    <xf numFmtId="0" fontId="54" fillId="0" borderId="135" xfId="9" applyFont="1" applyFill="1" applyBorder="1" applyAlignment="1">
      <alignment horizontal="left" wrapText="1"/>
    </xf>
    <xf numFmtId="0" fontId="54" fillId="0" borderId="87" xfId="9" applyFont="1" applyFill="1" applyBorder="1" applyAlignment="1"/>
    <xf numFmtId="0" fontId="54" fillId="0" borderId="0" xfId="9" applyFont="1" applyFill="1" applyBorder="1" applyAlignment="1"/>
    <xf numFmtId="0" fontId="116" fillId="0" borderId="87" xfId="9" applyFont="1" applyFill="1" applyBorder="1" applyAlignment="1">
      <alignment wrapText="1"/>
    </xf>
    <xf numFmtId="0" fontId="116" fillId="0" borderId="0" xfId="9" applyFont="1" applyFill="1" applyBorder="1" applyAlignment="1">
      <alignment wrapText="1"/>
    </xf>
    <xf numFmtId="0" fontId="116" fillId="0" borderId="89" xfId="9" applyFont="1" applyFill="1" applyBorder="1" applyAlignment="1">
      <alignment wrapText="1"/>
    </xf>
    <xf numFmtId="0" fontId="116" fillId="0" borderId="7" xfId="9" applyFont="1" applyFill="1" applyBorder="1" applyAlignment="1">
      <alignment wrapText="1"/>
    </xf>
    <xf numFmtId="0" fontId="54" fillId="0" borderId="7" xfId="9" applyFont="1" applyFill="1" applyBorder="1" applyAlignment="1">
      <alignment horizontal="center" wrapText="1"/>
    </xf>
    <xf numFmtId="0" fontId="54" fillId="0" borderId="86" xfId="9" applyFont="1" applyFill="1" applyBorder="1" applyAlignment="1">
      <alignment vertical="top" wrapText="1"/>
    </xf>
    <xf numFmtId="0" fontId="49" fillId="0" borderId="89" xfId="9" applyFont="1" applyFill="1" applyBorder="1" applyAlignment="1">
      <alignment vertical="center" wrapText="1"/>
    </xf>
    <xf numFmtId="0" fontId="49" fillId="0" borderId="0" xfId="9" applyFont="1" applyFill="1" applyBorder="1" applyAlignment="1">
      <alignment vertical="center" wrapText="1"/>
    </xf>
    <xf numFmtId="0" fontId="49" fillId="0" borderId="84" xfId="9" applyFont="1" applyFill="1" applyBorder="1" applyAlignment="1">
      <alignment vertical="center" wrapText="1"/>
    </xf>
    <xf numFmtId="0" fontId="49" fillId="0" borderId="7" xfId="9" applyFont="1" applyFill="1" applyBorder="1" applyAlignment="1">
      <alignment vertical="center" wrapText="1"/>
    </xf>
    <xf numFmtId="0" fontId="49" fillId="0" borderId="86" xfId="9" applyFont="1" applyFill="1" applyBorder="1" applyAlignment="1">
      <alignment vertical="center" wrapText="1"/>
    </xf>
    <xf numFmtId="0" fontId="54" fillId="0" borderId="87" xfId="9" applyFont="1" applyFill="1" applyBorder="1" applyAlignment="1">
      <alignment horizontal="justify" vertical="center" wrapText="1"/>
    </xf>
    <xf numFmtId="0" fontId="54" fillId="0" borderId="0" xfId="9" applyFont="1" applyFill="1" applyBorder="1" applyAlignment="1">
      <alignment horizontal="justify" vertical="center" wrapText="1"/>
    </xf>
    <xf numFmtId="0" fontId="54" fillId="0" borderId="94" xfId="9" applyFont="1" applyFill="1" applyBorder="1" applyAlignment="1">
      <alignment horizontal="justify" vertical="center" wrapText="1"/>
    </xf>
    <xf numFmtId="0" fontId="54" fillId="0" borderId="170" xfId="9" applyFont="1" applyFill="1" applyBorder="1" applyAlignment="1">
      <alignment horizontal="right" vertical="center" wrapText="1"/>
    </xf>
    <xf numFmtId="0" fontId="49" fillId="0" borderId="0" xfId="15" applyFont="1" applyAlignment="1">
      <alignment horizontal="justify" vertical="center"/>
    </xf>
    <xf numFmtId="0" fontId="45" fillId="0" borderId="0" xfId="15" applyAlignment="1">
      <alignment vertical="center"/>
    </xf>
    <xf numFmtId="0" fontId="96" fillId="0" borderId="0" xfId="15" applyFont="1" applyAlignment="1">
      <alignment vertical="center"/>
    </xf>
    <xf numFmtId="0" fontId="62" fillId="0" borderId="22" xfId="15" applyFont="1" applyBorder="1" applyAlignment="1">
      <alignment vertical="center" wrapText="1"/>
    </xf>
    <xf numFmtId="0" fontId="62" fillId="0" borderId="0" xfId="15" applyFont="1" applyBorder="1" applyAlignment="1">
      <alignment vertical="center" wrapText="1"/>
    </xf>
    <xf numFmtId="0" fontId="62" fillId="0" borderId="0" xfId="15" applyFont="1" applyBorder="1" applyAlignment="1">
      <alignment vertical="center"/>
    </xf>
    <xf numFmtId="0" fontId="56" fillId="0" borderId="0" xfId="15" applyFont="1" applyBorder="1" applyAlignment="1">
      <alignment vertical="center"/>
    </xf>
    <xf numFmtId="0" fontId="62" fillId="0" borderId="15" xfId="15" applyFont="1" applyBorder="1" applyAlignment="1">
      <alignment vertical="center" wrapText="1"/>
    </xf>
    <xf numFmtId="0" fontId="53" fillId="0" borderId="22" xfId="15" applyFont="1" applyBorder="1" applyAlignment="1">
      <alignment vertical="center" wrapText="1"/>
    </xf>
    <xf numFmtId="0" fontId="53" fillId="0" borderId="0" xfId="15" applyFont="1" applyBorder="1" applyAlignment="1">
      <alignment vertical="center" wrapText="1"/>
    </xf>
    <xf numFmtId="0" fontId="49" fillId="0" borderId="0" xfId="15" applyFont="1" applyBorder="1" applyAlignment="1">
      <alignment vertical="center" wrapText="1"/>
    </xf>
    <xf numFmtId="0" fontId="49" fillId="0" borderId="15" xfId="15" applyFont="1" applyBorder="1" applyAlignment="1">
      <alignment vertical="center" wrapText="1"/>
    </xf>
    <xf numFmtId="0" fontId="53" fillId="0" borderId="15" xfId="15" applyFont="1" applyBorder="1" applyAlignment="1">
      <alignment vertical="center" wrapText="1"/>
    </xf>
    <xf numFmtId="0" fontId="99" fillId="0" borderId="22" xfId="15" applyFont="1" applyBorder="1" applyAlignment="1">
      <alignment vertical="center" wrapText="1"/>
    </xf>
    <xf numFmtId="0" fontId="54" fillId="0" borderId="0" xfId="15" applyFont="1" applyBorder="1" applyAlignment="1">
      <alignment horizontal="right" vertical="center" wrapText="1"/>
    </xf>
    <xf numFmtId="0" fontId="49" fillId="0" borderId="0" xfId="15" applyFont="1" applyBorder="1" applyAlignment="1">
      <alignment horizontal="right" vertical="center" wrapText="1"/>
    </xf>
    <xf numFmtId="0" fontId="54" fillId="0" borderId="0" xfId="15" applyFont="1" applyBorder="1" applyAlignment="1">
      <alignment horizontal="right" vertical="center"/>
    </xf>
    <xf numFmtId="0" fontId="53" fillId="0" borderId="0" xfId="15" applyFont="1" applyBorder="1" applyAlignment="1">
      <alignment vertical="center"/>
    </xf>
    <xf numFmtId="0" fontId="49" fillId="0" borderId="0" xfId="15" applyFont="1" applyBorder="1" applyAlignment="1">
      <alignment horizontal="right" vertical="center"/>
    </xf>
    <xf numFmtId="0" fontId="53" fillId="0" borderId="58" xfId="15" applyFont="1" applyBorder="1" applyAlignment="1">
      <alignment vertical="center" wrapText="1"/>
    </xf>
    <xf numFmtId="0" fontId="53" fillId="0" borderId="61" xfId="15" applyFont="1" applyBorder="1" applyAlignment="1">
      <alignment vertical="center" wrapText="1"/>
    </xf>
    <xf numFmtId="0" fontId="53" fillId="0" borderId="35" xfId="15" applyFont="1" applyBorder="1" applyAlignment="1">
      <alignment vertical="center" wrapText="1"/>
    </xf>
    <xf numFmtId="0" fontId="112" fillId="0" borderId="0" xfId="15" applyFont="1" applyBorder="1" applyAlignment="1">
      <alignment vertical="center"/>
    </xf>
    <xf numFmtId="0" fontId="49" fillId="0" borderId="141" xfId="15" applyFont="1" applyBorder="1" applyAlignment="1">
      <alignment horizontal="distributed" vertical="center" wrapText="1"/>
    </xf>
    <xf numFmtId="0" fontId="49" fillId="0" borderId="135" xfId="15" applyFont="1" applyBorder="1" applyAlignment="1">
      <alignment vertical="center"/>
    </xf>
    <xf numFmtId="0" fontId="49" fillId="0" borderId="135" xfId="15" applyFont="1" applyBorder="1" applyAlignment="1">
      <alignment horizontal="left" vertical="center"/>
    </xf>
    <xf numFmtId="0" fontId="49" fillId="0" borderId="143" xfId="15" applyFont="1" applyBorder="1" applyAlignment="1">
      <alignment vertical="center"/>
    </xf>
    <xf numFmtId="0" fontId="96" fillId="0" borderId="0" xfId="15" applyFont="1" applyBorder="1" applyAlignment="1">
      <alignment vertical="center"/>
    </xf>
    <xf numFmtId="0" fontId="49" fillId="0" borderId="141" xfId="15" applyFont="1" applyBorder="1" applyAlignment="1">
      <alignment horizontal="distributed" vertical="center" wrapText="1" indent="2"/>
    </xf>
    <xf numFmtId="0" fontId="49" fillId="0" borderId="135" xfId="15" applyFont="1" applyBorder="1" applyAlignment="1">
      <alignment horizontal="left" vertical="center" wrapText="1"/>
    </xf>
    <xf numFmtId="0" fontId="112" fillId="0" borderId="135" xfId="15" applyFont="1" applyBorder="1" applyAlignment="1">
      <alignment vertical="center"/>
    </xf>
    <xf numFmtId="0" fontId="49" fillId="0" borderId="135" xfId="15" applyFont="1" applyBorder="1" applyAlignment="1">
      <alignment vertical="center" wrapText="1"/>
    </xf>
    <xf numFmtId="0" fontId="49" fillId="0" borderId="143" xfId="15" applyFont="1" applyBorder="1" applyAlignment="1">
      <alignment vertical="center" wrapText="1"/>
    </xf>
    <xf numFmtId="0" fontId="49" fillId="0" borderId="135" xfId="15" applyFont="1" applyBorder="1" applyAlignment="1">
      <alignment horizontal="right" vertical="center"/>
    </xf>
    <xf numFmtId="0" fontId="49" fillId="0" borderId="93" xfId="15" applyFont="1" applyBorder="1" applyAlignment="1">
      <alignment horizontal="left" vertical="center" wrapText="1"/>
    </xf>
    <xf numFmtId="0" fontId="49" fillId="0" borderId="154" xfId="15" applyFont="1" applyBorder="1" applyAlignment="1">
      <alignment vertical="center" wrapText="1"/>
    </xf>
    <xf numFmtId="0" fontId="49" fillId="0" borderId="6" xfId="15" applyFont="1" applyBorder="1" applyAlignment="1">
      <alignment vertical="center" wrapText="1"/>
    </xf>
    <xf numFmtId="0" fontId="49" fillId="0" borderId="7" xfId="15" applyFont="1" applyBorder="1" applyAlignment="1">
      <alignment vertical="center" wrapText="1"/>
    </xf>
    <xf numFmtId="0" fontId="49" fillId="0" borderId="0" xfId="15" applyFont="1" applyBorder="1" applyAlignment="1">
      <alignment vertical="center"/>
    </xf>
    <xf numFmtId="0" fontId="49" fillId="0" borderId="15" xfId="15" applyFont="1" applyBorder="1" applyAlignment="1">
      <alignment vertical="center"/>
    </xf>
    <xf numFmtId="0" fontId="49" fillId="0" borderId="93" xfId="15" applyFont="1" applyBorder="1" applyAlignment="1">
      <alignment vertical="center"/>
    </xf>
    <xf numFmtId="0" fontId="49" fillId="0" borderId="93" xfId="15" applyFont="1" applyBorder="1" applyAlignment="1">
      <alignment vertical="center" wrapText="1"/>
    </xf>
    <xf numFmtId="0" fontId="49" fillId="0" borderId="94" xfId="15" applyFont="1" applyBorder="1" applyAlignment="1">
      <alignment vertical="center" wrapText="1"/>
    </xf>
    <xf numFmtId="0" fontId="49" fillId="0" borderId="137" xfId="15" applyFont="1" applyBorder="1" applyAlignment="1">
      <alignment vertical="center" wrapText="1"/>
    </xf>
    <xf numFmtId="0" fontId="49" fillId="0" borderId="4" xfId="15" applyFont="1" applyBorder="1" applyAlignment="1">
      <alignment vertical="center"/>
    </xf>
    <xf numFmtId="0" fontId="49" fillId="0" borderId="7" xfId="15" applyFont="1" applyBorder="1" applyAlignment="1">
      <alignment vertical="center"/>
    </xf>
    <xf numFmtId="0" fontId="49" fillId="0" borderId="5" xfId="15" applyFont="1" applyBorder="1" applyAlignment="1">
      <alignment vertical="center"/>
    </xf>
    <xf numFmtId="0" fontId="49" fillId="0" borderId="15" xfId="15" applyFont="1" applyBorder="1" applyAlignment="1">
      <alignment horizontal="left" vertical="center" wrapText="1"/>
    </xf>
    <xf numFmtId="0" fontId="49" fillId="0" borderId="6" xfId="15" applyFont="1" applyBorder="1" applyAlignment="1">
      <alignment vertical="center"/>
    </xf>
    <xf numFmtId="0" fontId="49" fillId="0" borderId="8" xfId="15" applyFont="1" applyBorder="1" applyAlignment="1">
      <alignment vertical="center"/>
    </xf>
    <xf numFmtId="0" fontId="49" fillId="0" borderId="7" xfId="15" applyFont="1" applyBorder="1" applyAlignment="1">
      <alignment horizontal="justify" vertical="center" wrapText="1"/>
    </xf>
    <xf numFmtId="0" fontId="49" fillId="0" borderId="35" xfId="15" applyFont="1" applyBorder="1" applyAlignment="1">
      <alignment horizontal="justify" vertical="center" wrapText="1"/>
    </xf>
    <xf numFmtId="0" fontId="49" fillId="0" borderId="135" xfId="15" applyFont="1" applyBorder="1" applyAlignment="1">
      <alignment horizontal="right" vertical="center" wrapText="1"/>
    </xf>
    <xf numFmtId="0" fontId="49" fillId="0" borderId="93" xfId="15" applyFont="1" applyBorder="1" applyAlignment="1">
      <alignment horizontal="left" vertical="center"/>
    </xf>
    <xf numFmtId="0" fontId="49" fillId="0" borderId="0" xfId="15" applyFont="1" applyBorder="1" applyAlignment="1">
      <alignment horizontal="left" vertical="center"/>
    </xf>
    <xf numFmtId="0" fontId="112" fillId="0" borderId="12" xfId="15" applyFont="1" applyBorder="1" applyAlignment="1">
      <alignment vertical="center" wrapText="1"/>
    </xf>
    <xf numFmtId="0" fontId="112" fillId="0" borderId="24" xfId="15" applyFont="1" applyBorder="1" applyAlignment="1">
      <alignment vertical="center" wrapText="1"/>
    </xf>
    <xf numFmtId="0" fontId="53" fillId="0" borderId="0" xfId="15" applyFont="1">
      <alignment vertical="center"/>
    </xf>
    <xf numFmtId="0" fontId="55" fillId="0" borderId="0" xfId="15" applyFont="1" applyBorder="1" applyAlignment="1">
      <alignment vertical="top" wrapText="1"/>
    </xf>
    <xf numFmtId="0" fontId="55" fillId="0" borderId="0" xfId="15" applyFont="1" applyBorder="1" applyAlignment="1">
      <alignment horizontal="center" vertical="top" wrapText="1"/>
    </xf>
    <xf numFmtId="0" fontId="55" fillId="0" borderId="0" xfId="15" applyFont="1" applyBorder="1" applyAlignment="1">
      <alignment horizontal="justify" vertical="top" wrapText="1"/>
    </xf>
    <xf numFmtId="0" fontId="47" fillId="0" borderId="0" xfId="15" applyFont="1" applyBorder="1" applyAlignment="1">
      <alignment horizontal="distributed" vertical="top" wrapText="1" indent="5"/>
    </xf>
    <xf numFmtId="0" fontId="47" fillId="0" borderId="0" xfId="15" applyFont="1" applyBorder="1" applyAlignment="1">
      <alignment horizontal="center" vertical="top" wrapText="1"/>
    </xf>
    <xf numFmtId="0" fontId="55" fillId="0" borderId="22" xfId="15" applyFont="1" applyBorder="1" applyAlignment="1">
      <alignment vertical="top"/>
    </xf>
    <xf numFmtId="0" fontId="55" fillId="0" borderId="0" xfId="15" applyFont="1" applyBorder="1" applyAlignment="1">
      <alignment vertical="top"/>
    </xf>
    <xf numFmtId="0" fontId="55" fillId="0" borderId="15" xfId="15" applyFont="1" applyBorder="1" applyAlignment="1">
      <alignment vertical="top"/>
    </xf>
    <xf numFmtId="0" fontId="49" fillId="0" borderId="22" xfId="15" applyFont="1" applyBorder="1" applyAlignment="1">
      <alignment vertical="top"/>
    </xf>
    <xf numFmtId="0" fontId="49" fillId="0" borderId="0" xfId="15" applyFont="1" applyBorder="1" applyAlignment="1">
      <alignment vertical="top"/>
    </xf>
    <xf numFmtId="0" fontId="49" fillId="0" borderId="15" xfId="15" applyFont="1" applyBorder="1" applyAlignment="1">
      <alignment vertical="top"/>
    </xf>
    <xf numFmtId="0" fontId="49" fillId="0" borderId="0" xfId="15" applyFont="1" applyBorder="1" applyAlignment="1">
      <alignment horizontal="right" vertical="top"/>
    </xf>
    <xf numFmtId="0" fontId="55" fillId="0" borderId="29" xfId="15" applyFont="1" applyBorder="1" applyAlignment="1">
      <alignment vertical="top"/>
    </xf>
    <xf numFmtId="0" fontId="55" fillId="0" borderId="7" xfId="15" applyFont="1" applyBorder="1" applyAlignment="1">
      <alignment vertical="top"/>
    </xf>
    <xf numFmtId="0" fontId="49" fillId="0" borderId="140" xfId="15" applyFont="1" applyBorder="1" applyAlignment="1">
      <alignment horizontal="distributed" vertical="center" indent="1"/>
    </xf>
    <xf numFmtId="0" fontId="55" fillId="0" borderId="143" xfId="15" applyFont="1" applyBorder="1" applyAlignment="1">
      <alignment vertical="center"/>
    </xf>
    <xf numFmtId="0" fontId="55" fillId="0" borderId="0" xfId="15" applyFont="1" applyBorder="1" applyAlignment="1">
      <alignment vertical="center"/>
    </xf>
    <xf numFmtId="0" fontId="55" fillId="0" borderId="143" xfId="15" applyFont="1" applyBorder="1" applyAlignment="1">
      <alignment horizontal="justify" vertical="center"/>
    </xf>
    <xf numFmtId="0" fontId="55" fillId="0" borderId="0" xfId="15" applyFont="1" applyBorder="1" applyAlignment="1">
      <alignment horizontal="justify" vertical="center"/>
    </xf>
    <xf numFmtId="0" fontId="55" fillId="0" borderId="135" xfId="15" applyFont="1" applyBorder="1" applyAlignment="1">
      <alignment vertical="center"/>
    </xf>
    <xf numFmtId="0" fontId="55" fillId="0" borderId="35" xfId="15" applyFont="1" applyBorder="1" applyAlignment="1">
      <alignment vertical="center"/>
    </xf>
    <xf numFmtId="0" fontId="49" fillId="0" borderId="52" xfId="15" applyFont="1" applyBorder="1" applyAlignment="1">
      <alignment horizontal="distributed" vertical="center" indent="1"/>
    </xf>
    <xf numFmtId="0" fontId="49" fillId="0" borderId="121" xfId="15" applyFont="1" applyBorder="1" applyAlignment="1">
      <alignment horizontal="distributed" vertical="center" indent="1"/>
    </xf>
    <xf numFmtId="0" fontId="49" fillId="0" borderId="12" xfId="15" applyFont="1" applyBorder="1" applyAlignment="1">
      <alignment vertical="center"/>
    </xf>
    <xf numFmtId="0" fontId="55" fillId="0" borderId="12" xfId="15" applyFont="1" applyBorder="1" applyAlignment="1">
      <alignment vertical="center"/>
    </xf>
    <xf numFmtId="0" fontId="55" fillId="0" borderId="24" xfId="15" applyFont="1" applyBorder="1" applyAlignment="1">
      <alignment vertical="center"/>
    </xf>
    <xf numFmtId="0" fontId="46" fillId="0" borderId="0" xfId="15" applyFont="1" applyAlignment="1">
      <alignment vertical="center" wrapText="1"/>
    </xf>
    <xf numFmtId="0" fontId="55" fillId="0" borderId="0" xfId="15" applyFont="1" applyAlignment="1">
      <alignment horizontal="justify" vertical="center"/>
    </xf>
    <xf numFmtId="0" fontId="53" fillId="0" borderId="0" xfId="15" applyFont="1" applyBorder="1">
      <alignment vertical="center"/>
    </xf>
    <xf numFmtId="0" fontId="49" fillId="0" borderId="45" xfId="15" applyFont="1" applyBorder="1" applyAlignment="1">
      <alignment horizontal="distributed" vertical="center" wrapText="1" indent="1"/>
    </xf>
    <xf numFmtId="0" fontId="49" fillId="0" borderId="140" xfId="15" applyFont="1" applyBorder="1" applyAlignment="1">
      <alignment horizontal="distributed" vertical="center" wrapText="1" indent="1"/>
    </xf>
    <xf numFmtId="0" fontId="49" fillId="0" borderId="42" xfId="15" applyFont="1" applyBorder="1" applyAlignment="1">
      <alignment horizontal="distributed" vertical="center" wrapText="1" indent="1"/>
    </xf>
    <xf numFmtId="0" fontId="119" fillId="0" borderId="0" xfId="15" applyFont="1" applyAlignment="1">
      <alignment horizontal="justify" vertical="center"/>
    </xf>
    <xf numFmtId="0" fontId="11" fillId="0" borderId="141" xfId="2" applyFont="1" applyBorder="1">
      <alignment vertical="center"/>
    </xf>
    <xf numFmtId="0" fontId="78" fillId="0" borderId="141" xfId="4" applyFont="1" applyBorder="1">
      <alignment vertical="center"/>
    </xf>
    <xf numFmtId="0" fontId="53" fillId="0" borderId="88" xfId="5" applyFont="1" applyBorder="1" applyAlignment="1">
      <alignment vertical="center"/>
    </xf>
    <xf numFmtId="0" fontId="53" fillId="0" borderId="84" xfId="5" applyFont="1" applyBorder="1" applyAlignment="1">
      <alignment vertical="center"/>
    </xf>
    <xf numFmtId="0" fontId="53" fillId="0" borderId="0" xfId="5" applyFont="1" applyBorder="1" applyAlignment="1">
      <alignment horizontal="left" vertical="center" indent="1"/>
    </xf>
    <xf numFmtId="38" fontId="49" fillId="15" borderId="84" xfId="16" applyFont="1" applyFill="1" applyBorder="1" applyAlignment="1">
      <alignment horizontal="center" vertical="center"/>
    </xf>
    <xf numFmtId="38" fontId="49" fillId="15" borderId="0" xfId="16" applyFont="1" applyFill="1" applyBorder="1" applyAlignment="1">
      <alignment horizontal="center" vertical="center"/>
    </xf>
    <xf numFmtId="0" fontId="49" fillId="0" borderId="81" xfId="5" applyFont="1" applyBorder="1" applyAlignment="1">
      <alignment vertical="center" wrapText="1"/>
    </xf>
    <xf numFmtId="0" fontId="53" fillId="0" borderId="137" xfId="5" applyFont="1" applyBorder="1" applyAlignment="1">
      <alignment vertical="center"/>
    </xf>
    <xf numFmtId="0" fontId="53" fillId="0" borderId="4" xfId="5" applyFont="1" applyBorder="1" applyAlignment="1">
      <alignment vertical="center"/>
    </xf>
    <xf numFmtId="0" fontId="53" fillId="0" borderId="6" xfId="5" applyFont="1" applyBorder="1" applyAlignment="1">
      <alignment vertical="center"/>
    </xf>
    <xf numFmtId="0" fontId="53" fillId="0" borderId="7" xfId="5" applyFont="1" applyBorder="1" applyAlignment="1">
      <alignment vertical="center"/>
    </xf>
    <xf numFmtId="0" fontId="53" fillId="0" borderId="86" xfId="5" applyFont="1" applyBorder="1" applyAlignment="1">
      <alignment vertical="center"/>
    </xf>
    <xf numFmtId="0" fontId="49" fillId="15" borderId="7" xfId="6" applyFont="1" applyFill="1" applyBorder="1" applyAlignment="1">
      <alignment vertical="center" wrapText="1"/>
    </xf>
    <xf numFmtId="0" fontId="49" fillId="15" borderId="0" xfId="6" applyFont="1" applyFill="1" applyAlignment="1">
      <alignment vertical="center" wrapText="1"/>
    </xf>
    <xf numFmtId="0" fontId="49" fillId="15" borderId="7" xfId="6" applyFont="1" applyFill="1" applyBorder="1" applyAlignment="1">
      <alignment horizontal="center" vertical="center" wrapText="1"/>
    </xf>
    <xf numFmtId="0" fontId="49" fillId="0" borderId="134" xfId="6" applyFont="1" applyBorder="1" applyAlignment="1">
      <alignment horizontal="center" vertical="center"/>
    </xf>
    <xf numFmtId="0" fontId="49" fillId="0" borderId="86" xfId="5" applyFont="1" applyFill="1" applyBorder="1" applyAlignment="1">
      <alignment vertical="center" wrapText="1"/>
    </xf>
    <xf numFmtId="0" fontId="49" fillId="0" borderId="84" xfId="5" applyFont="1" applyFill="1" applyBorder="1" applyAlignment="1">
      <alignment vertical="center" wrapText="1"/>
    </xf>
    <xf numFmtId="179" fontId="53" fillId="5" borderId="93" xfId="5" applyNumberFormat="1" applyFont="1" applyFill="1" applyBorder="1" applyAlignment="1">
      <alignment vertical="center"/>
    </xf>
    <xf numFmtId="179" fontId="53" fillId="5" borderId="0" xfId="5" applyNumberFormat="1" applyFont="1" applyFill="1" applyBorder="1" applyAlignment="1">
      <alignment horizontal="right" vertical="center"/>
    </xf>
    <xf numFmtId="179" fontId="53" fillId="5" borderId="93" xfId="5" applyNumberFormat="1" applyFont="1" applyFill="1" applyBorder="1" applyAlignment="1">
      <alignment horizontal="justify" vertical="center"/>
    </xf>
    <xf numFmtId="179" fontId="53" fillId="5" borderId="7" xfId="5" applyNumberFormat="1" applyFont="1" applyFill="1" applyBorder="1" applyAlignment="1">
      <alignment horizontal="justify" vertical="center"/>
    </xf>
    <xf numFmtId="0" fontId="53" fillId="5" borderId="0" xfId="5" applyFont="1" applyFill="1" applyBorder="1" applyAlignment="1">
      <alignment horizontal="center" vertical="center"/>
    </xf>
    <xf numFmtId="179" fontId="53" fillId="5" borderId="0" xfId="5" applyNumberFormat="1" applyFont="1" applyFill="1" applyBorder="1" applyAlignment="1">
      <alignment horizontal="justify" vertical="center"/>
    </xf>
    <xf numFmtId="0" fontId="53" fillId="5" borderId="4" xfId="5" applyFont="1" applyFill="1" applyBorder="1" applyAlignment="1">
      <alignment vertical="center"/>
    </xf>
    <xf numFmtId="0" fontId="53" fillId="5" borderId="84" xfId="5" applyFont="1" applyFill="1" applyBorder="1" applyAlignment="1">
      <alignment vertical="center"/>
    </xf>
    <xf numFmtId="0" fontId="49" fillId="0" borderId="92" xfId="6" applyFont="1" applyBorder="1" applyAlignment="1">
      <alignment vertical="center"/>
    </xf>
    <xf numFmtId="0" fontId="49" fillId="0" borderId="83" xfId="6" applyFont="1" applyBorder="1" applyAlignment="1">
      <alignment horizontal="center" vertical="top"/>
    </xf>
    <xf numFmtId="0" fontId="49" fillId="3" borderId="0" xfId="10" applyFont="1" applyFill="1" applyAlignment="1">
      <alignment horizontal="center" vertical="center" wrapText="1"/>
    </xf>
    <xf numFmtId="0" fontId="9" fillId="0" borderId="141" xfId="6" applyFont="1" applyBorder="1" applyAlignment="1">
      <alignment vertical="center"/>
    </xf>
    <xf numFmtId="0" fontId="9" fillId="0" borderId="142" xfId="6" applyFont="1" applyBorder="1" applyAlignment="1">
      <alignment vertical="center"/>
    </xf>
    <xf numFmtId="0" fontId="104" fillId="0" borderId="135" xfId="11" applyFont="1" applyBorder="1" applyAlignment="1">
      <alignment vertical="center"/>
    </xf>
    <xf numFmtId="0" fontId="102" fillId="0" borderId="135" xfId="11" applyFont="1" applyBorder="1"/>
    <xf numFmtId="0" fontId="102" fillId="0" borderId="135" xfId="11" applyFont="1" applyBorder="1" applyAlignment="1">
      <alignment vertical="center"/>
    </xf>
    <xf numFmtId="0" fontId="102" fillId="0" borderId="143" xfId="11" applyFont="1" applyBorder="1"/>
    <xf numFmtId="0" fontId="49" fillId="0" borderId="141" xfId="15" applyFont="1" applyBorder="1" applyAlignment="1">
      <alignment horizontal="center" vertical="center" wrapText="1"/>
    </xf>
    <xf numFmtId="49" fontId="49" fillId="0" borderId="135" xfId="14" applyNumberFormat="1" applyFont="1" applyBorder="1" applyAlignment="1">
      <alignment vertical="center"/>
    </xf>
    <xf numFmtId="0" fontId="49" fillId="0" borderId="7" xfId="14" applyFont="1" applyBorder="1" applyAlignment="1">
      <alignment horizontal="center" vertical="center"/>
    </xf>
    <xf numFmtId="0" fontId="53" fillId="0" borderId="0" xfId="10" applyFont="1">
      <alignment vertical="center"/>
    </xf>
    <xf numFmtId="0" fontId="49" fillId="0" borderId="0" xfId="10" applyFont="1" applyAlignment="1">
      <alignment horizontal="left" vertical="center"/>
    </xf>
    <xf numFmtId="0" fontId="49" fillId="0" borderId="0" xfId="10" applyFont="1" applyFill="1" applyAlignment="1">
      <alignment horizontal="center" vertical="center" wrapText="1"/>
    </xf>
    <xf numFmtId="0" fontId="45" fillId="0" borderId="0" xfId="10">
      <alignment vertical="center"/>
    </xf>
    <xf numFmtId="0" fontId="49" fillId="0" borderId="5" xfId="5" applyFont="1" applyBorder="1" applyAlignment="1">
      <alignment vertical="center" wrapText="1"/>
    </xf>
    <xf numFmtId="0" fontId="49" fillId="0" borderId="0" xfId="5" applyFont="1" applyBorder="1" applyAlignment="1">
      <alignment horizontal="center" vertical="center" wrapText="1"/>
    </xf>
    <xf numFmtId="0" fontId="45" fillId="0" borderId="0" xfId="10" applyAlignment="1">
      <alignment horizontal="left" vertical="center"/>
    </xf>
    <xf numFmtId="0" fontId="53" fillId="0" borderId="0" xfId="10" applyFont="1" applyAlignment="1">
      <alignment vertical="center"/>
    </xf>
    <xf numFmtId="0" fontId="53" fillId="0" borderId="15" xfId="15" applyFont="1" applyFill="1" applyBorder="1" applyAlignment="1">
      <alignment vertical="center" wrapText="1"/>
    </xf>
    <xf numFmtId="0" fontId="49" fillId="0" borderId="7" xfId="5" applyFont="1" applyBorder="1" applyAlignment="1">
      <alignment vertical="center"/>
    </xf>
    <xf numFmtId="0" fontId="53" fillId="0" borderId="0" xfId="6" applyFont="1" applyAlignment="1">
      <alignment horizontal="left" vertical="center" indent="1" shrinkToFit="1"/>
    </xf>
    <xf numFmtId="0" fontId="53" fillId="0" borderId="7" xfId="6" applyFont="1" applyBorder="1" applyAlignment="1">
      <alignment horizontal="left" vertical="center" indent="1" shrinkToFit="1"/>
    </xf>
    <xf numFmtId="178" fontId="45" fillId="0" borderId="0" xfId="5" applyNumberFormat="1" applyBorder="1" applyAlignment="1">
      <alignment vertical="center"/>
    </xf>
    <xf numFmtId="0" fontId="11" fillId="0" borderId="136" xfId="5" applyFont="1" applyBorder="1" applyAlignment="1">
      <alignment horizontal="center" vertical="center"/>
    </xf>
    <xf numFmtId="0" fontId="11" fillId="0" borderId="16" xfId="5" applyFont="1" applyBorder="1" applyAlignment="1">
      <alignment horizontal="left" vertical="center" indent="1"/>
    </xf>
    <xf numFmtId="178" fontId="9" fillId="5" borderId="0" xfId="5" applyNumberFormat="1" applyFont="1" applyFill="1" applyAlignment="1">
      <alignment horizontal="right" vertical="center"/>
    </xf>
    <xf numFmtId="0" fontId="10" fillId="0" borderId="61" xfId="9" applyFont="1" applyBorder="1" applyAlignment="1">
      <alignment horizontal="left" vertical="center" shrinkToFit="1"/>
    </xf>
    <xf numFmtId="0" fontId="10" fillId="0" borderId="0" xfId="9" applyFont="1" applyBorder="1" applyAlignment="1">
      <alignment horizontal="left" vertical="center" shrinkToFit="1"/>
    </xf>
    <xf numFmtId="0" fontId="48" fillId="0" borderId="0" xfId="10" applyFont="1" applyAlignment="1">
      <alignment horizontal="centerContinuous" vertical="center" wrapText="1"/>
    </xf>
    <xf numFmtId="0" fontId="49" fillId="0" borderId="0" xfId="10" applyFont="1" applyAlignment="1">
      <alignment vertical="center"/>
    </xf>
    <xf numFmtId="49" fontId="53" fillId="0" borderId="0" xfId="10" applyNumberFormat="1" applyFont="1" applyAlignment="1">
      <alignment vertical="center"/>
    </xf>
    <xf numFmtId="49" fontId="53" fillId="0" borderId="0" xfId="10" applyNumberFormat="1" applyFont="1" applyAlignment="1">
      <alignment horizontal="left" vertical="center"/>
    </xf>
    <xf numFmtId="0" fontId="53" fillId="0" borderId="0" xfId="10" applyFont="1" applyFill="1" applyAlignment="1">
      <alignment horizontal="left" vertical="center"/>
    </xf>
    <xf numFmtId="0" fontId="53" fillId="0" borderId="0" xfId="10" applyFont="1" applyFill="1" applyAlignment="1">
      <alignment vertical="center"/>
    </xf>
    <xf numFmtId="0" fontId="49" fillId="0" borderId="0" xfId="5" applyFont="1" applyAlignment="1">
      <alignment horizontal="left" vertical="center" shrinkToFit="1"/>
    </xf>
    <xf numFmtId="0" fontId="49" fillId="0" borderId="0" xfId="5" applyFont="1" applyAlignment="1">
      <alignment vertical="center" shrinkToFit="1"/>
    </xf>
    <xf numFmtId="178" fontId="49" fillId="0" borderId="0" xfId="5" applyNumberFormat="1" applyFont="1" applyBorder="1" applyAlignment="1">
      <alignment horizontal="left" vertical="center" wrapText="1" indent="1"/>
    </xf>
    <xf numFmtId="178" fontId="49" fillId="0" borderId="7" xfId="5" applyNumberFormat="1" applyFont="1" applyBorder="1" applyAlignment="1">
      <alignment vertical="center" wrapText="1"/>
    </xf>
    <xf numFmtId="178" fontId="49" fillId="0" borderId="7" xfId="5" applyNumberFormat="1" applyFont="1" applyBorder="1" applyAlignment="1">
      <alignment horizontal="left" vertical="center" wrapText="1" indent="1"/>
    </xf>
    <xf numFmtId="0" fontId="114" fillId="0" borderId="166" xfId="8" applyFont="1" applyBorder="1" applyAlignment="1">
      <alignment shrinkToFit="1"/>
    </xf>
    <xf numFmtId="0" fontId="49" fillId="5" borderId="134" xfId="15" applyFont="1" applyFill="1" applyBorder="1" applyAlignment="1">
      <alignment vertical="center"/>
    </xf>
    <xf numFmtId="0" fontId="49" fillId="5" borderId="135" xfId="15" applyFont="1" applyFill="1" applyBorder="1" applyAlignment="1">
      <alignment vertical="center"/>
    </xf>
    <xf numFmtId="0" fontId="3" fillId="0" borderId="0" xfId="2" applyProtection="1">
      <alignment vertical="center"/>
      <protection locked="0"/>
    </xf>
    <xf numFmtId="0" fontId="11" fillId="15" borderId="16" xfId="2" applyFont="1" applyFill="1" applyBorder="1" applyAlignment="1" applyProtection="1">
      <alignment horizontal="centerContinuous" vertical="center"/>
      <protection locked="0"/>
    </xf>
    <xf numFmtId="0" fontId="3" fillId="15" borderId="16" xfId="2" applyFill="1" applyBorder="1" applyAlignment="1" applyProtection="1">
      <alignment horizontal="centerContinuous" vertical="center"/>
      <protection locked="0"/>
    </xf>
    <xf numFmtId="0" fontId="11" fillId="15" borderId="16" xfId="2" applyFont="1" applyFill="1" applyBorder="1" applyProtection="1">
      <alignment vertical="center"/>
      <protection locked="0"/>
    </xf>
    <xf numFmtId="0" fontId="11" fillId="0" borderId="0" xfId="2" applyFont="1" applyProtection="1">
      <alignment vertical="center"/>
      <protection locked="0"/>
    </xf>
    <xf numFmtId="0" fontId="12" fillId="0" borderId="130" xfId="3" applyFont="1" applyFill="1" applyBorder="1" applyAlignment="1" applyProtection="1">
      <alignment wrapText="1"/>
      <protection locked="0"/>
    </xf>
    <xf numFmtId="0" fontId="27" fillId="0" borderId="0" xfId="3" applyFont="1" applyFill="1" applyBorder="1" applyAlignment="1" applyProtection="1">
      <protection locked="0"/>
    </xf>
    <xf numFmtId="0" fontId="12" fillId="0" borderId="46" xfId="3" applyFont="1" applyFill="1" applyBorder="1" applyAlignment="1" applyProtection="1">
      <alignment wrapText="1"/>
      <protection locked="0"/>
    </xf>
    <xf numFmtId="0" fontId="12" fillId="0" borderId="0" xfId="3" applyFont="1" applyFill="1" applyBorder="1" applyAlignment="1" applyProtection="1">
      <alignment wrapText="1"/>
      <protection locked="0"/>
    </xf>
    <xf numFmtId="49" fontId="11" fillId="11" borderId="11" xfId="2" applyNumberFormat="1" applyFont="1" applyFill="1" applyBorder="1" applyAlignment="1" applyProtection="1">
      <alignment vertical="center"/>
      <protection locked="0"/>
    </xf>
    <xf numFmtId="58" fontId="26" fillId="0" borderId="10" xfId="2" applyNumberFormat="1" applyFont="1" applyFill="1" applyBorder="1" applyAlignment="1" applyProtection="1">
      <alignment vertical="center"/>
      <protection locked="0"/>
    </xf>
    <xf numFmtId="14" fontId="11" fillId="11" borderId="11" xfId="2" applyNumberFormat="1" applyFont="1" applyFill="1" applyBorder="1" applyAlignment="1" applyProtection="1">
      <alignment vertical="center" shrinkToFit="1"/>
      <protection locked="0"/>
    </xf>
    <xf numFmtId="58" fontId="11" fillId="0" borderId="10" xfId="2" applyNumberFormat="1" applyFont="1" applyFill="1" applyBorder="1" applyAlignment="1" applyProtection="1">
      <alignment vertical="center"/>
      <protection locked="0"/>
    </xf>
    <xf numFmtId="0" fontId="28" fillId="0" borderId="0" xfId="4" applyAlignment="1" applyProtection="1">
      <alignment vertical="center" shrinkToFit="1"/>
      <protection locked="0"/>
    </xf>
    <xf numFmtId="0" fontId="11" fillId="7" borderId="16" xfId="2" applyFont="1" applyFill="1" applyBorder="1" applyProtection="1">
      <alignment vertical="center"/>
      <protection locked="0"/>
    </xf>
    <xf numFmtId="49" fontId="11" fillId="0" borderId="0" xfId="2" applyNumberFormat="1" applyFont="1" applyProtection="1">
      <alignment vertical="center"/>
      <protection locked="0"/>
    </xf>
    <xf numFmtId="0" fontId="10" fillId="7" borderId="16" xfId="2" applyFont="1" applyFill="1" applyBorder="1" applyProtection="1">
      <alignment vertical="center"/>
      <protection locked="0"/>
    </xf>
    <xf numFmtId="0" fontId="2" fillId="0" borderId="0" xfId="2" applyFont="1" applyProtection="1">
      <alignment vertical="center"/>
      <protection locked="0"/>
    </xf>
    <xf numFmtId="0" fontId="11" fillId="0" borderId="0" xfId="2" applyFont="1" applyAlignment="1" applyProtection="1">
      <alignment vertical="center" shrinkToFit="1"/>
      <protection locked="0"/>
    </xf>
    <xf numFmtId="0" fontId="11" fillId="9" borderId="16" xfId="2" applyFont="1" applyFill="1" applyBorder="1" applyProtection="1">
      <alignment vertical="center"/>
      <protection locked="0"/>
    </xf>
    <xf numFmtId="49" fontId="11" fillId="9" borderId="16" xfId="2" applyNumberFormat="1" applyFont="1" applyFill="1" applyBorder="1" applyProtection="1">
      <alignment vertical="center"/>
      <protection locked="0"/>
    </xf>
    <xf numFmtId="0" fontId="11" fillId="0" borderId="0" xfId="2" applyFont="1" applyAlignment="1" applyProtection="1">
      <alignment horizontal="center" vertical="center"/>
      <protection locked="0"/>
    </xf>
    <xf numFmtId="0" fontId="2" fillId="0" borderId="0" xfId="2" applyFont="1" applyAlignment="1" applyProtection="1">
      <alignment horizontal="center" vertical="center"/>
      <protection locked="0"/>
    </xf>
    <xf numFmtId="0" fontId="11" fillId="9" borderId="10" xfId="2" applyFont="1" applyFill="1" applyBorder="1" applyProtection="1">
      <alignment vertical="center"/>
      <protection locked="0"/>
    </xf>
    <xf numFmtId="0" fontId="11" fillId="8" borderId="16" xfId="2" applyFont="1" applyFill="1" applyBorder="1" applyAlignment="1" applyProtection="1">
      <alignment vertical="center"/>
      <protection locked="0"/>
    </xf>
    <xf numFmtId="49" fontId="11" fillId="8" borderId="16" xfId="2" applyNumberFormat="1" applyFont="1" applyFill="1" applyBorder="1" applyAlignment="1" applyProtection="1">
      <alignment vertical="center"/>
      <protection locked="0"/>
    </xf>
    <xf numFmtId="0" fontId="11" fillId="8" borderId="16" xfId="2" applyFont="1" applyFill="1" applyBorder="1" applyProtection="1">
      <alignment vertical="center"/>
      <protection locked="0"/>
    </xf>
    <xf numFmtId="0" fontId="9" fillId="8" borderId="16" xfId="2" applyFont="1" applyFill="1" applyBorder="1" applyAlignment="1" applyProtection="1">
      <alignment vertical="center"/>
      <protection locked="0"/>
    </xf>
    <xf numFmtId="0" fontId="3" fillId="8" borderId="16" xfId="2" applyFill="1" applyBorder="1" applyProtection="1">
      <alignment vertical="center"/>
      <protection locked="0"/>
    </xf>
    <xf numFmtId="0" fontId="28" fillId="0" borderId="0" xfId="4" applyAlignment="1" applyProtection="1">
      <alignment horizontal="center" vertical="center"/>
      <protection locked="0"/>
    </xf>
    <xf numFmtId="0" fontId="11" fillId="8" borderId="16" xfId="2" applyNumberFormat="1" applyFont="1" applyFill="1" applyBorder="1" applyAlignment="1" applyProtection="1">
      <alignment horizontal="left" vertical="center"/>
      <protection locked="0"/>
    </xf>
    <xf numFmtId="0" fontId="11" fillId="13" borderId="10" xfId="2" applyFont="1" applyFill="1" applyBorder="1" applyProtection="1">
      <alignment vertical="center"/>
      <protection locked="0"/>
    </xf>
    <xf numFmtId="0" fontId="11" fillId="8" borderId="10" xfId="2" applyFont="1" applyFill="1" applyBorder="1" applyProtection="1">
      <alignment vertical="center"/>
      <protection locked="0"/>
    </xf>
    <xf numFmtId="0" fontId="29" fillId="0" borderId="0" xfId="4" applyFont="1" applyProtection="1">
      <alignment vertical="center"/>
      <protection locked="0"/>
    </xf>
    <xf numFmtId="0" fontId="11" fillId="10" borderId="16" xfId="2" applyFont="1" applyFill="1" applyBorder="1" applyProtection="1">
      <alignment vertical="center"/>
      <protection locked="0"/>
    </xf>
    <xf numFmtId="49" fontId="11" fillId="10" borderId="16" xfId="2" applyNumberFormat="1" applyFont="1" applyFill="1" applyBorder="1" applyProtection="1">
      <alignment vertical="center"/>
      <protection locked="0"/>
    </xf>
    <xf numFmtId="0" fontId="11" fillId="10" borderId="11" xfId="2" applyFont="1" applyFill="1" applyBorder="1" applyAlignment="1" applyProtection="1">
      <alignment horizontal="left" vertical="center"/>
      <protection locked="0"/>
    </xf>
    <xf numFmtId="0" fontId="11" fillId="10" borderId="10" xfId="2" applyFont="1" applyFill="1" applyBorder="1" applyAlignment="1" applyProtection="1">
      <alignment horizontal="left" vertical="center"/>
      <protection locked="0"/>
    </xf>
    <xf numFmtId="0" fontId="11" fillId="13" borderId="11" xfId="2" applyFont="1" applyFill="1" applyBorder="1" applyAlignment="1" applyProtection="1">
      <alignment vertical="center"/>
      <protection locked="0"/>
    </xf>
    <xf numFmtId="49" fontId="11" fillId="10" borderId="10" xfId="2" applyNumberFormat="1" applyFont="1" applyFill="1" applyBorder="1" applyAlignment="1" applyProtection="1">
      <alignment vertical="center"/>
      <protection locked="0"/>
    </xf>
    <xf numFmtId="0" fontId="11" fillId="0" borderId="16" xfId="2" applyFont="1" applyFill="1" applyBorder="1" applyAlignment="1" applyProtection="1">
      <alignment vertical="center" shrinkToFit="1"/>
      <protection locked="0"/>
    </xf>
    <xf numFmtId="0" fontId="1" fillId="0" borderId="141" xfId="2" applyFont="1" applyBorder="1" applyAlignment="1" applyProtection="1">
      <alignment horizontal="centerContinuous" vertical="center"/>
      <protection locked="0"/>
    </xf>
    <xf numFmtId="0" fontId="11" fillId="0" borderId="141" xfId="2" applyFont="1" applyBorder="1" applyAlignment="1" applyProtection="1">
      <alignment horizontal="centerContinuous" vertical="center"/>
      <protection locked="0"/>
    </xf>
    <xf numFmtId="0" fontId="3" fillId="0" borderId="141" xfId="2" applyBorder="1" applyAlignment="1" applyProtection="1">
      <alignment horizontal="centerContinuous" vertical="center"/>
      <protection locked="0"/>
    </xf>
    <xf numFmtId="0" fontId="36" fillId="0" borderId="141" xfId="0" applyFont="1" applyBorder="1" applyAlignment="1" applyProtection="1">
      <alignment horizontal="center" vertical="top"/>
      <protection locked="0"/>
    </xf>
    <xf numFmtId="0" fontId="26" fillId="0" borderId="141" xfId="2" applyFont="1" applyBorder="1" applyProtection="1">
      <alignment vertical="center"/>
      <protection locked="0"/>
    </xf>
    <xf numFmtId="0" fontId="11" fillId="0" borderId="0" xfId="2" applyFont="1" applyBorder="1" applyProtection="1">
      <alignment vertical="center"/>
      <protection locked="0"/>
    </xf>
    <xf numFmtId="0" fontId="3" fillId="0" borderId="2" xfId="2" applyBorder="1" applyProtection="1">
      <alignment vertical="center"/>
      <protection locked="0"/>
    </xf>
    <xf numFmtId="0" fontId="3" fillId="0" borderId="0" xfId="2" applyBorder="1" applyProtection="1">
      <alignment vertical="center"/>
      <protection locked="0"/>
    </xf>
    <xf numFmtId="49" fontId="3" fillId="15" borderId="16" xfId="2" applyNumberFormat="1" applyFill="1" applyBorder="1" applyProtection="1">
      <alignment vertical="center"/>
      <protection locked="0"/>
    </xf>
    <xf numFmtId="0" fontId="11" fillId="0" borderId="136" xfId="2" applyFont="1" applyFill="1" applyBorder="1" applyAlignment="1" applyProtection="1">
      <alignment horizontal="left" vertical="center"/>
      <protection locked="0"/>
    </xf>
    <xf numFmtId="0" fontId="26" fillId="4" borderId="136" xfId="2" applyFont="1" applyFill="1" applyBorder="1" applyAlignment="1" applyProtection="1">
      <alignment horizontal="left" vertical="center"/>
      <protection locked="0"/>
    </xf>
    <xf numFmtId="0" fontId="11" fillId="4" borderId="136" xfId="2" applyFont="1" applyFill="1" applyBorder="1" applyAlignment="1" applyProtection="1">
      <alignment horizontal="left" vertical="center"/>
      <protection locked="0"/>
    </xf>
    <xf numFmtId="0" fontId="11" fillId="7" borderId="136" xfId="2" applyFont="1" applyFill="1" applyBorder="1" applyProtection="1">
      <alignment vertical="center"/>
      <protection locked="0"/>
    </xf>
    <xf numFmtId="0" fontId="11" fillId="7" borderId="136" xfId="2" applyFont="1" applyFill="1" applyBorder="1" applyAlignment="1" applyProtection="1">
      <alignment vertical="center" shrinkToFit="1"/>
      <protection locked="0"/>
    </xf>
    <xf numFmtId="0" fontId="10" fillId="7" borderId="136" xfId="2" applyFont="1" applyFill="1" applyBorder="1" applyProtection="1">
      <alignment vertical="center"/>
      <protection locked="0"/>
    </xf>
    <xf numFmtId="0" fontId="43" fillId="7" borderId="136" xfId="2" applyFont="1" applyFill="1" applyBorder="1" applyAlignment="1" applyProtection="1">
      <alignment horizontal="left" vertical="center"/>
      <protection locked="0"/>
    </xf>
    <xf numFmtId="0" fontId="11" fillId="7" borderId="136" xfId="2" applyFont="1" applyFill="1" applyBorder="1" applyAlignment="1" applyProtection="1">
      <alignment horizontal="left" vertical="center"/>
      <protection locked="0"/>
    </xf>
    <xf numFmtId="0" fontId="11" fillId="7" borderId="136" xfId="2" applyFont="1" applyFill="1" applyBorder="1" applyAlignment="1" applyProtection="1">
      <alignment horizontal="left" vertical="center" shrinkToFit="1"/>
      <protection locked="0"/>
    </xf>
    <xf numFmtId="49" fontId="10" fillId="4" borderId="141" xfId="2" applyNumberFormat="1" applyFont="1" applyFill="1" applyBorder="1" applyProtection="1">
      <alignment vertical="center"/>
      <protection locked="0"/>
    </xf>
    <xf numFmtId="0" fontId="43" fillId="4" borderId="141" xfId="2" applyFont="1" applyFill="1" applyBorder="1" applyProtection="1">
      <alignment vertical="center"/>
      <protection locked="0"/>
    </xf>
    <xf numFmtId="49" fontId="43" fillId="4" borderId="141" xfId="2" applyNumberFormat="1" applyFont="1" applyFill="1" applyBorder="1" applyProtection="1">
      <alignment vertical="center"/>
      <protection locked="0"/>
    </xf>
    <xf numFmtId="49" fontId="11" fillId="7" borderId="141" xfId="2" applyNumberFormat="1" applyFont="1" applyFill="1" applyBorder="1" applyProtection="1">
      <alignment vertical="center"/>
      <protection locked="0"/>
    </xf>
    <xf numFmtId="0" fontId="11" fillId="7" borderId="141" xfId="2" applyFont="1" applyFill="1" applyBorder="1" applyProtection="1">
      <alignment vertical="center"/>
      <protection locked="0"/>
    </xf>
    <xf numFmtId="14" fontId="11" fillId="7" borderId="141" xfId="2" applyNumberFormat="1" applyFont="1" applyFill="1" applyBorder="1" applyAlignment="1" applyProtection="1">
      <alignment vertical="center" shrinkToFit="1"/>
      <protection locked="0"/>
    </xf>
    <xf numFmtId="49" fontId="123" fillId="0" borderId="141" xfId="3" applyNumberFormat="1" applyFont="1" applyFill="1" applyBorder="1" applyAlignment="1" applyProtection="1">
      <alignment horizontal="left" indent="1"/>
    </xf>
    <xf numFmtId="0" fontId="26" fillId="0" borderId="0" xfId="2" applyFont="1" applyAlignment="1" applyProtection="1">
      <alignment horizontal="left" vertical="center" indent="1"/>
      <protection locked="0"/>
    </xf>
    <xf numFmtId="0" fontId="49" fillId="0" borderId="0" xfId="5" applyFont="1" applyBorder="1" applyAlignment="1"/>
    <xf numFmtId="0" fontId="45" fillId="0" borderId="0" xfId="5" applyFont="1" applyBorder="1" applyAlignment="1"/>
    <xf numFmtId="0" fontId="49" fillId="0" borderId="0" xfId="5" applyFont="1" applyBorder="1" applyAlignment="1">
      <alignment horizontal="right"/>
    </xf>
    <xf numFmtId="0" fontId="40" fillId="0" borderId="0" xfId="0" applyFont="1" applyBorder="1">
      <alignment vertical="center"/>
    </xf>
    <xf numFmtId="49" fontId="9" fillId="0" borderId="7" xfId="0" applyNumberFormat="1" applyFont="1" applyBorder="1" applyAlignment="1">
      <alignment horizontal="center" vertical="center"/>
    </xf>
    <xf numFmtId="0" fontId="10" fillId="6" borderId="131" xfId="2" applyFont="1" applyFill="1" applyBorder="1" applyAlignment="1">
      <alignment horizontal="center" vertical="center" textRotation="255"/>
    </xf>
    <xf numFmtId="0" fontId="10" fillId="6" borderId="48" xfId="2" applyFont="1" applyFill="1" applyBorder="1" applyAlignment="1">
      <alignment horizontal="center" vertical="center" textRotation="255"/>
    </xf>
    <xf numFmtId="0" fontId="10" fillId="6" borderId="44" xfId="2" applyFont="1" applyFill="1" applyBorder="1" applyAlignment="1">
      <alignment horizontal="center" vertical="center" textRotation="255"/>
    </xf>
    <xf numFmtId="0" fontId="11" fillId="5" borderId="131" xfId="2" applyFont="1" applyFill="1" applyBorder="1" applyAlignment="1">
      <alignment horizontal="center" vertical="center" textRotation="255"/>
    </xf>
    <xf numFmtId="0" fontId="11" fillId="5" borderId="48" xfId="2" applyFont="1" applyFill="1" applyBorder="1" applyAlignment="1">
      <alignment horizontal="center" vertical="center" textRotation="255"/>
    </xf>
    <xf numFmtId="0" fontId="11" fillId="5" borderId="44" xfId="2" applyFont="1" applyFill="1" applyBorder="1" applyAlignment="1">
      <alignment horizontal="center" vertical="center" textRotation="255"/>
    </xf>
    <xf numFmtId="0" fontId="122" fillId="0" borderId="141" xfId="2" applyFont="1" applyFill="1" applyBorder="1" applyAlignment="1" applyProtection="1">
      <alignment horizontal="center" vertical="center"/>
      <protection locked="0"/>
    </xf>
    <xf numFmtId="0" fontId="122" fillId="0" borderId="131" xfId="2" applyFont="1" applyFill="1" applyBorder="1" applyAlignment="1" applyProtection="1">
      <alignment horizontal="center" vertical="center" textRotation="255"/>
      <protection locked="0"/>
    </xf>
    <xf numFmtId="0" fontId="122" fillId="0" borderId="48" xfId="2" applyFont="1" applyFill="1" applyBorder="1" applyAlignment="1" applyProtection="1">
      <alignment horizontal="center" vertical="center" textRotation="255"/>
      <protection locked="0"/>
    </xf>
    <xf numFmtId="0" fontId="122" fillId="0" borderId="44" xfId="2" applyFont="1" applyFill="1" applyBorder="1" applyAlignment="1" applyProtection="1">
      <alignment horizontal="center" vertical="center" textRotation="255"/>
      <protection locked="0"/>
    </xf>
    <xf numFmtId="0" fontId="124" fillId="0" borderId="131" xfId="2" applyFont="1" applyFill="1" applyBorder="1" applyAlignment="1" applyProtection="1">
      <alignment horizontal="center" vertical="center" textRotation="255"/>
      <protection locked="0"/>
    </xf>
    <xf numFmtId="0" fontId="124" fillId="0" borderId="48" xfId="2" applyFont="1" applyFill="1" applyBorder="1" applyAlignment="1" applyProtection="1">
      <alignment horizontal="center" vertical="center" textRotation="255"/>
      <protection locked="0"/>
    </xf>
    <xf numFmtId="0" fontId="124" fillId="0" borderId="44" xfId="2" applyFont="1" applyFill="1" applyBorder="1" applyAlignment="1" applyProtection="1">
      <alignment horizontal="center" vertical="center" textRotation="255"/>
      <protection locked="0"/>
    </xf>
    <xf numFmtId="0" fontId="122" fillId="0" borderId="134" xfId="2" applyFont="1" applyFill="1" applyBorder="1" applyAlignment="1" applyProtection="1">
      <alignment horizontal="left" vertical="center" indent="1" shrinkToFit="1"/>
      <protection locked="0"/>
    </xf>
    <xf numFmtId="0" fontId="122" fillId="0" borderId="136" xfId="2" applyFont="1" applyFill="1" applyBorder="1" applyAlignment="1" applyProtection="1">
      <alignment horizontal="left" vertical="center" indent="1" shrinkToFit="1"/>
      <protection locked="0"/>
    </xf>
    <xf numFmtId="0" fontId="122" fillId="0" borderId="134" xfId="2" applyFont="1" applyFill="1" applyBorder="1" applyAlignment="1" applyProtection="1">
      <alignment horizontal="left" vertical="center" indent="1"/>
      <protection locked="0"/>
    </xf>
    <xf numFmtId="0" fontId="122" fillId="0" borderId="136" xfId="2" applyFont="1" applyFill="1" applyBorder="1" applyAlignment="1" applyProtection="1">
      <alignment horizontal="left" vertical="center" indent="1"/>
      <protection locked="0"/>
    </xf>
    <xf numFmtId="0" fontId="122" fillId="0" borderId="134" xfId="2" applyFont="1" applyFill="1" applyBorder="1" applyAlignment="1" applyProtection="1">
      <alignment horizontal="center" vertical="center" shrinkToFit="1"/>
      <protection locked="0"/>
    </xf>
    <xf numFmtId="0" fontId="122" fillId="0" borderId="136" xfId="2" applyFont="1" applyFill="1" applyBorder="1" applyAlignment="1" applyProtection="1">
      <alignment horizontal="center" vertical="center" shrinkToFit="1"/>
      <protection locked="0"/>
    </xf>
    <xf numFmtId="0" fontId="11" fillId="10" borderId="16" xfId="2" applyFont="1" applyFill="1" applyBorder="1" applyAlignment="1" applyProtection="1">
      <alignment horizontal="center" vertical="center" textRotation="255"/>
      <protection locked="0"/>
    </xf>
    <xf numFmtId="0" fontId="11" fillId="7" borderId="16" xfId="2" applyFont="1" applyFill="1" applyBorder="1" applyAlignment="1" applyProtection="1">
      <alignment horizontal="left" vertical="center"/>
      <protection locked="0"/>
    </xf>
    <xf numFmtId="0" fontId="11" fillId="8" borderId="36" xfId="2" applyFont="1" applyFill="1" applyBorder="1" applyAlignment="1" applyProtection="1">
      <alignment horizontal="center" vertical="center" textRotation="255"/>
      <protection locked="0"/>
    </xf>
    <xf numFmtId="0" fontId="11" fillId="8" borderId="48" xfId="2" applyFont="1" applyFill="1" applyBorder="1" applyAlignment="1" applyProtection="1">
      <alignment horizontal="center" vertical="center" textRotation="255"/>
      <protection locked="0"/>
    </xf>
    <xf numFmtId="0" fontId="11" fillId="8" borderId="44" xfId="2" applyFont="1" applyFill="1" applyBorder="1" applyAlignment="1" applyProtection="1">
      <alignment horizontal="center" vertical="center" textRotation="255"/>
      <protection locked="0"/>
    </xf>
    <xf numFmtId="0" fontId="11" fillId="8" borderId="36" xfId="2" applyFont="1" applyFill="1" applyBorder="1" applyAlignment="1" applyProtection="1">
      <alignment horizontal="center" vertical="center" textRotation="255" shrinkToFit="1"/>
      <protection locked="0"/>
    </xf>
    <xf numFmtId="0" fontId="11" fillId="8" borderId="48" xfId="2" applyFont="1" applyFill="1" applyBorder="1" applyAlignment="1" applyProtection="1">
      <alignment horizontal="center" vertical="center" textRotation="255" shrinkToFit="1"/>
      <protection locked="0"/>
    </xf>
    <xf numFmtId="0" fontId="11" fillId="8" borderId="44" xfId="2" applyFont="1" applyFill="1" applyBorder="1" applyAlignment="1" applyProtection="1">
      <alignment horizontal="center" vertical="center" textRotation="255" shrinkToFit="1"/>
      <protection locked="0"/>
    </xf>
    <xf numFmtId="0" fontId="11" fillId="10" borderId="36" xfId="2" applyFont="1" applyFill="1" applyBorder="1" applyAlignment="1" applyProtection="1">
      <alignment horizontal="center" vertical="center" textRotation="255" shrinkToFit="1"/>
      <protection locked="0"/>
    </xf>
    <xf numFmtId="0" fontId="11" fillId="10" borderId="44" xfId="2" applyFont="1" applyFill="1" applyBorder="1" applyAlignment="1" applyProtection="1">
      <alignment horizontal="center" vertical="center" textRotation="255" shrinkToFit="1"/>
      <protection locked="0"/>
    </xf>
    <xf numFmtId="0" fontId="11" fillId="9" borderId="16" xfId="2" applyFont="1" applyFill="1" applyBorder="1" applyAlignment="1" applyProtection="1">
      <alignment horizontal="center" vertical="center" textRotation="255"/>
      <protection locked="0"/>
    </xf>
    <xf numFmtId="0" fontId="11" fillId="7" borderId="16" xfId="2" applyFont="1" applyFill="1" applyBorder="1" applyAlignment="1" applyProtection="1">
      <alignment horizontal="center" vertical="center" textRotation="255"/>
      <protection locked="0"/>
    </xf>
    <xf numFmtId="0" fontId="11" fillId="10" borderId="11" xfId="2" applyFont="1" applyFill="1" applyBorder="1" applyAlignment="1" applyProtection="1">
      <alignment horizontal="left" vertical="center" shrinkToFit="1"/>
      <protection locked="0"/>
    </xf>
    <xf numFmtId="0" fontId="11" fillId="10" borderId="10" xfId="2" applyFont="1" applyFill="1" applyBorder="1" applyAlignment="1" applyProtection="1">
      <alignment horizontal="left" vertical="center" shrinkToFit="1"/>
      <protection locked="0"/>
    </xf>
    <xf numFmtId="0" fontId="11" fillId="9" borderId="16" xfId="2" applyFont="1" applyFill="1" applyBorder="1" applyAlignment="1" applyProtection="1">
      <alignment horizontal="center" vertical="center" textRotation="255" shrinkToFit="1"/>
      <protection locked="0"/>
    </xf>
    <xf numFmtId="0" fontId="11" fillId="7" borderId="16" xfId="2" applyFont="1" applyFill="1" applyBorder="1" applyAlignment="1" applyProtection="1">
      <alignment horizontal="center" vertical="center" textRotation="255" shrinkToFit="1"/>
      <protection locked="0"/>
    </xf>
    <xf numFmtId="0" fontId="11" fillId="11" borderId="16" xfId="2" applyFont="1" applyFill="1" applyBorder="1" applyAlignment="1" applyProtection="1">
      <alignment horizontal="center" vertical="center"/>
      <protection locked="0"/>
    </xf>
    <xf numFmtId="0" fontId="11" fillId="4" borderId="16" xfId="2" applyFont="1" applyFill="1" applyBorder="1" applyAlignment="1" applyProtection="1">
      <alignment horizontal="center" vertical="center" textRotation="255"/>
      <protection locked="0"/>
    </xf>
    <xf numFmtId="0" fontId="11" fillId="4" borderId="16" xfId="2" applyFont="1" applyFill="1" applyBorder="1" applyAlignment="1" applyProtection="1">
      <alignment horizontal="left" vertical="center"/>
      <protection locked="0"/>
    </xf>
    <xf numFmtId="0" fontId="32" fillId="0" borderId="0" xfId="0" applyFont="1" applyBorder="1" applyAlignment="1">
      <alignment horizontal="left" vertical="top" wrapText="1"/>
    </xf>
    <xf numFmtId="0" fontId="40" fillId="0" borderId="51" xfId="0" applyNumberFormat="1" applyFont="1" applyFill="1" applyBorder="1" applyAlignment="1">
      <alignment horizontal="center" vertical="center" shrinkToFit="1"/>
    </xf>
    <xf numFmtId="0" fontId="40" fillId="0" borderId="51" xfId="0" applyNumberFormat="1" applyFont="1" applyFill="1" applyBorder="1" applyAlignment="1">
      <alignment horizontal="center" vertical="center"/>
    </xf>
    <xf numFmtId="0" fontId="41" fillId="0" borderId="49" xfId="0" applyNumberFormat="1" applyFont="1" applyBorder="1" applyAlignment="1">
      <alignment horizontal="center"/>
    </xf>
    <xf numFmtId="178" fontId="41" fillId="0" borderId="0" xfId="0" applyNumberFormat="1" applyFont="1" applyBorder="1" applyAlignment="1">
      <alignment horizontal="right" vertical="center" shrinkToFit="1"/>
    </xf>
    <xf numFmtId="0" fontId="41" fillId="0" borderId="32" xfId="0" applyNumberFormat="1" applyFont="1" applyFill="1" applyBorder="1" applyAlignment="1">
      <alignment horizontal="center" vertical="center"/>
    </xf>
    <xf numFmtId="0" fontId="41" fillId="0" borderId="27" xfId="0" applyNumberFormat="1" applyFont="1" applyFill="1" applyBorder="1" applyAlignment="1">
      <alignment horizontal="center" vertical="center"/>
    </xf>
    <xf numFmtId="0" fontId="41" fillId="0" borderId="9" xfId="0" applyNumberFormat="1" applyFont="1" applyFill="1" applyBorder="1" applyAlignment="1">
      <alignment horizontal="center" vertical="center"/>
    </xf>
    <xf numFmtId="0" fontId="41" fillId="0" borderId="10" xfId="0" applyNumberFormat="1" applyFont="1" applyFill="1" applyBorder="1" applyAlignment="1">
      <alignment horizontal="center" vertical="center"/>
    </xf>
    <xf numFmtId="0" fontId="41" fillId="0" borderId="28" xfId="0" applyNumberFormat="1" applyFont="1" applyFill="1" applyBorder="1" applyAlignment="1">
      <alignment horizontal="center" vertical="center"/>
    </xf>
    <xf numFmtId="0" fontId="41" fillId="0" borderId="20" xfId="0" applyNumberFormat="1" applyFont="1" applyFill="1" applyBorder="1" applyAlignment="1">
      <alignment horizontal="center" vertical="center"/>
    </xf>
    <xf numFmtId="0" fontId="38" fillId="0" borderId="0" xfId="0" applyFont="1" applyFill="1" applyBorder="1" applyAlignment="1">
      <alignment horizontal="left" vertical="center" wrapText="1"/>
    </xf>
    <xf numFmtId="0" fontId="32" fillId="2" borderId="16" xfId="0" applyFont="1" applyFill="1" applyBorder="1" applyAlignment="1">
      <alignment horizontal="center" vertical="center"/>
    </xf>
    <xf numFmtId="0" fontId="32" fillId="0" borderId="11" xfId="0" applyFont="1" applyBorder="1" applyAlignment="1">
      <alignment horizontal="right" vertical="center"/>
    </xf>
    <xf numFmtId="0" fontId="32" fillId="0" borderId="9" xfId="0" applyFont="1" applyBorder="1" applyAlignment="1">
      <alignment horizontal="right" vertical="center"/>
    </xf>
    <xf numFmtId="0" fontId="32" fillId="0" borderId="10" xfId="0" applyFont="1" applyBorder="1" applyAlignment="1">
      <alignment horizontal="right" vertical="center"/>
    </xf>
    <xf numFmtId="0" fontId="34" fillId="0" borderId="1" xfId="0" applyFont="1" applyBorder="1" applyAlignment="1">
      <alignment horizontal="center" vertical="center"/>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34" fillId="0" borderId="0" xfId="0" applyFont="1" applyBorder="1" applyAlignment="1">
      <alignment horizontal="center" vertical="center"/>
    </xf>
    <xf numFmtId="0" fontId="34" fillId="0" borderId="5" xfId="0" applyFont="1" applyBorder="1" applyAlignment="1">
      <alignment horizontal="center" vertical="center"/>
    </xf>
    <xf numFmtId="0" fontId="34" fillId="0" borderId="6" xfId="0" applyFont="1" applyBorder="1" applyAlignment="1">
      <alignment horizontal="center" vertical="center"/>
    </xf>
    <xf numFmtId="0" fontId="34" fillId="0" borderId="7" xfId="0" applyFont="1" applyBorder="1" applyAlignment="1">
      <alignment horizontal="center" vertical="center"/>
    </xf>
    <xf numFmtId="0" fontId="34" fillId="0" borderId="8" xfId="0" applyFont="1" applyBorder="1" applyAlignment="1">
      <alignment horizontal="center" vertical="center"/>
    </xf>
    <xf numFmtId="0" fontId="32" fillId="0" borderId="1" xfId="0" applyFont="1" applyBorder="1" applyAlignment="1">
      <alignment horizontal="center" vertical="center"/>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32" fillId="0" borderId="4" xfId="0" applyFont="1" applyBorder="1" applyAlignment="1">
      <alignment horizontal="center" vertical="center"/>
    </xf>
    <xf numFmtId="0" fontId="32" fillId="0" borderId="0" xfId="0" applyFont="1" applyBorder="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41" fillId="0" borderId="11" xfId="0" applyNumberFormat="1" applyFont="1" applyFill="1" applyBorder="1" applyAlignment="1">
      <alignment horizontal="center" vertical="center"/>
    </xf>
    <xf numFmtId="0" fontId="32" fillId="2" borderId="11"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10" xfId="0" applyFont="1" applyFill="1" applyBorder="1" applyAlignment="1">
      <alignment horizontal="center" vertical="center"/>
    </xf>
    <xf numFmtId="0" fontId="41" fillId="0" borderId="18" xfId="0" applyNumberFormat="1" applyFont="1" applyFill="1" applyBorder="1" applyAlignment="1">
      <alignment horizontal="center" vertical="center"/>
    </xf>
    <xf numFmtId="0" fontId="38" fillId="0" borderId="0" xfId="0" applyFont="1" applyFill="1" applyBorder="1" applyAlignment="1">
      <alignment horizontal="left" vertical="center"/>
    </xf>
    <xf numFmtId="0" fontId="38" fillId="0" borderId="0" xfId="0" applyFont="1" applyFill="1" applyBorder="1" applyAlignment="1">
      <alignment horizontal="left" vertical="top" wrapText="1"/>
    </xf>
    <xf numFmtId="0" fontId="32" fillId="0" borderId="11" xfId="0" applyFont="1" applyBorder="1" applyAlignment="1">
      <alignment horizontal="center" vertical="center"/>
    </xf>
    <xf numFmtId="0" fontId="32" fillId="0" borderId="9" xfId="0" applyFont="1" applyBorder="1" applyAlignment="1">
      <alignment horizontal="center" vertical="center"/>
    </xf>
    <xf numFmtId="0" fontId="32" fillId="0" borderId="10" xfId="0" applyFont="1" applyBorder="1" applyAlignment="1">
      <alignment horizontal="center" vertical="center"/>
    </xf>
    <xf numFmtId="0" fontId="32" fillId="0" borderId="16" xfId="0" applyFont="1" applyBorder="1" applyAlignment="1">
      <alignment horizontal="right" vertical="center"/>
    </xf>
    <xf numFmtId="0" fontId="32" fillId="2" borderId="20" xfId="0" applyFont="1" applyFill="1" applyBorder="1" applyAlignment="1">
      <alignment horizontal="center" vertical="center" wrapText="1"/>
    </xf>
    <xf numFmtId="0" fontId="32" fillId="2" borderId="19" xfId="0" applyFont="1" applyFill="1" applyBorder="1" applyAlignment="1">
      <alignment horizontal="center" vertical="center" wrapText="1"/>
    </xf>
    <xf numFmtId="0" fontId="41" fillId="0" borderId="40" xfId="0" applyNumberFormat="1" applyFont="1" applyFill="1" applyBorder="1" applyAlignment="1">
      <alignment horizontal="left" vertical="center"/>
    </xf>
    <xf numFmtId="0" fontId="41" fillId="0" borderId="28" xfId="0" applyNumberFormat="1" applyFont="1" applyFill="1" applyBorder="1" applyAlignment="1">
      <alignment horizontal="left" vertical="center"/>
    </xf>
    <xf numFmtId="0" fontId="41" fillId="0" borderId="43" xfId="0" applyNumberFormat="1" applyFont="1" applyFill="1" applyBorder="1" applyAlignment="1">
      <alignment horizontal="left" vertical="center"/>
    </xf>
    <xf numFmtId="0" fontId="38" fillId="2" borderId="11" xfId="0" applyFont="1" applyFill="1" applyBorder="1" applyAlignment="1">
      <alignment horizontal="center" vertical="center"/>
    </xf>
    <xf numFmtId="0" fontId="38" fillId="2" borderId="9" xfId="0" applyFont="1" applyFill="1" applyBorder="1" applyAlignment="1">
      <alignment horizontal="center" vertical="center"/>
    </xf>
    <xf numFmtId="0" fontId="38" fillId="2" borderId="10" xfId="0" applyFont="1" applyFill="1" applyBorder="1" applyAlignment="1">
      <alignment horizontal="center" vertical="center"/>
    </xf>
    <xf numFmtId="0" fontId="32" fillId="2" borderId="11" xfId="0" applyFont="1" applyFill="1" applyBorder="1" applyAlignment="1">
      <alignment horizontal="center" vertical="center" shrinkToFit="1"/>
    </xf>
    <xf numFmtId="0" fontId="32" fillId="2" borderId="9" xfId="0" applyFont="1" applyFill="1" applyBorder="1" applyAlignment="1">
      <alignment horizontal="center" vertical="center" shrinkToFit="1"/>
    </xf>
    <xf numFmtId="0" fontId="32" fillId="2" borderId="10" xfId="0" applyFont="1" applyFill="1" applyBorder="1" applyAlignment="1">
      <alignment horizontal="center" vertical="center" shrinkToFit="1"/>
    </xf>
    <xf numFmtId="0" fontId="32" fillId="2" borderId="21" xfId="0" applyFont="1" applyFill="1" applyBorder="1" applyAlignment="1">
      <alignment horizontal="center" vertical="center" textRotation="255" shrinkToFit="1"/>
    </xf>
    <xf numFmtId="0" fontId="32" fillId="2" borderId="14" xfId="0" applyFont="1" applyFill="1" applyBorder="1" applyAlignment="1">
      <alignment horizontal="center" vertical="center" textRotation="255" shrinkToFit="1"/>
    </xf>
    <xf numFmtId="0" fontId="32" fillId="2" borderId="22" xfId="0" applyFont="1" applyFill="1" applyBorder="1" applyAlignment="1">
      <alignment horizontal="center" vertical="center" textRotation="255" shrinkToFit="1"/>
    </xf>
    <xf numFmtId="0" fontId="32" fillId="2" borderId="15" xfId="0" applyFont="1" applyFill="1" applyBorder="1" applyAlignment="1">
      <alignment horizontal="center" vertical="center" textRotation="255" shrinkToFit="1"/>
    </xf>
    <xf numFmtId="0" fontId="32" fillId="2" borderId="23" xfId="0" applyFont="1" applyFill="1" applyBorder="1" applyAlignment="1">
      <alignment horizontal="center" vertical="center" textRotation="255" shrinkToFit="1"/>
    </xf>
    <xf numFmtId="0" fontId="32" fillId="2" borderId="24" xfId="0" applyFont="1" applyFill="1" applyBorder="1" applyAlignment="1">
      <alignment horizontal="center" vertical="center" textRotation="255" shrinkToFit="1"/>
    </xf>
    <xf numFmtId="0" fontId="32" fillId="2" borderId="21" xfId="0" applyFont="1" applyFill="1" applyBorder="1" applyAlignment="1">
      <alignment horizontal="center" vertical="center"/>
    </xf>
    <xf numFmtId="0" fontId="32" fillId="2" borderId="13" xfId="0" applyFont="1" applyFill="1" applyBorder="1" applyAlignment="1">
      <alignment horizontal="center" vertical="center"/>
    </xf>
    <xf numFmtId="0" fontId="32" fillId="2" borderId="37" xfId="0" applyFont="1" applyFill="1" applyBorder="1" applyAlignment="1">
      <alignment horizontal="center" vertical="center"/>
    </xf>
    <xf numFmtId="0" fontId="32" fillId="2" borderId="29" xfId="0" applyFont="1" applyFill="1" applyBorder="1" applyAlignment="1">
      <alignment horizontal="center" vertical="center"/>
    </xf>
    <xf numFmtId="0" fontId="32" fillId="2" borderId="7" xfId="0" applyFont="1" applyFill="1" applyBorder="1" applyAlignment="1">
      <alignment horizontal="center" vertical="center"/>
    </xf>
    <xf numFmtId="0" fontId="32" fillId="2" borderId="8" xfId="0" applyFont="1" applyFill="1" applyBorder="1" applyAlignment="1">
      <alignment horizontal="center" vertical="center"/>
    </xf>
    <xf numFmtId="0" fontId="41" fillId="0" borderId="31" xfId="0" applyFont="1" applyFill="1" applyBorder="1" applyAlignment="1">
      <alignment horizontal="center" vertical="center" shrinkToFit="1"/>
    </xf>
    <xf numFmtId="0" fontId="41" fillId="0" borderId="32" xfId="0" applyFont="1" applyFill="1" applyBorder="1" applyAlignment="1">
      <alignment horizontal="center" vertical="center" shrinkToFit="1"/>
    </xf>
    <xf numFmtId="0" fontId="32" fillId="2" borderId="31" xfId="0" applyFont="1" applyFill="1" applyBorder="1" applyAlignment="1">
      <alignment horizontal="center" vertical="center"/>
    </xf>
    <xf numFmtId="0" fontId="32" fillId="2" borderId="32" xfId="0" applyFont="1" applyFill="1" applyBorder="1" applyAlignment="1">
      <alignment horizontal="center" vertical="center"/>
    </xf>
    <xf numFmtId="0" fontId="32" fillId="2" borderId="27" xfId="0" applyFont="1" applyFill="1" applyBorder="1" applyAlignment="1">
      <alignment horizontal="center" vertical="center"/>
    </xf>
    <xf numFmtId="0" fontId="41" fillId="3" borderId="31" xfId="0" applyNumberFormat="1" applyFont="1" applyFill="1" applyBorder="1" applyAlignment="1">
      <alignment horizontal="center" shrinkToFit="1"/>
    </xf>
    <xf numFmtId="0" fontId="41" fillId="3" borderId="32" xfId="0" applyNumberFormat="1" applyFont="1" applyFill="1" applyBorder="1" applyAlignment="1">
      <alignment horizontal="center" shrinkToFit="1"/>
    </xf>
    <xf numFmtId="0" fontId="41" fillId="3" borderId="33" xfId="0" applyNumberFormat="1" applyFont="1" applyFill="1" applyBorder="1" applyAlignment="1">
      <alignment horizontal="center" shrinkToFit="1"/>
    </xf>
    <xf numFmtId="0" fontId="32" fillId="2" borderId="53" xfId="0" applyFont="1" applyFill="1" applyBorder="1" applyAlignment="1">
      <alignment horizontal="center" vertical="center" wrapText="1"/>
    </xf>
    <xf numFmtId="0" fontId="32" fillId="2" borderId="28" xfId="0" applyFont="1" applyFill="1" applyBorder="1" applyAlignment="1">
      <alignment horizontal="center" vertical="center" wrapText="1"/>
    </xf>
    <xf numFmtId="0" fontId="42" fillId="0" borderId="40" xfId="0" applyFont="1" applyFill="1" applyBorder="1" applyAlignment="1">
      <alignment horizontal="left" vertical="center" shrinkToFit="1"/>
    </xf>
    <xf numFmtId="0" fontId="42" fillId="0" borderId="28" xfId="0" applyFont="1" applyFill="1" applyBorder="1" applyAlignment="1">
      <alignment horizontal="left" vertical="center" shrinkToFit="1"/>
    </xf>
    <xf numFmtId="0" fontId="42" fillId="0" borderId="43" xfId="0" applyFont="1" applyFill="1" applyBorder="1" applyAlignment="1">
      <alignment horizontal="left" vertical="center" shrinkToFit="1"/>
    </xf>
    <xf numFmtId="0" fontId="42" fillId="0" borderId="16" xfId="0" applyFont="1" applyFill="1" applyBorder="1" applyAlignment="1">
      <alignment horizontal="center" vertical="center" shrinkToFit="1"/>
    </xf>
    <xf numFmtId="0" fontId="42" fillId="0" borderId="16" xfId="0" applyFont="1" applyFill="1" applyBorder="1" applyAlignment="1">
      <alignment horizontal="center" vertical="center"/>
    </xf>
    <xf numFmtId="0" fontId="42" fillId="0" borderId="11" xfId="0" applyFont="1" applyFill="1" applyBorder="1" applyAlignment="1">
      <alignment horizontal="center" vertical="center" shrinkToFit="1"/>
    </xf>
    <xf numFmtId="0" fontId="42" fillId="0" borderId="9" xfId="0" applyFont="1" applyFill="1" applyBorder="1" applyAlignment="1">
      <alignment horizontal="center" vertical="center" shrinkToFit="1"/>
    </xf>
    <xf numFmtId="0" fontId="42" fillId="0" borderId="10" xfId="0" applyFont="1" applyFill="1" applyBorder="1" applyAlignment="1">
      <alignment horizontal="center" vertical="center" shrinkToFit="1"/>
    </xf>
    <xf numFmtId="0" fontId="41" fillId="0" borderId="11" xfId="0" applyFont="1" applyFill="1" applyBorder="1" applyAlignment="1">
      <alignment horizontal="center" vertical="center"/>
    </xf>
    <xf numFmtId="0" fontId="41" fillId="0" borderId="9" xfId="0" applyFont="1" applyFill="1" applyBorder="1" applyAlignment="1">
      <alignment horizontal="center" vertical="center"/>
    </xf>
    <xf numFmtId="0" fontId="37" fillId="2" borderId="16" xfId="0" applyFont="1" applyFill="1" applyBorder="1" applyAlignment="1">
      <alignment horizontal="center" vertical="center"/>
    </xf>
    <xf numFmtId="0" fontId="32" fillId="2" borderId="17" xfId="0" applyFont="1" applyFill="1" applyBorder="1" applyAlignment="1">
      <alignment horizontal="center" vertical="center"/>
    </xf>
    <xf numFmtId="0" fontId="32" fillId="2" borderId="21" xfId="0" applyFont="1" applyFill="1" applyBorder="1" applyAlignment="1">
      <alignment horizontal="center" vertical="center" textRotation="255"/>
    </xf>
    <xf numFmtId="0" fontId="32" fillId="2" borderId="14" xfId="0" applyFont="1" applyFill="1" applyBorder="1" applyAlignment="1">
      <alignment horizontal="center" vertical="center" textRotation="255"/>
    </xf>
    <xf numFmtId="0" fontId="32" fillId="2" borderId="22" xfId="0" applyFont="1" applyFill="1" applyBorder="1" applyAlignment="1">
      <alignment horizontal="center" vertical="center" textRotation="255"/>
    </xf>
    <xf numFmtId="0" fontId="32" fillId="2" borderId="15" xfId="0" applyFont="1" applyFill="1" applyBorder="1" applyAlignment="1">
      <alignment horizontal="center" vertical="center" textRotation="255"/>
    </xf>
    <xf numFmtId="0" fontId="32" fillId="2" borderId="23" xfId="0" applyFont="1" applyFill="1" applyBorder="1" applyAlignment="1">
      <alignment horizontal="center" vertical="center" textRotation="255"/>
    </xf>
    <xf numFmtId="0" fontId="32" fillId="2" borderId="24" xfId="0" applyFont="1" applyFill="1" applyBorder="1" applyAlignment="1">
      <alignment horizontal="center" vertical="center" textRotation="255"/>
    </xf>
    <xf numFmtId="0" fontId="38" fillId="2" borderId="27" xfId="0" applyFont="1" applyFill="1" applyBorder="1" applyAlignment="1">
      <alignment horizontal="center" vertical="center" wrapText="1"/>
    </xf>
    <xf numFmtId="0" fontId="38" fillId="2" borderId="25"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8" fillId="2" borderId="36" xfId="0" applyFont="1" applyFill="1" applyBorder="1" applyAlignment="1">
      <alignment horizontal="center" vertical="center" wrapText="1"/>
    </xf>
    <xf numFmtId="0" fontId="38" fillId="2" borderId="25" xfId="0" applyFont="1" applyFill="1" applyBorder="1" applyAlignment="1">
      <alignment horizontal="center" vertical="center"/>
    </xf>
    <xf numFmtId="49" fontId="38" fillId="2" borderId="34" xfId="0" applyNumberFormat="1" applyFont="1" applyFill="1" applyBorder="1" applyAlignment="1">
      <alignment horizontal="center" vertical="center" wrapText="1"/>
    </xf>
    <xf numFmtId="49" fontId="38" fillId="2" borderId="13" xfId="0" applyNumberFormat="1" applyFont="1" applyFill="1" applyBorder="1" applyAlignment="1">
      <alignment horizontal="center" vertical="center" wrapText="1"/>
    </xf>
    <xf numFmtId="49" fontId="38" fillId="2" borderId="37" xfId="0" applyNumberFormat="1" applyFont="1" applyFill="1" applyBorder="1" applyAlignment="1">
      <alignment horizontal="center" vertical="center" wrapText="1"/>
    </xf>
    <xf numFmtId="0" fontId="32" fillId="2" borderId="22" xfId="0" applyFont="1" applyFill="1" applyBorder="1" applyAlignment="1">
      <alignment horizontal="center" vertical="center"/>
    </xf>
    <xf numFmtId="0" fontId="32" fillId="2" borderId="0" xfId="0" applyFont="1" applyFill="1" applyBorder="1" applyAlignment="1">
      <alignment horizontal="center" vertical="center"/>
    </xf>
    <xf numFmtId="0" fontId="32" fillId="2" borderId="5" xfId="0" applyFont="1" applyFill="1" applyBorder="1" applyAlignment="1">
      <alignment horizontal="center" vertical="center"/>
    </xf>
    <xf numFmtId="0" fontId="41" fillId="0" borderId="34" xfId="0" applyFont="1" applyBorder="1" applyAlignment="1">
      <alignment horizontal="left" vertical="distributed" indent="1"/>
    </xf>
    <xf numFmtId="0" fontId="41" fillId="0" borderId="13" xfId="0" applyFont="1" applyBorder="1" applyAlignment="1">
      <alignment horizontal="left" vertical="distributed" indent="1"/>
    </xf>
    <xf numFmtId="0" fontId="41" fillId="0" borderId="14" xfId="0" applyFont="1" applyBorder="1" applyAlignment="1">
      <alignment horizontal="left" vertical="distributed" indent="1"/>
    </xf>
    <xf numFmtId="0" fontId="41" fillId="0" borderId="6" xfId="0" applyFont="1" applyBorder="1" applyAlignment="1">
      <alignment horizontal="left" vertical="distributed" indent="1"/>
    </xf>
    <xf numFmtId="0" fontId="41" fillId="0" borderId="7" xfId="0" applyFont="1" applyBorder="1" applyAlignment="1">
      <alignment horizontal="left" vertical="distributed" indent="1"/>
    </xf>
    <xf numFmtId="0" fontId="41" fillId="0" borderId="35" xfId="0" applyFont="1" applyBorder="1" applyAlignment="1">
      <alignment horizontal="left" vertical="distributed" indent="1"/>
    </xf>
    <xf numFmtId="0" fontId="41" fillId="0" borderId="11" xfId="0" applyFont="1" applyFill="1" applyBorder="1" applyAlignment="1">
      <alignment horizontal="center" vertical="center" shrinkToFit="1"/>
    </xf>
    <xf numFmtId="0" fontId="41" fillId="0" borderId="9" xfId="0" applyFont="1" applyFill="1" applyBorder="1" applyAlignment="1">
      <alignment horizontal="center" vertical="center" shrinkToFit="1"/>
    </xf>
    <xf numFmtId="0" fontId="41" fillId="0" borderId="18" xfId="0" applyFont="1" applyFill="1" applyBorder="1" applyAlignment="1">
      <alignment horizontal="center" vertical="center" shrinkToFit="1"/>
    </xf>
    <xf numFmtId="0" fontId="42" fillId="0" borderId="10" xfId="0" applyFont="1" applyFill="1" applyBorder="1" applyAlignment="1">
      <alignment horizontal="center" vertical="center"/>
    </xf>
    <xf numFmtId="0" fontId="42" fillId="0" borderId="11" xfId="0" applyFont="1" applyFill="1" applyBorder="1" applyAlignment="1">
      <alignment horizontal="center" vertical="center"/>
    </xf>
    <xf numFmtId="0" fontId="42" fillId="0" borderId="9" xfId="0" applyFont="1" applyFill="1" applyBorder="1" applyAlignment="1">
      <alignment horizontal="center" vertical="center"/>
    </xf>
    <xf numFmtId="0" fontId="40" fillId="0" borderId="16" xfId="0" applyFont="1" applyFill="1" applyBorder="1" applyAlignment="1">
      <alignment horizontal="left" vertical="center"/>
    </xf>
    <xf numFmtId="0" fontId="40" fillId="0" borderId="17" xfId="0" applyFont="1" applyFill="1" applyBorder="1" applyAlignment="1">
      <alignment horizontal="left" vertical="center"/>
    </xf>
    <xf numFmtId="0" fontId="41" fillId="0" borderId="40" xfId="0" applyNumberFormat="1" applyFont="1" applyFill="1" applyBorder="1" applyAlignment="1">
      <alignment horizontal="center" vertical="center"/>
    </xf>
    <xf numFmtId="0" fontId="41" fillId="0" borderId="43" xfId="0" applyNumberFormat="1" applyFont="1" applyFill="1" applyBorder="1" applyAlignment="1">
      <alignment horizontal="center" vertical="center"/>
    </xf>
    <xf numFmtId="0" fontId="38" fillId="2" borderId="28" xfId="0" applyFont="1" applyFill="1" applyBorder="1" applyAlignment="1">
      <alignment horizontal="center" vertical="center" wrapText="1"/>
    </xf>
    <xf numFmtId="0" fontId="38" fillId="2" borderId="20" xfId="0" applyFont="1" applyFill="1" applyBorder="1" applyAlignment="1">
      <alignment horizontal="center" vertical="center" wrapText="1"/>
    </xf>
    <xf numFmtId="0" fontId="38" fillId="2" borderId="40" xfId="0" applyFont="1" applyFill="1" applyBorder="1" applyAlignment="1">
      <alignment horizontal="center" vertical="center"/>
    </xf>
    <xf numFmtId="0" fontId="38" fillId="2" borderId="28" xfId="0" applyFont="1" applyFill="1" applyBorder="1" applyAlignment="1">
      <alignment horizontal="center" vertical="center"/>
    </xf>
    <xf numFmtId="49" fontId="38" fillId="2" borderId="40" xfId="0" applyNumberFormat="1" applyFont="1" applyFill="1" applyBorder="1" applyAlignment="1">
      <alignment horizontal="center" vertical="center"/>
    </xf>
    <xf numFmtId="49" fontId="38" fillId="2" borderId="28" xfId="0" applyNumberFormat="1" applyFont="1" applyFill="1" applyBorder="1" applyAlignment="1">
      <alignment horizontal="center" vertical="center"/>
    </xf>
    <xf numFmtId="0" fontId="41" fillId="0" borderId="38" xfId="0" applyNumberFormat="1" applyFont="1" applyFill="1" applyBorder="1" applyAlignment="1">
      <alignment horizontal="center" vertical="center" shrinkToFit="1"/>
    </xf>
    <xf numFmtId="0" fontId="41" fillId="0" borderId="39" xfId="0" applyNumberFormat="1" applyFont="1" applyFill="1" applyBorder="1" applyAlignment="1">
      <alignment horizontal="center" vertical="center" shrinkToFit="1"/>
    </xf>
    <xf numFmtId="0" fontId="38" fillId="2" borderId="36" xfId="0" applyFont="1" applyFill="1" applyBorder="1" applyAlignment="1">
      <alignment horizontal="center" vertical="center"/>
    </xf>
    <xf numFmtId="49" fontId="38" fillId="2" borderId="11" xfId="0" applyNumberFormat="1" applyFont="1" applyFill="1" applyBorder="1" applyAlignment="1">
      <alignment horizontal="center" vertical="center" shrinkToFit="1"/>
    </xf>
    <xf numFmtId="49" fontId="38" fillId="2" borderId="9" xfId="0" applyNumberFormat="1" applyFont="1" applyFill="1" applyBorder="1" applyAlignment="1">
      <alignment horizontal="center" vertical="center" shrinkToFit="1"/>
    </xf>
    <xf numFmtId="49" fontId="38" fillId="2" borderId="10" xfId="0" applyNumberFormat="1" applyFont="1" applyFill="1" applyBorder="1" applyAlignment="1">
      <alignment horizontal="center" vertical="center" shrinkToFit="1"/>
    </xf>
    <xf numFmtId="0" fontId="42" fillId="0" borderId="11" xfId="0" applyNumberFormat="1" applyFont="1" applyFill="1" applyBorder="1" applyAlignment="1">
      <alignment horizontal="center" vertical="center" shrinkToFit="1"/>
    </xf>
    <xf numFmtId="0" fontId="42" fillId="0" borderId="9" xfId="0" applyNumberFormat="1" applyFont="1" applyFill="1" applyBorder="1" applyAlignment="1">
      <alignment horizontal="center" vertical="center" shrinkToFit="1"/>
    </xf>
    <xf numFmtId="0" fontId="41" fillId="3" borderId="11" xfId="0" applyNumberFormat="1" applyFont="1" applyFill="1" applyBorder="1" applyAlignment="1">
      <alignment horizontal="center" vertical="center" shrinkToFit="1"/>
    </xf>
    <xf numFmtId="0" fontId="41" fillId="3" borderId="9" xfId="0" applyNumberFormat="1" applyFont="1" applyFill="1" applyBorder="1" applyAlignment="1">
      <alignment horizontal="center" vertical="center" shrinkToFit="1"/>
    </xf>
    <xf numFmtId="0" fontId="41" fillId="3" borderId="18" xfId="0" applyNumberFormat="1" applyFont="1" applyFill="1" applyBorder="1" applyAlignment="1">
      <alignment horizontal="center" vertical="center" shrinkToFit="1"/>
    </xf>
    <xf numFmtId="0" fontId="32" fillId="2" borderId="0" xfId="0" applyFont="1" applyFill="1" applyBorder="1" applyAlignment="1">
      <alignment horizontal="center" vertical="center" textRotation="255"/>
    </xf>
    <xf numFmtId="0" fontId="38" fillId="2" borderId="52" xfId="0" applyFont="1" applyFill="1" applyBorder="1" applyAlignment="1">
      <alignment horizontal="center" vertical="center" textRotation="255"/>
    </xf>
    <xf numFmtId="0" fontId="38" fillId="2" borderId="41" xfId="0" applyFont="1" applyFill="1" applyBorder="1" applyAlignment="1">
      <alignment horizontal="center" vertical="center" textRotation="255"/>
    </xf>
    <xf numFmtId="0" fontId="38" fillId="2" borderId="0" xfId="0" applyFont="1" applyFill="1" applyBorder="1" applyAlignment="1">
      <alignment horizontal="center" vertical="center" wrapText="1"/>
    </xf>
    <xf numFmtId="0" fontId="38" fillId="2" borderId="5" xfId="0" applyFont="1" applyFill="1" applyBorder="1" applyAlignment="1">
      <alignment horizontal="center" vertical="center" wrapText="1"/>
    </xf>
    <xf numFmtId="0" fontId="38" fillId="2" borderId="7" xfId="0" applyFont="1" applyFill="1" applyBorder="1" applyAlignment="1">
      <alignment horizontal="center" vertical="center" wrapText="1"/>
    </xf>
    <xf numFmtId="0" fontId="38" fillId="2" borderId="8" xfId="0" applyFont="1" applyFill="1" applyBorder="1" applyAlignment="1">
      <alignment horizontal="center" vertical="center" wrapText="1"/>
    </xf>
    <xf numFmtId="49" fontId="41" fillId="0" borderId="34" xfId="0" applyNumberFormat="1" applyFont="1" applyFill="1" applyBorder="1" applyAlignment="1">
      <alignment horizontal="left" vertical="center" indent="1" shrinkToFit="1"/>
    </xf>
    <xf numFmtId="0" fontId="41" fillId="0" borderId="13" xfId="0" applyNumberFormat="1" applyFont="1" applyFill="1" applyBorder="1" applyAlignment="1">
      <alignment horizontal="left" vertical="center" indent="1" shrinkToFit="1"/>
    </xf>
    <xf numFmtId="0" fontId="41" fillId="0" borderId="37" xfId="0" applyNumberFormat="1" applyFont="1" applyFill="1" applyBorder="1" applyAlignment="1">
      <alignment horizontal="left" vertical="center" indent="1" shrinkToFit="1"/>
    </xf>
    <xf numFmtId="0" fontId="41" fillId="0" borderId="6" xfId="0" applyNumberFormat="1" applyFont="1" applyFill="1" applyBorder="1" applyAlignment="1">
      <alignment horizontal="left" vertical="center" indent="1" shrinkToFit="1"/>
    </xf>
    <xf numFmtId="0" fontId="41" fillId="0" borderId="7" xfId="0" applyNumberFormat="1" applyFont="1" applyFill="1" applyBorder="1" applyAlignment="1">
      <alignment horizontal="left" vertical="center" indent="1" shrinkToFit="1"/>
    </xf>
    <xf numFmtId="0" fontId="41" fillId="0" borderId="8" xfId="0" applyNumberFormat="1" applyFont="1" applyFill="1" applyBorder="1" applyAlignment="1">
      <alignment horizontal="left" vertical="center" indent="1" shrinkToFit="1"/>
    </xf>
    <xf numFmtId="49" fontId="38" fillId="2" borderId="44" xfId="0" applyNumberFormat="1" applyFont="1" applyFill="1" applyBorder="1" applyAlignment="1">
      <alignment horizontal="left" vertical="center" wrapText="1"/>
    </xf>
    <xf numFmtId="49" fontId="38" fillId="2" borderId="16" xfId="0" applyNumberFormat="1" applyFont="1" applyFill="1" applyBorder="1" applyAlignment="1">
      <alignment horizontal="left" vertical="center" wrapText="1"/>
    </xf>
    <xf numFmtId="0" fontId="41" fillId="0" borderId="34" xfId="0" applyNumberFormat="1" applyFont="1" applyBorder="1" applyAlignment="1">
      <alignment horizontal="left" vertical="center" indent="1" shrinkToFit="1"/>
    </xf>
    <xf numFmtId="0" fontId="41" fillId="0" borderId="13" xfId="0" applyNumberFormat="1" applyFont="1" applyBorder="1" applyAlignment="1">
      <alignment horizontal="left" vertical="center" indent="1" shrinkToFit="1"/>
    </xf>
    <xf numFmtId="0" fontId="41" fillId="0" borderId="14" xfId="0" applyNumberFormat="1" applyFont="1" applyBorder="1" applyAlignment="1">
      <alignment horizontal="left" vertical="center" indent="1" shrinkToFit="1"/>
    </xf>
    <xf numFmtId="0" fontId="41" fillId="0" borderId="6" xfId="0" applyNumberFormat="1" applyFont="1" applyBorder="1" applyAlignment="1">
      <alignment horizontal="left" vertical="center" indent="1" shrinkToFit="1"/>
    </xf>
    <xf numFmtId="0" fontId="41" fillId="0" borderId="7" xfId="0" applyNumberFormat="1" applyFont="1" applyBorder="1" applyAlignment="1">
      <alignment horizontal="left" vertical="center" indent="1" shrinkToFit="1"/>
    </xf>
    <xf numFmtId="0" fontId="41" fillId="0" borderId="35" xfId="0" applyNumberFormat="1" applyFont="1" applyBorder="1" applyAlignment="1">
      <alignment horizontal="left" vertical="center" indent="1" shrinkToFit="1"/>
    </xf>
    <xf numFmtId="0" fontId="38" fillId="2" borderId="2" xfId="0" applyFont="1" applyFill="1" applyBorder="1" applyAlignment="1">
      <alignment horizontal="center" vertical="center" wrapText="1"/>
    </xf>
    <xf numFmtId="0" fontId="41" fillId="0" borderId="1" xfId="0" applyNumberFormat="1" applyFont="1" applyFill="1" applyBorder="1" applyAlignment="1">
      <alignment horizontal="left" vertical="center" indent="1" shrinkToFit="1"/>
    </xf>
    <xf numFmtId="0" fontId="41" fillId="0" borderId="2" xfId="0" applyNumberFormat="1" applyFont="1" applyFill="1" applyBorder="1" applyAlignment="1">
      <alignment horizontal="left" vertical="center" indent="1" shrinkToFit="1"/>
    </xf>
    <xf numFmtId="0" fontId="41" fillId="0" borderId="3" xfId="0" applyNumberFormat="1" applyFont="1" applyFill="1" applyBorder="1" applyAlignment="1">
      <alignment horizontal="left" vertical="center" indent="1" shrinkToFit="1"/>
    </xf>
    <xf numFmtId="49" fontId="38" fillId="2" borderId="1" xfId="0" applyNumberFormat="1" applyFont="1" applyFill="1" applyBorder="1" applyAlignment="1">
      <alignment horizontal="center" vertical="center" wrapText="1"/>
    </xf>
    <xf numFmtId="49" fontId="38" fillId="2" borderId="2" xfId="0" applyNumberFormat="1" applyFont="1" applyFill="1" applyBorder="1" applyAlignment="1">
      <alignment horizontal="center" vertical="center" wrapText="1"/>
    </xf>
    <xf numFmtId="49" fontId="38" fillId="2" borderId="3" xfId="0" applyNumberFormat="1" applyFont="1" applyFill="1" applyBorder="1" applyAlignment="1">
      <alignment horizontal="center" vertical="center" wrapText="1"/>
    </xf>
    <xf numFmtId="49" fontId="38" fillId="2" borderId="6" xfId="0" applyNumberFormat="1" applyFont="1" applyFill="1" applyBorder="1" applyAlignment="1">
      <alignment horizontal="center" vertical="center" wrapText="1"/>
    </xf>
    <xf numFmtId="49" fontId="38" fillId="2" borderId="7" xfId="0" applyNumberFormat="1" applyFont="1" applyFill="1" applyBorder="1" applyAlignment="1">
      <alignment horizontal="center" vertical="center" wrapText="1"/>
    </xf>
    <xf numFmtId="49" fontId="38" fillId="2" borderId="8" xfId="0" applyNumberFormat="1" applyFont="1" applyFill="1" applyBorder="1" applyAlignment="1">
      <alignment horizontal="center" vertical="center" wrapText="1"/>
    </xf>
    <xf numFmtId="0" fontId="41" fillId="0" borderId="1" xfId="0" applyNumberFormat="1" applyFont="1" applyFill="1" applyBorder="1" applyAlignment="1">
      <alignment horizontal="center" vertical="center" shrinkToFit="1"/>
    </xf>
    <xf numFmtId="0" fontId="41" fillId="0" borderId="2" xfId="0" applyNumberFormat="1" applyFont="1" applyFill="1" applyBorder="1" applyAlignment="1">
      <alignment horizontal="center" vertical="center" shrinkToFit="1"/>
    </xf>
    <xf numFmtId="0" fontId="41" fillId="0" borderId="6" xfId="0" applyNumberFormat="1" applyFont="1" applyFill="1" applyBorder="1" applyAlignment="1">
      <alignment horizontal="center" vertical="center" shrinkToFit="1"/>
    </xf>
    <xf numFmtId="0" fontId="41" fillId="0" borderId="7" xfId="0" applyNumberFormat="1" applyFont="1" applyFill="1" applyBorder="1" applyAlignment="1">
      <alignment horizontal="center" vertical="center" shrinkToFit="1"/>
    </xf>
    <xf numFmtId="0" fontId="41" fillId="0" borderId="28" xfId="0" applyNumberFormat="1" applyFont="1" applyFill="1" applyBorder="1" applyAlignment="1">
      <alignment horizontal="center" vertical="center" shrinkToFit="1"/>
    </xf>
    <xf numFmtId="0" fontId="41" fillId="0" borderId="40" xfId="0" applyNumberFormat="1" applyFont="1" applyFill="1" applyBorder="1" applyAlignment="1">
      <alignment horizontal="center" vertical="center" shrinkToFit="1"/>
    </xf>
    <xf numFmtId="49" fontId="38" fillId="2" borderId="19" xfId="0" applyNumberFormat="1" applyFont="1" applyFill="1" applyBorder="1" applyAlignment="1">
      <alignment horizontal="center" vertical="center" wrapText="1"/>
    </xf>
    <xf numFmtId="0" fontId="40" fillId="0" borderId="0" xfId="0" applyNumberFormat="1" applyFont="1" applyFill="1" applyBorder="1" applyAlignment="1">
      <alignment horizontal="center" vertical="center" shrinkToFit="1"/>
    </xf>
    <xf numFmtId="0" fontId="32" fillId="0" borderId="23" xfId="0" applyFont="1" applyFill="1" applyBorder="1" applyAlignment="1">
      <alignment horizontal="center" vertical="center"/>
    </xf>
    <xf numFmtId="0" fontId="32" fillId="0" borderId="12" xfId="0" applyFont="1" applyFill="1" applyBorder="1" applyAlignment="1">
      <alignment horizontal="center" vertical="center"/>
    </xf>
    <xf numFmtId="0" fontId="41" fillId="0" borderId="12" xfId="0" applyNumberFormat="1" applyFont="1" applyFill="1" applyBorder="1" applyAlignment="1">
      <alignment horizontal="center" vertical="center" shrinkToFit="1"/>
    </xf>
    <xf numFmtId="49" fontId="36" fillId="0" borderId="2" xfId="0" applyNumberFormat="1" applyFont="1" applyFill="1" applyBorder="1" applyAlignment="1">
      <alignment horizontal="center" vertical="center"/>
    </xf>
    <xf numFmtId="49" fontId="36" fillId="0" borderId="30" xfId="0" applyNumberFormat="1" applyFont="1" applyFill="1" applyBorder="1" applyAlignment="1">
      <alignment horizontal="center" vertical="center"/>
    </xf>
    <xf numFmtId="49" fontId="36" fillId="0" borderId="7" xfId="0" applyNumberFormat="1" applyFont="1" applyFill="1" applyBorder="1" applyAlignment="1">
      <alignment horizontal="center" vertical="center"/>
    </xf>
    <xf numFmtId="49" fontId="36" fillId="0" borderId="35" xfId="0" applyNumberFormat="1" applyFont="1" applyFill="1" applyBorder="1" applyAlignment="1">
      <alignment horizontal="center" vertical="center"/>
    </xf>
    <xf numFmtId="0" fontId="32" fillId="2" borderId="2" xfId="0" applyFont="1" applyFill="1" applyBorder="1" applyAlignment="1">
      <alignment horizontal="center" vertical="center"/>
    </xf>
    <xf numFmtId="0" fontId="32" fillId="2" borderId="3" xfId="0" applyFont="1" applyFill="1" applyBorder="1" applyAlignment="1">
      <alignment horizontal="center" vertical="center"/>
    </xf>
    <xf numFmtId="0" fontId="41" fillId="0" borderId="11" xfId="0" applyNumberFormat="1" applyFont="1" applyFill="1" applyBorder="1" applyAlignment="1">
      <alignment horizontal="left" vertical="center" indent="1"/>
    </xf>
    <xf numFmtId="0" fontId="41" fillId="0" borderId="9" xfId="0" applyNumberFormat="1" applyFont="1" applyFill="1" applyBorder="1" applyAlignment="1">
      <alignment horizontal="left" vertical="center" indent="1"/>
    </xf>
    <xf numFmtId="0" fontId="41" fillId="0" borderId="18" xfId="0" applyNumberFormat="1" applyFont="1" applyFill="1" applyBorder="1" applyAlignment="1">
      <alignment horizontal="left" vertical="center" indent="1"/>
    </xf>
    <xf numFmtId="0" fontId="38" fillId="2" borderId="10" xfId="0" applyFont="1" applyFill="1" applyBorder="1" applyAlignment="1">
      <alignment horizontal="center" vertical="center" wrapText="1"/>
    </xf>
    <xf numFmtId="0" fontId="38" fillId="2" borderId="16" xfId="0" applyFont="1" applyFill="1" applyBorder="1" applyAlignment="1">
      <alignment horizontal="center" vertical="center" wrapText="1"/>
    </xf>
    <xf numFmtId="0" fontId="41" fillId="0" borderId="1" xfId="0" applyNumberFormat="1" applyFont="1" applyFill="1" applyBorder="1" applyAlignment="1">
      <alignment horizontal="left" vertical="center" shrinkToFit="1"/>
    </xf>
    <xf numFmtId="0" fontId="41" fillId="0" borderId="2" xfId="0" applyNumberFormat="1" applyFont="1" applyFill="1" applyBorder="1" applyAlignment="1">
      <alignment horizontal="left" vertical="center" shrinkToFit="1"/>
    </xf>
    <xf numFmtId="0" fontId="41" fillId="0" borderId="3" xfId="0" applyNumberFormat="1" applyFont="1" applyFill="1" applyBorder="1" applyAlignment="1">
      <alignment horizontal="left" vertical="center" shrinkToFit="1"/>
    </xf>
    <xf numFmtId="0" fontId="41" fillId="0" borderId="6" xfId="0" applyNumberFormat="1" applyFont="1" applyFill="1" applyBorder="1" applyAlignment="1">
      <alignment horizontal="left" vertical="center" shrinkToFit="1"/>
    </xf>
    <xf numFmtId="0" fontId="41" fillId="0" borderId="7" xfId="0" applyNumberFormat="1" applyFont="1" applyFill="1" applyBorder="1" applyAlignment="1">
      <alignment horizontal="left" vertical="center" shrinkToFit="1"/>
    </xf>
    <xf numFmtId="0" fontId="41" fillId="0" borderId="8" xfId="0" applyNumberFormat="1" applyFont="1" applyFill="1" applyBorder="1" applyAlignment="1">
      <alignment horizontal="left" vertical="center" shrinkToFit="1"/>
    </xf>
    <xf numFmtId="49" fontId="38" fillId="2" borderId="16" xfId="0" applyNumberFormat="1" applyFont="1" applyFill="1" applyBorder="1" applyAlignment="1">
      <alignment horizontal="center" vertical="center"/>
    </xf>
    <xf numFmtId="0" fontId="40" fillId="0" borderId="1"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30" xfId="0" applyNumberFormat="1" applyFont="1" applyFill="1" applyBorder="1" applyAlignment="1">
      <alignment horizontal="center" vertical="center" shrinkToFit="1"/>
    </xf>
    <xf numFmtId="0" fontId="40" fillId="0" borderId="6" xfId="0" applyNumberFormat="1" applyFont="1" applyFill="1" applyBorder="1" applyAlignment="1">
      <alignment horizontal="center" vertical="center" shrinkToFit="1"/>
    </xf>
    <xf numFmtId="0" fontId="40" fillId="0" borderId="7" xfId="0" applyNumberFormat="1" applyFont="1" applyFill="1" applyBorder="1" applyAlignment="1">
      <alignment horizontal="center" vertical="center" shrinkToFit="1"/>
    </xf>
    <xf numFmtId="0" fontId="40" fillId="0" borderId="35" xfId="0" applyNumberFormat="1" applyFont="1" applyFill="1" applyBorder="1" applyAlignment="1">
      <alignment horizontal="center" vertical="center" shrinkToFit="1"/>
    </xf>
    <xf numFmtId="0" fontId="32" fillId="0" borderId="0" xfId="0" applyFont="1" applyFill="1" applyBorder="1" applyAlignment="1">
      <alignment horizontal="left"/>
    </xf>
    <xf numFmtId="0" fontId="41" fillId="0" borderId="49" xfId="0" applyNumberFormat="1" applyFont="1" applyBorder="1" applyAlignment="1">
      <alignment horizontal="center" shrinkToFit="1"/>
    </xf>
    <xf numFmtId="0" fontId="32" fillId="0" borderId="0" xfId="0" applyFont="1" applyFill="1" applyBorder="1" applyAlignment="1">
      <alignment horizontal="center"/>
    </xf>
    <xf numFmtId="0" fontId="8" fillId="0" borderId="0" xfId="0" applyFont="1" applyBorder="1" applyAlignment="1">
      <alignment horizontal="left" vertical="center" wrapText="1"/>
    </xf>
    <xf numFmtId="0" fontId="41" fillId="0" borderId="0" xfId="0" applyNumberFormat="1" applyFont="1" applyBorder="1" applyAlignment="1">
      <alignment horizontal="left" vertical="center" shrinkToFit="1"/>
    </xf>
    <xf numFmtId="0" fontId="37" fillId="0" borderId="0" xfId="0" applyFont="1" applyFill="1" applyBorder="1" applyAlignment="1">
      <alignment horizontal="left" vertical="center" shrinkToFit="1"/>
    </xf>
    <xf numFmtId="0" fontId="38" fillId="0" borderId="13" xfId="0" applyFont="1" applyFill="1" applyBorder="1" applyAlignment="1">
      <alignment horizontal="left" vertical="center"/>
    </xf>
    <xf numFmtId="0" fontId="40" fillId="0" borderId="13" xfId="0" applyNumberFormat="1" applyFont="1" applyFill="1" applyBorder="1" applyAlignment="1">
      <alignment horizontal="center" vertical="center" shrinkToFit="1"/>
    </xf>
    <xf numFmtId="0" fontId="32" fillId="0" borderId="22" xfId="0" applyFont="1" applyFill="1" applyBorder="1" applyAlignment="1">
      <alignment horizontal="center" vertical="center"/>
    </xf>
    <xf numFmtId="0" fontId="32" fillId="0" borderId="0" xfId="0" applyFont="1" applyFill="1" applyBorder="1" applyAlignment="1">
      <alignment horizontal="center" vertical="center"/>
    </xf>
    <xf numFmtId="0" fontId="41" fillId="0" borderId="0" xfId="0" applyNumberFormat="1" applyFont="1" applyFill="1" applyBorder="1" applyAlignment="1">
      <alignment horizontal="center" vertical="center" shrinkToFit="1"/>
    </xf>
    <xf numFmtId="0" fontId="41" fillId="0" borderId="49" xfId="0" applyNumberFormat="1" applyFont="1" applyFill="1" applyBorder="1" applyAlignment="1">
      <alignment horizontal="center" vertical="center" shrinkToFit="1"/>
    </xf>
    <xf numFmtId="0" fontId="41" fillId="0" borderId="50" xfId="0" applyNumberFormat="1" applyFont="1" applyFill="1" applyBorder="1" applyAlignment="1">
      <alignment horizontal="center" vertical="center" shrinkToFit="1"/>
    </xf>
    <xf numFmtId="49" fontId="38" fillId="0" borderId="22" xfId="0" applyNumberFormat="1" applyFont="1" applyFill="1" applyBorder="1" applyAlignment="1">
      <alignment horizontal="center" vertical="center"/>
    </xf>
    <xf numFmtId="49" fontId="38" fillId="0" borderId="0" xfId="0" applyNumberFormat="1" applyFont="1" applyFill="1" applyBorder="1" applyAlignment="1">
      <alignment horizontal="center" vertical="center"/>
    </xf>
    <xf numFmtId="49" fontId="38" fillId="0" borderId="0" xfId="0" applyNumberFormat="1" applyFont="1" applyFill="1" applyBorder="1" applyAlignment="1">
      <alignment horizontal="left" vertical="center"/>
    </xf>
    <xf numFmtId="0" fontId="39" fillId="0" borderId="22" xfId="0" applyFont="1" applyFill="1" applyBorder="1" applyAlignment="1">
      <alignment horizontal="center" vertical="center"/>
    </xf>
    <xf numFmtId="0" fontId="39" fillId="0" borderId="0" xfId="0" applyFont="1" applyFill="1" applyBorder="1" applyAlignment="1">
      <alignment horizontal="center" vertical="center"/>
    </xf>
    <xf numFmtId="0" fontId="38" fillId="0" borderId="0" xfId="0" applyFont="1" applyFill="1" applyBorder="1" applyAlignment="1">
      <alignment horizontal="center" vertical="center" shrinkToFit="1"/>
    </xf>
    <xf numFmtId="0" fontId="38" fillId="0" borderId="50" xfId="0" applyFont="1" applyFill="1" applyBorder="1" applyAlignment="1">
      <alignment horizontal="center" vertical="center" shrinkToFit="1"/>
    </xf>
    <xf numFmtId="0" fontId="6" fillId="0" borderId="0" xfId="0" applyFont="1" applyFill="1" applyAlignment="1">
      <alignment horizontal="left" vertical="center" shrinkToFit="1"/>
    </xf>
    <xf numFmtId="0" fontId="33" fillId="0" borderId="0" xfId="0" applyFont="1" applyBorder="1" applyAlignment="1">
      <alignment horizontal="distributed" vertical="center" shrinkToFit="1"/>
    </xf>
    <xf numFmtId="0" fontId="34" fillId="0" borderId="0" xfId="0" applyFont="1" applyBorder="1" applyAlignment="1">
      <alignment horizontal="left" vertical="center" shrinkToFit="1"/>
    </xf>
    <xf numFmtId="0" fontId="7" fillId="0" borderId="0" xfId="0" applyFont="1" applyBorder="1" applyAlignment="1">
      <alignment horizontal="left" vertical="center" wrapText="1"/>
    </xf>
    <xf numFmtId="0" fontId="6" fillId="0" borderId="0" xfId="0" applyFont="1" applyFill="1" applyBorder="1" applyAlignment="1">
      <alignment horizontal="left" vertical="center" shrinkToFit="1"/>
    </xf>
    <xf numFmtId="0" fontId="33" fillId="0" borderId="0" xfId="0" applyFont="1" applyBorder="1" applyAlignment="1">
      <alignment horizontal="distributed" vertical="center"/>
    </xf>
    <xf numFmtId="0" fontId="41" fillId="0" borderId="49" xfId="0" applyNumberFormat="1" applyFont="1" applyBorder="1" applyAlignment="1">
      <alignment horizontal="left" vertical="center" shrinkToFit="1"/>
    </xf>
    <xf numFmtId="0" fontId="37" fillId="0" borderId="0" xfId="0" applyFont="1" applyFill="1" applyBorder="1" applyAlignment="1">
      <alignment horizontal="left" vertical="center"/>
    </xf>
    <xf numFmtId="0" fontId="41" fillId="0" borderId="0" xfId="0" applyNumberFormat="1" applyFont="1" applyBorder="1" applyAlignment="1">
      <alignment horizontal="center" shrinkToFit="1"/>
    </xf>
    <xf numFmtId="0" fontId="17" fillId="13" borderId="45" xfId="0" applyFont="1" applyFill="1" applyBorder="1" applyAlignment="1">
      <alignment vertical="center" textRotation="255"/>
    </xf>
    <xf numFmtId="0" fontId="17" fillId="13" borderId="25" xfId="0" applyFont="1" applyFill="1" applyBorder="1" applyAlignment="1">
      <alignment vertical="center" textRotation="255"/>
    </xf>
    <xf numFmtId="0" fontId="17" fillId="13" borderId="41" xfId="0" applyFont="1" applyFill="1" applyBorder="1" applyAlignment="1">
      <alignment vertical="center" textRotation="255"/>
    </xf>
    <xf numFmtId="0" fontId="17" fillId="13" borderId="16" xfId="0" applyFont="1" applyFill="1" applyBorder="1" applyAlignment="1">
      <alignment vertical="center" textRotation="255"/>
    </xf>
    <xf numFmtId="0" fontId="18" fillId="13" borderId="34" xfId="0" applyFont="1" applyFill="1" applyBorder="1" applyAlignment="1">
      <alignment horizontal="center" vertical="center"/>
    </xf>
    <xf numFmtId="0" fontId="18" fillId="13" borderId="13" xfId="0" applyFont="1" applyFill="1" applyBorder="1" applyAlignment="1">
      <alignment horizontal="center" vertical="center"/>
    </xf>
    <xf numFmtId="0" fontId="18" fillId="13" borderId="37" xfId="0" applyFont="1" applyFill="1" applyBorder="1" applyAlignment="1">
      <alignment horizontal="center" vertical="center"/>
    </xf>
    <xf numFmtId="0" fontId="18" fillId="13" borderId="6" xfId="0" applyFont="1" applyFill="1" applyBorder="1" applyAlignment="1">
      <alignment horizontal="center" vertical="center"/>
    </xf>
    <xf numFmtId="0" fontId="18" fillId="13" borderId="7" xfId="0" applyFont="1" applyFill="1" applyBorder="1" applyAlignment="1">
      <alignment horizontal="center" vertical="center"/>
    </xf>
    <xf numFmtId="0" fontId="18" fillId="13" borderId="8" xfId="0" applyFont="1" applyFill="1" applyBorder="1" applyAlignment="1">
      <alignment horizontal="center" vertical="center"/>
    </xf>
    <xf numFmtId="0" fontId="18" fillId="13" borderId="25" xfId="0" applyFont="1" applyFill="1" applyBorder="1" applyAlignment="1">
      <alignment horizontal="center" vertical="center"/>
    </xf>
    <xf numFmtId="0" fontId="19" fillId="13" borderId="25" xfId="0" applyFont="1" applyFill="1" applyBorder="1" applyAlignment="1">
      <alignment horizontal="center" vertical="center"/>
    </xf>
    <xf numFmtId="0" fontId="19" fillId="13" borderId="47" xfId="0" applyFont="1" applyFill="1" applyBorder="1" applyAlignment="1">
      <alignment horizontal="center" vertical="center"/>
    </xf>
    <xf numFmtId="0" fontId="19" fillId="13" borderId="16" xfId="0" applyFont="1" applyFill="1" applyBorder="1" applyAlignment="1">
      <alignment horizontal="center" vertical="center"/>
    </xf>
    <xf numFmtId="0" fontId="19" fillId="13" borderId="17" xfId="0" applyFont="1" applyFill="1" applyBorder="1" applyAlignment="1">
      <alignment horizontal="center" vertical="center"/>
    </xf>
    <xf numFmtId="0" fontId="15" fillId="12" borderId="125" xfId="0" applyFont="1" applyFill="1" applyBorder="1" applyAlignment="1">
      <alignment horizontal="center" vertical="center" wrapText="1"/>
    </xf>
    <xf numFmtId="0" fontId="15" fillId="12" borderId="9" xfId="0" applyFont="1" applyFill="1" applyBorder="1" applyAlignment="1">
      <alignment horizontal="center" vertical="center" wrapText="1"/>
    </xf>
    <xf numFmtId="0" fontId="15" fillId="12" borderId="10" xfId="0" applyFont="1" applyFill="1" applyBorder="1" applyAlignment="1">
      <alignment horizontal="center" vertical="center" wrapText="1"/>
    </xf>
    <xf numFmtId="0" fontId="9" fillId="12" borderId="11" xfId="0" applyNumberFormat="1" applyFont="1" applyFill="1" applyBorder="1" applyAlignment="1">
      <alignment horizontal="center" vertical="center"/>
    </xf>
    <xf numFmtId="0" fontId="9" fillId="12" borderId="9" xfId="0" applyNumberFormat="1" applyFont="1" applyFill="1" applyBorder="1" applyAlignment="1">
      <alignment horizontal="center" vertical="center"/>
    </xf>
    <xf numFmtId="0" fontId="9" fillId="12" borderId="10" xfId="0" applyNumberFormat="1" applyFont="1" applyFill="1" applyBorder="1" applyAlignment="1">
      <alignment horizontal="center" vertical="center"/>
    </xf>
    <xf numFmtId="0" fontId="15" fillId="12" borderId="11" xfId="0" applyFont="1" applyFill="1" applyBorder="1" applyAlignment="1">
      <alignment horizontal="center" vertical="center"/>
    </xf>
    <xf numFmtId="0" fontId="15" fillId="12" borderId="9" xfId="0" applyFont="1" applyFill="1" applyBorder="1" applyAlignment="1">
      <alignment horizontal="center" vertical="center"/>
    </xf>
    <xf numFmtId="0" fontId="15" fillId="12" borderId="10" xfId="0" applyFont="1" applyFill="1" applyBorder="1" applyAlignment="1">
      <alignment horizontal="center" vertical="center"/>
    </xf>
    <xf numFmtId="0" fontId="9" fillId="12" borderId="11" xfId="0" applyFont="1" applyFill="1" applyBorder="1" applyAlignment="1">
      <alignment horizontal="center" vertical="center"/>
    </xf>
    <xf numFmtId="0" fontId="9" fillId="12" borderId="9" xfId="0" applyFont="1" applyFill="1" applyBorder="1" applyAlignment="1">
      <alignment horizontal="center" vertical="center"/>
    </xf>
    <xf numFmtId="0" fontId="9" fillId="12" borderId="18" xfId="0" applyFont="1" applyFill="1" applyBorder="1" applyAlignment="1">
      <alignment horizontal="center" vertical="center"/>
    </xf>
    <xf numFmtId="0" fontId="20" fillId="12" borderId="41" xfId="0" applyFont="1" applyFill="1" applyBorder="1" applyAlignment="1">
      <alignment horizontal="center" vertical="center"/>
    </xf>
    <xf numFmtId="0" fontId="21" fillId="12" borderId="16" xfId="0" applyFont="1" applyFill="1" applyBorder="1" applyAlignment="1">
      <alignment horizontal="center" vertical="center"/>
    </xf>
    <xf numFmtId="0" fontId="0" fillId="0" borderId="16" xfId="0" applyBorder="1" applyAlignment="1">
      <alignment vertical="center"/>
    </xf>
    <xf numFmtId="0" fontId="22" fillId="0" borderId="16" xfId="0" applyFont="1" applyBorder="1" applyAlignment="1">
      <alignment vertical="center"/>
    </xf>
    <xf numFmtId="0" fontId="22" fillId="0" borderId="17" xfId="0" applyFont="1" applyBorder="1" applyAlignment="1">
      <alignment vertical="center"/>
    </xf>
    <xf numFmtId="0" fontId="14" fillId="12" borderId="41" xfId="0" applyFont="1" applyFill="1" applyBorder="1" applyAlignment="1">
      <alignment vertical="center"/>
    </xf>
    <xf numFmtId="0" fontId="14" fillId="12" borderId="16" xfId="0" applyFont="1" applyFill="1" applyBorder="1" applyAlignment="1">
      <alignment vertical="center"/>
    </xf>
    <xf numFmtId="0" fontId="14" fillId="12" borderId="42" xfId="0" applyFont="1" applyFill="1" applyBorder="1" applyAlignment="1">
      <alignment vertical="center"/>
    </xf>
    <xf numFmtId="0" fontId="14" fillId="12" borderId="19" xfId="0" applyFont="1" applyFill="1" applyBorder="1" applyAlignment="1">
      <alignment vertical="center"/>
    </xf>
    <xf numFmtId="0" fontId="0" fillId="12" borderId="16" xfId="0" applyFill="1" applyBorder="1" applyAlignment="1">
      <alignment horizontal="center" vertical="center"/>
    </xf>
    <xf numFmtId="0" fontId="14" fillId="12" borderId="16" xfId="0" applyFont="1" applyFill="1" applyBorder="1" applyAlignment="1">
      <alignment horizontal="center" vertical="center"/>
    </xf>
    <xf numFmtId="0" fontId="14" fillId="12" borderId="19" xfId="0" applyFont="1" applyFill="1" applyBorder="1" applyAlignment="1">
      <alignment horizontal="center" vertical="center"/>
    </xf>
    <xf numFmtId="49" fontId="9" fillId="12" borderId="16" xfId="0" applyNumberFormat="1" applyFont="1" applyFill="1" applyBorder="1" applyAlignment="1">
      <alignment horizontal="left" vertical="center" indent="1"/>
    </xf>
    <xf numFmtId="0" fontId="9" fillId="0" borderId="16" xfId="0" applyFont="1" applyBorder="1" applyAlignment="1">
      <alignment horizontal="left" vertical="center" indent="1"/>
    </xf>
    <xf numFmtId="0" fontId="9" fillId="0" borderId="17" xfId="0" applyFont="1" applyBorder="1" applyAlignment="1">
      <alignment horizontal="left" vertical="center" indent="1"/>
    </xf>
    <xf numFmtId="0" fontId="9" fillId="0" borderId="19" xfId="0" applyFont="1" applyBorder="1" applyAlignment="1">
      <alignment horizontal="left" vertical="center" indent="1"/>
    </xf>
    <xf numFmtId="0" fontId="9" fillId="0" borderId="26" xfId="0" applyFont="1" applyBorder="1" applyAlignment="1">
      <alignment horizontal="left" vertical="center" indent="1"/>
    </xf>
    <xf numFmtId="0" fontId="0" fillId="12" borderId="19" xfId="0" applyFill="1" applyBorder="1" applyAlignment="1">
      <alignment horizontal="center" vertical="center"/>
    </xf>
    <xf numFmtId="0" fontId="0" fillId="0" borderId="19" xfId="0" applyBorder="1" applyAlignment="1">
      <alignment vertical="center"/>
    </xf>
    <xf numFmtId="0" fontId="16" fillId="0" borderId="13" xfId="0" applyFont="1" applyBorder="1" applyAlignment="1">
      <alignment vertical="center"/>
    </xf>
    <xf numFmtId="0" fontId="23" fillId="13" borderId="41" xfId="0" applyFont="1" applyFill="1" applyBorder="1" applyAlignment="1">
      <alignment vertical="center"/>
    </xf>
    <xf numFmtId="0" fontId="23" fillId="13" borderId="16" xfId="0" applyFont="1" applyFill="1" applyBorder="1" applyAlignment="1">
      <alignment vertical="center"/>
    </xf>
    <xf numFmtId="0" fontId="13" fillId="13" borderId="16" xfId="0" applyFont="1" applyFill="1" applyBorder="1" applyAlignment="1">
      <alignment horizontal="center" vertical="center"/>
    </xf>
    <xf numFmtId="0" fontId="18" fillId="13" borderId="16" xfId="0" applyFont="1" applyFill="1" applyBorder="1" applyAlignment="1">
      <alignment vertical="center"/>
    </xf>
    <xf numFmtId="0" fontId="18" fillId="13" borderId="17" xfId="0" applyFont="1" applyFill="1" applyBorder="1" applyAlignment="1">
      <alignment vertical="center"/>
    </xf>
    <xf numFmtId="0" fontId="25" fillId="0" borderId="16" xfId="0" applyFont="1" applyBorder="1" applyAlignment="1">
      <alignment vertical="center"/>
    </xf>
    <xf numFmtId="0" fontId="25" fillId="0" borderId="17" xfId="0" applyFont="1" applyBorder="1" applyAlignment="1">
      <alignment vertical="center"/>
    </xf>
    <xf numFmtId="0" fontId="24" fillId="0" borderId="16" xfId="0" applyFont="1" applyBorder="1" applyAlignment="1">
      <alignment vertical="center"/>
    </xf>
    <xf numFmtId="0" fontId="24" fillId="0" borderId="17" xfId="0" applyFont="1" applyBorder="1" applyAlignment="1">
      <alignment vertical="center"/>
    </xf>
    <xf numFmtId="0" fontId="25" fillId="0" borderId="11" xfId="0" applyFont="1" applyBorder="1" applyAlignment="1">
      <alignment vertical="center"/>
    </xf>
    <xf numFmtId="0" fontId="0" fillId="0" borderId="9" xfId="0" applyBorder="1" applyAlignment="1">
      <alignment vertical="center"/>
    </xf>
    <xf numFmtId="0" fontId="0" fillId="0" borderId="18" xfId="0" applyBorder="1" applyAlignment="1">
      <alignment vertical="center"/>
    </xf>
    <xf numFmtId="0" fontId="20" fillId="12" borderId="42" xfId="0" applyFont="1" applyFill="1" applyBorder="1" applyAlignment="1">
      <alignment horizontal="center" vertical="center"/>
    </xf>
    <xf numFmtId="0" fontId="21" fillId="12" borderId="19" xfId="0" applyFont="1" applyFill="1" applyBorder="1" applyAlignment="1">
      <alignment horizontal="center" vertical="center"/>
    </xf>
    <xf numFmtId="0" fontId="25" fillId="0" borderId="19" xfId="0" applyFont="1" applyBorder="1" applyAlignment="1">
      <alignment vertical="center"/>
    </xf>
    <xf numFmtId="0" fontId="25" fillId="0" borderId="26" xfId="0" applyFont="1" applyBorder="1" applyAlignment="1">
      <alignment vertical="center"/>
    </xf>
    <xf numFmtId="0" fontId="20" fillId="12" borderId="45" xfId="0" applyFont="1" applyFill="1" applyBorder="1" applyAlignment="1">
      <alignment horizontal="center" vertical="center"/>
    </xf>
    <xf numFmtId="0" fontId="21" fillId="12" borderId="25" xfId="0" applyFont="1" applyFill="1" applyBorder="1" applyAlignment="1">
      <alignment horizontal="center" vertical="center"/>
    </xf>
    <xf numFmtId="0" fontId="25" fillId="0" borderId="31" xfId="0" applyFont="1"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20" fillId="14" borderId="6" xfId="0" applyFont="1" applyFill="1" applyBorder="1" applyAlignment="1">
      <alignment horizontal="center" vertical="center"/>
    </xf>
    <xf numFmtId="0" fontId="21" fillId="14" borderId="7" xfId="0" applyFont="1" applyFill="1" applyBorder="1" applyAlignment="1">
      <alignment horizontal="center" vertical="center"/>
    </xf>
    <xf numFmtId="0" fontId="0" fillId="14" borderId="7" xfId="0" applyFill="1" applyBorder="1" applyAlignment="1">
      <alignment vertical="center"/>
    </xf>
    <xf numFmtId="0" fontId="0" fillId="14" borderId="8" xfId="0" applyFill="1" applyBorder="1" applyAlignment="1">
      <alignment vertical="center"/>
    </xf>
    <xf numFmtId="0" fontId="20" fillId="3" borderId="1" xfId="0" applyFont="1" applyFill="1" applyBorder="1" applyAlignment="1">
      <alignment horizontal="center" vertical="center"/>
    </xf>
    <xf numFmtId="0" fontId="21" fillId="3" borderId="2" xfId="0" applyFont="1" applyFill="1" applyBorder="1" applyAlignment="1">
      <alignment horizontal="center" vertical="center"/>
    </xf>
    <xf numFmtId="0" fontId="0" fillId="3" borderId="2" xfId="0" applyFill="1" applyBorder="1" applyAlignment="1">
      <alignment vertical="center"/>
    </xf>
    <xf numFmtId="0" fontId="0" fillId="3" borderId="3" xfId="0" applyFill="1" applyBorder="1" applyAlignment="1">
      <alignment vertical="center"/>
    </xf>
    <xf numFmtId="0" fontId="0" fillId="3" borderId="6" xfId="0" applyFill="1" applyBorder="1" applyAlignment="1">
      <alignment vertical="center"/>
    </xf>
    <xf numFmtId="0" fontId="0" fillId="3" borderId="7" xfId="0" applyFill="1" applyBorder="1" applyAlignment="1">
      <alignment vertical="center"/>
    </xf>
    <xf numFmtId="0" fontId="0" fillId="3" borderId="8" xfId="0" applyFill="1" applyBorder="1" applyAlignment="1">
      <alignment vertical="center"/>
    </xf>
    <xf numFmtId="0" fontId="25" fillId="0" borderId="9" xfId="0" applyFont="1" applyBorder="1" applyAlignment="1">
      <alignment vertical="center"/>
    </xf>
    <xf numFmtId="0" fontId="25" fillId="0" borderId="18" xfId="0" applyFont="1" applyBorder="1" applyAlignment="1">
      <alignment vertical="center"/>
    </xf>
    <xf numFmtId="0" fontId="25" fillId="0" borderId="40" xfId="0" applyFont="1" applyBorder="1" applyAlignment="1">
      <alignment vertical="center"/>
    </xf>
    <xf numFmtId="0" fontId="0" fillId="0" borderId="28" xfId="0" applyBorder="1" applyAlignment="1">
      <alignment vertical="center"/>
    </xf>
    <xf numFmtId="0" fontId="0" fillId="0" borderId="43" xfId="0" applyBorder="1" applyAlignment="1">
      <alignment vertical="center"/>
    </xf>
    <xf numFmtId="0" fontId="49" fillId="0" borderId="0" xfId="5" applyFont="1" applyBorder="1" applyAlignment="1">
      <alignment horizontal="left" wrapText="1"/>
    </xf>
    <xf numFmtId="0" fontId="49" fillId="0" borderId="0" xfId="5" applyFont="1" applyBorder="1" applyAlignment="1">
      <alignment horizontal="left"/>
    </xf>
    <xf numFmtId="0" fontId="49" fillId="0" borderId="7" xfId="5" applyNumberFormat="1" applyFont="1" applyBorder="1" applyAlignment="1">
      <alignment horizontal="left" indent="1"/>
    </xf>
    <xf numFmtId="0" fontId="48" fillId="0" borderId="0" xfId="5" applyFont="1" applyBorder="1" applyAlignment="1">
      <alignment horizontal="distributed" vertical="center" indent="11"/>
    </xf>
    <xf numFmtId="0" fontId="48" fillId="0" borderId="15" xfId="5" applyFont="1" applyBorder="1" applyAlignment="1">
      <alignment horizontal="distributed" vertical="center" indent="11"/>
    </xf>
    <xf numFmtId="0" fontId="49" fillId="0" borderId="0" xfId="5" applyFont="1" applyBorder="1" applyAlignment="1">
      <alignment horizontal="left" vertical="center"/>
    </xf>
    <xf numFmtId="0" fontId="49" fillId="0" borderId="0" xfId="5" applyFont="1" applyBorder="1" applyAlignment="1">
      <alignment horizontal="left" indent="1" shrinkToFit="1"/>
    </xf>
    <xf numFmtId="178" fontId="45" fillId="0" borderId="0" xfId="5" applyNumberFormat="1" applyBorder="1" applyAlignment="1">
      <alignment horizontal="right" vertical="center"/>
    </xf>
    <xf numFmtId="0" fontId="52" fillId="0" borderId="0" xfId="5" applyFont="1" applyBorder="1" applyAlignment="1">
      <alignment horizontal="left" vertical="center"/>
    </xf>
    <xf numFmtId="0" fontId="52" fillId="0" borderId="11" xfId="5" applyFont="1" applyBorder="1" applyAlignment="1">
      <alignment horizontal="distributed" vertical="center"/>
    </xf>
    <xf numFmtId="0" fontId="52" fillId="0" borderId="9" xfId="5" applyFont="1" applyBorder="1" applyAlignment="1">
      <alignment horizontal="distributed" vertical="center"/>
    </xf>
    <xf numFmtId="0" fontId="52" fillId="0" borderId="10" xfId="5" applyFont="1" applyBorder="1" applyAlignment="1">
      <alignment horizontal="distributed" vertical="center"/>
    </xf>
    <xf numFmtId="0" fontId="52" fillId="0" borderId="0" xfId="5" applyFont="1" applyBorder="1" applyAlignment="1">
      <alignment horizontal="center" vertical="center"/>
    </xf>
    <xf numFmtId="0" fontId="52" fillId="0" borderId="11" xfId="5" applyFont="1" applyBorder="1" applyAlignment="1">
      <alignment horizontal="center" vertical="center"/>
    </xf>
    <xf numFmtId="0" fontId="52" fillId="0" borderId="10" xfId="5" applyFont="1" applyBorder="1" applyAlignment="1">
      <alignment horizontal="center" vertical="center"/>
    </xf>
    <xf numFmtId="178" fontId="52" fillId="0" borderId="11" xfId="5" applyNumberFormat="1" applyFont="1" applyBorder="1" applyAlignment="1">
      <alignment horizontal="center" vertical="center"/>
    </xf>
    <xf numFmtId="178" fontId="52" fillId="0" borderId="9" xfId="5" applyNumberFormat="1" applyFont="1" applyBorder="1" applyAlignment="1">
      <alignment horizontal="center" vertical="center"/>
    </xf>
    <xf numFmtId="178" fontId="52" fillId="0" borderId="10" xfId="5" applyNumberFormat="1" applyFont="1" applyBorder="1" applyAlignment="1">
      <alignment horizontal="center" vertical="center"/>
    </xf>
    <xf numFmtId="0" fontId="52" fillId="0" borderId="36" xfId="5" applyFont="1" applyBorder="1" applyAlignment="1">
      <alignment horizontal="center" vertical="center" textRotation="255"/>
    </xf>
    <xf numFmtId="0" fontId="52" fillId="0" borderId="48" xfId="5" applyFont="1" applyBorder="1" applyAlignment="1">
      <alignment horizontal="center" vertical="center" textRotation="255"/>
    </xf>
    <xf numFmtId="0" fontId="52" fillId="0" borderId="11" xfId="5" applyFont="1" applyBorder="1" applyAlignment="1">
      <alignment horizontal="left" vertical="center" indent="1" shrinkToFit="1"/>
    </xf>
    <xf numFmtId="0" fontId="52" fillId="0" borderId="9" xfId="5" applyFont="1" applyBorder="1" applyAlignment="1">
      <alignment horizontal="left" vertical="center" indent="1" shrinkToFit="1"/>
    </xf>
    <xf numFmtId="0" fontId="52" fillId="0" borderId="10" xfId="5" applyFont="1" applyBorder="1" applyAlignment="1">
      <alignment horizontal="left" vertical="center" indent="1" shrinkToFit="1"/>
    </xf>
    <xf numFmtId="0" fontId="52" fillId="0" borderId="0" xfId="5" applyFont="1" applyBorder="1" applyAlignment="1">
      <alignment horizontal="left" vertical="center" indent="1"/>
    </xf>
    <xf numFmtId="0" fontId="52" fillId="0" borderId="5" xfId="5" applyFont="1" applyBorder="1" applyAlignment="1">
      <alignment horizontal="left" vertical="center" indent="1"/>
    </xf>
    <xf numFmtId="0" fontId="52" fillId="0" borderId="1" xfId="5" applyFont="1" applyBorder="1" applyAlignment="1">
      <alignment horizontal="center" vertical="center"/>
    </xf>
    <xf numFmtId="0" fontId="52" fillId="0" borderId="3" xfId="5" applyFont="1" applyBorder="1" applyAlignment="1">
      <alignment horizontal="center" vertical="center"/>
    </xf>
    <xf numFmtId="0" fontId="52" fillId="0" borderId="11" xfId="5" applyFont="1" applyBorder="1" applyAlignment="1">
      <alignment horizontal="left" vertical="center" indent="1"/>
    </xf>
    <xf numFmtId="0" fontId="52" fillId="0" borderId="9" xfId="5" applyFont="1" applyBorder="1" applyAlignment="1">
      <alignment horizontal="left" vertical="center" indent="1"/>
    </xf>
    <xf numFmtId="0" fontId="52" fillId="0" borderId="10" xfId="5" applyFont="1" applyBorder="1" applyAlignment="1">
      <alignment horizontal="left" vertical="center" indent="1"/>
    </xf>
    <xf numFmtId="0" fontId="52" fillId="0" borderId="5" xfId="5" applyFont="1" applyBorder="1" applyAlignment="1">
      <alignment horizontal="left" vertical="center"/>
    </xf>
    <xf numFmtId="0" fontId="52" fillId="0" borderId="1" xfId="5" applyFont="1" applyBorder="1" applyAlignment="1">
      <alignment horizontal="distributed" vertical="center"/>
    </xf>
    <xf numFmtId="0" fontId="52" fillId="0" borderId="3" xfId="5" applyFont="1" applyBorder="1" applyAlignment="1">
      <alignment horizontal="distributed" vertical="center"/>
    </xf>
    <xf numFmtId="0" fontId="52" fillId="0" borderId="4" xfId="5" applyFont="1" applyBorder="1" applyAlignment="1">
      <alignment horizontal="distributed" vertical="center"/>
    </xf>
    <xf numFmtId="0" fontId="52" fillId="0" borderId="5" xfId="5" applyFont="1" applyBorder="1" applyAlignment="1">
      <alignment horizontal="distributed" vertical="center"/>
    </xf>
    <xf numFmtId="0" fontId="52" fillId="0" borderId="6" xfId="5" applyFont="1" applyBorder="1" applyAlignment="1">
      <alignment horizontal="distributed" vertical="center"/>
    </xf>
    <xf numFmtId="0" fontId="52" fillId="0" borderId="8" xfId="5" applyFont="1" applyBorder="1" applyAlignment="1">
      <alignment horizontal="distributed" vertical="center"/>
    </xf>
    <xf numFmtId="0" fontId="52" fillId="0" borderId="2" xfId="5" applyFont="1" applyBorder="1" applyAlignment="1">
      <alignment horizontal="left" vertical="center"/>
    </xf>
    <xf numFmtId="0" fontId="52" fillId="0" borderId="3" xfId="5" applyFont="1" applyBorder="1" applyAlignment="1">
      <alignment horizontal="left" vertical="center"/>
    </xf>
    <xf numFmtId="0" fontId="52" fillId="0" borderId="54" xfId="5" applyFont="1" applyBorder="1" applyAlignment="1">
      <alignment horizontal="center" vertical="center"/>
    </xf>
    <xf numFmtId="0" fontId="52" fillId="0" borderId="55" xfId="5" applyFont="1" applyBorder="1" applyAlignment="1">
      <alignment horizontal="center" vertical="center"/>
    </xf>
    <xf numFmtId="0" fontId="52" fillId="0" borderId="56" xfId="5" applyFont="1" applyBorder="1" applyAlignment="1">
      <alignment horizontal="center" vertical="center"/>
    </xf>
    <xf numFmtId="0" fontId="52" fillId="0" borderId="57" xfId="5" applyFont="1" applyBorder="1" applyAlignment="1">
      <alignment horizontal="center" vertical="center"/>
    </xf>
    <xf numFmtId="0" fontId="52" fillId="0" borderId="58" xfId="5" applyFont="1" applyBorder="1" applyAlignment="1">
      <alignment horizontal="center" vertical="center"/>
    </xf>
    <xf numFmtId="0" fontId="52" fillId="0" borderId="59" xfId="5" applyFont="1" applyBorder="1" applyAlignment="1">
      <alignment horizontal="center" vertical="center"/>
    </xf>
    <xf numFmtId="0" fontId="52" fillId="0" borderId="60" xfId="5" applyFont="1" applyBorder="1" applyAlignment="1">
      <alignment horizontal="center" vertical="center"/>
    </xf>
    <xf numFmtId="0" fontId="52" fillId="0" borderId="61" xfId="5" applyFont="1" applyBorder="1" applyAlignment="1">
      <alignment horizontal="center" vertical="center"/>
    </xf>
    <xf numFmtId="0" fontId="52" fillId="0" borderId="62" xfId="5" applyFont="1" applyBorder="1" applyAlignment="1">
      <alignment horizontal="center" vertical="center"/>
    </xf>
    <xf numFmtId="0" fontId="52" fillId="0" borderId="9" xfId="5" applyFont="1" applyBorder="1" applyAlignment="1">
      <alignment vertical="center"/>
    </xf>
    <xf numFmtId="0" fontId="0" fillId="0" borderId="10" xfId="0" applyBorder="1" applyAlignment="1">
      <alignment vertical="center"/>
    </xf>
    <xf numFmtId="0" fontId="52" fillId="0" borderId="7" xfId="5" applyFont="1" applyBorder="1" applyAlignment="1">
      <alignment horizontal="center" vertical="center"/>
    </xf>
    <xf numFmtId="0" fontId="52" fillId="0" borderId="16" xfId="5" applyFont="1" applyBorder="1" applyAlignment="1">
      <alignment horizontal="center" vertical="center"/>
    </xf>
    <xf numFmtId="178" fontId="53" fillId="0" borderId="0" xfId="5" applyNumberFormat="1" applyFont="1" applyBorder="1" applyAlignment="1">
      <alignment horizontal="right" vertical="center"/>
    </xf>
    <xf numFmtId="0" fontId="46" fillId="0" borderId="7" xfId="5" applyFont="1" applyBorder="1" applyAlignment="1">
      <alignment horizontal="left" vertical="center"/>
    </xf>
    <xf numFmtId="0" fontId="54" fillId="0" borderId="0" xfId="5" applyFont="1" applyBorder="1" applyAlignment="1">
      <alignment horizontal="distributed" vertical="center" indent="12"/>
    </xf>
    <xf numFmtId="0" fontId="54" fillId="0" borderId="5" xfId="5" applyFont="1" applyBorder="1" applyAlignment="1">
      <alignment horizontal="distributed" vertical="center" indent="12"/>
    </xf>
    <xf numFmtId="0" fontId="49" fillId="0" borderId="7" xfId="5" applyFont="1" applyBorder="1" applyAlignment="1">
      <alignment horizontal="left" vertical="center" indent="1"/>
    </xf>
    <xf numFmtId="0" fontId="49" fillId="0" borderId="0" xfId="5" applyFont="1" applyBorder="1" applyAlignment="1">
      <alignment horizontal="left" vertical="center" indent="1" shrinkToFit="1"/>
    </xf>
    <xf numFmtId="0" fontId="49" fillId="0" borderId="0" xfId="5" applyFont="1" applyBorder="1" applyAlignment="1">
      <alignment horizontal="left" indent="1"/>
    </xf>
    <xf numFmtId="0" fontId="49" fillId="0" borderId="7" xfId="5" applyFont="1" applyBorder="1" applyAlignment="1">
      <alignment horizontal="left" vertical="center"/>
    </xf>
    <xf numFmtId="0" fontId="48" fillId="0" borderId="0" xfId="5" applyFont="1" applyBorder="1" applyAlignment="1">
      <alignment horizontal="distributed" vertical="center" indent="14"/>
    </xf>
    <xf numFmtId="0" fontId="48" fillId="0" borderId="5" xfId="5" applyFont="1" applyBorder="1" applyAlignment="1">
      <alignment horizontal="distributed" vertical="center" indent="14"/>
    </xf>
    <xf numFmtId="0" fontId="49" fillId="0" borderId="0" xfId="5" applyFont="1" applyBorder="1" applyAlignment="1">
      <alignment horizontal="left" vertical="center" indent="1"/>
    </xf>
    <xf numFmtId="0" fontId="52" fillId="0" borderId="7" xfId="5" applyFont="1" applyBorder="1" applyAlignment="1">
      <alignment horizontal="left" vertical="center"/>
    </xf>
    <xf numFmtId="0" fontId="52" fillId="0" borderId="11" xfId="5" applyFont="1" applyBorder="1" applyAlignment="1">
      <alignment horizontal="distributed" vertical="center" indent="1"/>
    </xf>
    <xf numFmtId="0" fontId="52" fillId="0" borderId="9" xfId="5" applyFont="1" applyBorder="1" applyAlignment="1">
      <alignment horizontal="distributed" vertical="center" indent="1"/>
    </xf>
    <xf numFmtId="0" fontId="52" fillId="0" borderId="10" xfId="5" applyFont="1" applyBorder="1" applyAlignment="1">
      <alignment horizontal="distributed" vertical="center" indent="1"/>
    </xf>
    <xf numFmtId="0" fontId="52" fillId="0" borderId="18" xfId="5" applyFont="1" applyBorder="1" applyAlignment="1">
      <alignment horizontal="left" vertical="center" indent="1"/>
    </xf>
    <xf numFmtId="0" fontId="52" fillId="0" borderId="68" xfId="5" applyFont="1" applyBorder="1" applyAlignment="1">
      <alignment horizontal="center" vertical="center"/>
    </xf>
    <xf numFmtId="0" fontId="57" fillId="0" borderId="0" xfId="5" applyFont="1" applyBorder="1" applyAlignment="1">
      <alignment horizontal="distributed" vertical="center" indent="12"/>
    </xf>
    <xf numFmtId="0" fontId="58" fillId="0" borderId="0" xfId="5" applyFont="1" applyBorder="1" applyAlignment="1">
      <alignment horizontal="left" vertical="center"/>
    </xf>
    <xf numFmtId="0" fontId="52" fillId="0" borderId="63" xfId="5" applyFont="1" applyBorder="1" applyAlignment="1">
      <alignment horizontal="center" vertical="center"/>
    </xf>
    <xf numFmtId="0" fontId="52" fillId="0" borderId="32" xfId="5" applyFont="1" applyBorder="1" applyAlignment="1">
      <alignment horizontal="center" vertical="center"/>
    </xf>
    <xf numFmtId="178" fontId="52" fillId="0" borderId="32" xfId="5" applyNumberFormat="1" applyFont="1" applyBorder="1" applyAlignment="1">
      <alignment horizontal="center" vertical="center"/>
    </xf>
    <xf numFmtId="178" fontId="52" fillId="0" borderId="33" xfId="5" applyNumberFormat="1" applyFont="1" applyBorder="1" applyAlignment="1">
      <alignment horizontal="center" vertical="center"/>
    </xf>
    <xf numFmtId="0" fontId="52" fillId="0" borderId="0" xfId="5" applyFont="1" applyBorder="1" applyAlignment="1">
      <alignment horizontal="distributed" vertical="center" textRotation="255"/>
    </xf>
    <xf numFmtId="0" fontId="52" fillId="0" borderId="7" xfId="5" applyFont="1" applyBorder="1" applyAlignment="1">
      <alignment horizontal="distributed" vertical="center" textRotation="255"/>
    </xf>
    <xf numFmtId="0" fontId="52" fillId="0" borderId="48" xfId="5" applyFont="1" applyBorder="1" applyAlignment="1">
      <alignment horizontal="distributed" vertical="center"/>
    </xf>
    <xf numFmtId="0" fontId="52" fillId="0" borderId="44" xfId="5" applyFont="1" applyBorder="1" applyAlignment="1">
      <alignment horizontal="distributed" vertical="center"/>
    </xf>
    <xf numFmtId="0" fontId="52" fillId="0" borderId="6" xfId="5" applyFont="1" applyBorder="1" applyAlignment="1">
      <alignment horizontal="left" vertical="center" indent="1" shrinkToFit="1"/>
    </xf>
    <xf numFmtId="0" fontId="52" fillId="0" borderId="7" xfId="5" applyFont="1" applyBorder="1" applyAlignment="1">
      <alignment horizontal="left" vertical="center" indent="1" shrinkToFit="1"/>
    </xf>
    <xf numFmtId="0" fontId="52" fillId="0" borderId="35" xfId="5" applyFont="1" applyBorder="1" applyAlignment="1">
      <alignment horizontal="left" vertical="center" indent="1" shrinkToFit="1"/>
    </xf>
    <xf numFmtId="0" fontId="52" fillId="0" borderId="8" xfId="5" applyFont="1" applyBorder="1" applyAlignment="1">
      <alignment horizontal="center" vertical="center"/>
    </xf>
    <xf numFmtId="0" fontId="52" fillId="0" borderId="2" xfId="5" applyFont="1" applyBorder="1" applyAlignment="1">
      <alignment horizontal="left" vertical="center" indent="1"/>
    </xf>
    <xf numFmtId="0" fontId="52" fillId="0" borderId="30" xfId="5" applyFont="1" applyBorder="1" applyAlignment="1">
      <alignment horizontal="left" vertical="center" indent="1"/>
    </xf>
    <xf numFmtId="0" fontId="52" fillId="0" borderId="7" xfId="5" applyFont="1" applyBorder="1" applyAlignment="1">
      <alignment horizontal="left" vertical="center" indent="1"/>
    </xf>
    <xf numFmtId="0" fontId="52" fillId="0" borderId="35" xfId="5" applyFont="1" applyBorder="1" applyAlignment="1">
      <alignment horizontal="left" vertical="center" indent="1"/>
    </xf>
    <xf numFmtId="0" fontId="52" fillId="0" borderId="13" xfId="5" applyFont="1" applyBorder="1" applyAlignment="1">
      <alignment horizontal="left" vertical="center" indent="1"/>
    </xf>
    <xf numFmtId="0" fontId="52" fillId="0" borderId="69" xfId="5" applyFont="1" applyBorder="1" applyAlignment="1">
      <alignment horizontal="center" vertical="center"/>
    </xf>
    <xf numFmtId="0" fontId="52" fillId="0" borderId="70" xfId="5" applyFont="1" applyBorder="1" applyAlignment="1">
      <alignment horizontal="center" vertical="center"/>
    </xf>
    <xf numFmtId="0" fontId="52" fillId="0" borderId="71" xfId="5" applyFont="1" applyBorder="1" applyAlignment="1">
      <alignment horizontal="center" vertical="center"/>
    </xf>
    <xf numFmtId="0" fontId="53" fillId="0" borderId="13" xfId="5" applyFont="1" applyBorder="1" applyAlignment="1">
      <alignment horizontal="center" vertical="center"/>
    </xf>
    <xf numFmtId="0" fontId="52" fillId="0" borderId="1" xfId="5" applyFont="1" applyBorder="1" applyAlignment="1">
      <alignment horizontal="left" vertical="center" indent="1"/>
    </xf>
    <xf numFmtId="0" fontId="52" fillId="0" borderId="6" xfId="5" applyFont="1" applyBorder="1" applyAlignment="1">
      <alignment horizontal="left" vertical="center" indent="1"/>
    </xf>
    <xf numFmtId="0" fontId="52" fillId="0" borderId="15" xfId="5" applyFont="1" applyBorder="1" applyAlignment="1">
      <alignment horizontal="left" vertical="center" indent="1"/>
    </xf>
    <xf numFmtId="0" fontId="52" fillId="0" borderId="0" xfId="5" applyFont="1" applyBorder="1" applyAlignment="1">
      <alignment horizontal="distributed" vertical="center" indent="1"/>
    </xf>
    <xf numFmtId="0" fontId="52" fillId="0" borderId="12" xfId="5" applyFont="1" applyBorder="1" applyAlignment="1">
      <alignment horizontal="distributed" vertical="center" indent="1"/>
    </xf>
    <xf numFmtId="0" fontId="52" fillId="0" borderId="30" xfId="5" applyFont="1" applyBorder="1" applyAlignment="1">
      <alignment horizontal="left" vertical="center"/>
    </xf>
    <xf numFmtId="0" fontId="52" fillId="0" borderId="64" xfId="5" applyFont="1" applyBorder="1" applyAlignment="1">
      <alignment horizontal="left" vertical="center" indent="3"/>
    </xf>
    <xf numFmtId="0" fontId="52" fillId="0" borderId="65" xfId="5" applyFont="1" applyBorder="1" applyAlignment="1">
      <alignment horizontal="left" vertical="center" indent="3"/>
    </xf>
    <xf numFmtId="0" fontId="52" fillId="0" borderId="66" xfId="5" applyFont="1" applyBorder="1" applyAlignment="1">
      <alignment horizontal="left" vertical="center" indent="3"/>
    </xf>
    <xf numFmtId="0" fontId="52" fillId="0" borderId="67" xfId="5" applyFont="1" applyBorder="1" applyAlignment="1">
      <alignment horizontal="center" vertical="center"/>
    </xf>
    <xf numFmtId="0" fontId="52" fillId="0" borderId="6" xfId="5" applyFont="1" applyBorder="1" applyAlignment="1">
      <alignment horizontal="center" vertical="center"/>
    </xf>
    <xf numFmtId="0" fontId="49" fillId="0" borderId="9" xfId="6" applyFont="1" applyBorder="1" applyAlignment="1">
      <alignment horizontal="center" vertical="center"/>
    </xf>
    <xf numFmtId="0" fontId="49" fillId="0" borderId="10" xfId="6" applyFont="1" applyBorder="1" applyAlignment="1">
      <alignment horizontal="center" vertical="center"/>
    </xf>
    <xf numFmtId="0" fontId="61" fillId="0" borderId="0" xfId="6" applyFont="1" applyBorder="1" applyAlignment="1">
      <alignment horizontal="left" vertical="center"/>
    </xf>
    <xf numFmtId="0" fontId="53" fillId="0" borderId="16" xfId="6" applyFont="1" applyBorder="1" applyAlignment="1">
      <alignment horizontal="distributed" vertical="center" indent="1"/>
    </xf>
    <xf numFmtId="0" fontId="49" fillId="0" borderId="11" xfId="6" applyFont="1" applyBorder="1" applyAlignment="1">
      <alignment horizontal="center" vertical="center"/>
    </xf>
    <xf numFmtId="0" fontId="49" fillId="0" borderId="9" xfId="6" applyFont="1" applyBorder="1" applyAlignment="1">
      <alignment horizontal="left" vertical="center"/>
    </xf>
    <xf numFmtId="0" fontId="49" fillId="0" borderId="10" xfId="6" applyFont="1" applyBorder="1" applyAlignment="1">
      <alignment horizontal="left" vertical="center"/>
    </xf>
    <xf numFmtId="0" fontId="53" fillId="0" borderId="1" xfId="6" applyFont="1" applyBorder="1" applyAlignment="1">
      <alignment horizontal="left" vertical="center" indent="1"/>
    </xf>
    <xf numFmtId="0" fontId="53" fillId="0" borderId="2" xfId="6" applyFont="1" applyBorder="1" applyAlignment="1">
      <alignment horizontal="left" vertical="center" indent="1"/>
    </xf>
    <xf numFmtId="0" fontId="53" fillId="0" borderId="3" xfId="6" applyFont="1" applyBorder="1" applyAlignment="1">
      <alignment horizontal="left" vertical="center" indent="1"/>
    </xf>
    <xf numFmtId="0" fontId="49" fillId="0" borderId="1" xfId="6" applyFont="1" applyBorder="1" applyAlignment="1">
      <alignment horizontal="left" vertical="center"/>
    </xf>
    <xf numFmtId="0" fontId="49" fillId="0" borderId="2" xfId="6" applyFont="1" applyBorder="1" applyAlignment="1">
      <alignment horizontal="left" vertical="center"/>
    </xf>
    <xf numFmtId="0" fontId="49" fillId="0" borderId="3" xfId="6" applyFont="1" applyBorder="1" applyAlignment="1">
      <alignment horizontal="left" vertical="center"/>
    </xf>
    <xf numFmtId="0" fontId="49" fillId="0" borderId="60" xfId="6" applyFont="1" applyBorder="1" applyAlignment="1">
      <alignment horizontal="left" vertical="center" indent="1"/>
    </xf>
    <xf numFmtId="0" fontId="49" fillId="0" borderId="61" xfId="6" applyFont="1" applyBorder="1" applyAlignment="1">
      <alignment horizontal="left" vertical="center" indent="1"/>
    </xf>
    <xf numFmtId="0" fontId="49" fillId="0" borderId="62" xfId="6" applyFont="1" applyBorder="1" applyAlignment="1">
      <alignment horizontal="left" vertical="center" indent="1"/>
    </xf>
    <xf numFmtId="0" fontId="53" fillId="0" borderId="4" xfId="6" applyFont="1" applyBorder="1" applyAlignment="1">
      <alignment horizontal="left" vertical="center" indent="1"/>
    </xf>
    <xf numFmtId="0" fontId="53" fillId="0" borderId="0" xfId="6" applyFont="1" applyBorder="1" applyAlignment="1">
      <alignment horizontal="left" vertical="center" indent="1"/>
    </xf>
    <xf numFmtId="0" fontId="53" fillId="0" borderId="5" xfId="6" applyFont="1" applyBorder="1" applyAlignment="1">
      <alignment horizontal="left" vertical="center" indent="1"/>
    </xf>
    <xf numFmtId="0" fontId="53" fillId="0" borderId="6" xfId="6" applyFont="1" applyBorder="1" applyAlignment="1">
      <alignment horizontal="left" vertical="center" indent="1"/>
    </xf>
    <xf numFmtId="0" fontId="53" fillId="0" borderId="7" xfId="6" applyFont="1" applyBorder="1" applyAlignment="1">
      <alignment horizontal="left" vertical="center" indent="1"/>
    </xf>
    <xf numFmtId="0" fontId="53" fillId="0" borderId="8" xfId="6" applyFont="1" applyBorder="1" applyAlignment="1">
      <alignment horizontal="left" vertical="center" indent="1"/>
    </xf>
    <xf numFmtId="0" fontId="53" fillId="0" borderId="11" xfId="6" applyFont="1" applyBorder="1" applyAlignment="1">
      <alignment horizontal="left" vertical="center"/>
    </xf>
    <xf numFmtId="0" fontId="53" fillId="0" borderId="9" xfId="6" applyFont="1" applyBorder="1" applyAlignment="1">
      <alignment horizontal="left" vertical="center"/>
    </xf>
    <xf numFmtId="0" fontId="53" fillId="0" borderId="10" xfId="6" applyFont="1" applyBorder="1" applyAlignment="1">
      <alignment horizontal="left" vertical="center"/>
    </xf>
    <xf numFmtId="0" fontId="49" fillId="0" borderId="1" xfId="6" applyFont="1" applyBorder="1" applyAlignment="1">
      <alignment horizontal="center" vertical="center"/>
    </xf>
    <xf numFmtId="0" fontId="49" fillId="0" borderId="2" xfId="6" applyFont="1" applyBorder="1" applyAlignment="1">
      <alignment horizontal="center" vertical="center"/>
    </xf>
    <xf numFmtId="0" fontId="49" fillId="0" borderId="7" xfId="6" applyFont="1" applyBorder="1" applyAlignment="1">
      <alignment horizontal="left" vertical="center"/>
    </xf>
    <xf numFmtId="0" fontId="49" fillId="0" borderId="6" xfId="6" applyFont="1" applyBorder="1" applyAlignment="1">
      <alignment horizontal="right" vertical="center"/>
    </xf>
    <xf numFmtId="0" fontId="49" fillId="0" borderId="7" xfId="6" applyFont="1" applyBorder="1" applyAlignment="1">
      <alignment horizontal="right" vertical="center"/>
    </xf>
    <xf numFmtId="0" fontId="49" fillId="0" borderId="8" xfId="6" applyFont="1" applyBorder="1" applyAlignment="1">
      <alignment horizontal="left" vertical="center"/>
    </xf>
    <xf numFmtId="0" fontId="53" fillId="0" borderId="2" xfId="6" applyNumberFormat="1" applyFont="1" applyBorder="1" applyAlignment="1">
      <alignment horizontal="center" vertical="center"/>
    </xf>
    <xf numFmtId="0" fontId="53" fillId="0" borderId="2" xfId="6" applyFont="1" applyBorder="1" applyAlignment="1">
      <alignment horizontal="left" vertical="center"/>
    </xf>
    <xf numFmtId="0" fontId="53" fillId="0" borderId="16" xfId="6" applyFont="1" applyBorder="1" applyAlignment="1">
      <alignment horizontal="distributed" vertical="center"/>
    </xf>
    <xf numFmtId="0" fontId="49" fillId="0" borderId="1" xfId="6" applyFont="1" applyBorder="1" applyAlignment="1">
      <alignment horizontal="left" vertical="center" indent="1"/>
    </xf>
    <xf numFmtId="0" fontId="49" fillId="0" borderId="2" xfId="6" applyFont="1" applyBorder="1" applyAlignment="1">
      <alignment horizontal="left" vertical="center" indent="1"/>
    </xf>
    <xf numFmtId="0" fontId="49" fillId="0" borderId="6" xfId="6" applyFont="1" applyBorder="1" applyAlignment="1">
      <alignment horizontal="left" vertical="center" indent="1"/>
    </xf>
    <xf numFmtId="0" fontId="49" fillId="0" borderId="7" xfId="6" applyFont="1" applyBorder="1" applyAlignment="1">
      <alignment horizontal="left" vertical="center" indent="1"/>
    </xf>
    <xf numFmtId="0" fontId="49" fillId="0" borderId="3" xfId="6" applyFont="1" applyBorder="1" applyAlignment="1">
      <alignment horizontal="left" vertical="center" indent="1"/>
    </xf>
    <xf numFmtId="0" fontId="49" fillId="0" borderId="8" xfId="6" applyFont="1" applyBorder="1" applyAlignment="1">
      <alignment horizontal="left" vertical="center" indent="1"/>
    </xf>
    <xf numFmtId="0" fontId="49" fillId="0" borderId="6" xfId="6" applyFont="1" applyBorder="1" applyAlignment="1">
      <alignment horizontal="left" vertical="center"/>
    </xf>
    <xf numFmtId="0" fontId="49" fillId="0" borderId="4" xfId="6" applyFont="1" applyBorder="1" applyAlignment="1">
      <alignment horizontal="center" vertical="center"/>
    </xf>
    <xf numFmtId="0" fontId="49" fillId="0" borderId="0" xfId="6" applyFont="1" applyBorder="1" applyAlignment="1">
      <alignment horizontal="center" vertical="center"/>
    </xf>
    <xf numFmtId="0" fontId="49" fillId="0" borderId="5" xfId="6" applyFont="1" applyBorder="1" applyAlignment="1">
      <alignment horizontal="center" vertical="center"/>
    </xf>
    <xf numFmtId="0" fontId="53" fillId="0" borderId="6" xfId="6" applyFont="1" applyBorder="1" applyAlignment="1">
      <alignment horizontal="center" vertical="center"/>
    </xf>
    <xf numFmtId="0" fontId="53" fillId="0" borderId="7" xfId="6" applyFont="1" applyBorder="1" applyAlignment="1">
      <alignment horizontal="center" vertical="center"/>
    </xf>
    <xf numFmtId="0" fontId="53" fillId="0" borderId="8" xfId="6" applyFont="1" applyBorder="1" applyAlignment="1">
      <alignment horizontal="center" vertical="center"/>
    </xf>
    <xf numFmtId="0" fontId="53" fillId="0" borderId="0" xfId="6" applyFont="1" applyBorder="1" applyAlignment="1">
      <alignment horizontal="left" vertical="center"/>
    </xf>
    <xf numFmtId="0" fontId="62" fillId="0" borderId="11" xfId="6" applyFont="1" applyBorder="1" applyAlignment="1">
      <alignment horizontal="center" vertical="center"/>
    </xf>
    <xf numFmtId="0" fontId="62" fillId="0" borderId="9" xfId="6" applyFont="1" applyBorder="1" applyAlignment="1">
      <alignment horizontal="center" vertical="center"/>
    </xf>
    <xf numFmtId="0" fontId="62" fillId="0" borderId="10" xfId="6" applyFont="1" applyBorder="1" applyAlignment="1">
      <alignment horizontal="center" vertical="center"/>
    </xf>
    <xf numFmtId="0" fontId="53" fillId="0" borderId="1" xfId="6" applyFont="1" applyBorder="1" applyAlignment="1">
      <alignment horizontal="center" vertical="center"/>
    </xf>
    <xf numFmtId="0" fontId="53" fillId="0" borderId="2" xfId="6" applyFont="1" applyBorder="1" applyAlignment="1">
      <alignment horizontal="center" vertical="center"/>
    </xf>
    <xf numFmtId="0" fontId="53" fillId="0" borderId="3" xfId="6" applyFont="1" applyBorder="1" applyAlignment="1">
      <alignment horizontal="center" vertical="center"/>
    </xf>
    <xf numFmtId="0" fontId="53" fillId="0" borderId="4" xfId="6" applyFont="1" applyBorder="1" applyAlignment="1">
      <alignment horizontal="center" vertical="center"/>
    </xf>
    <xf numFmtId="0" fontId="53" fillId="0" borderId="0" xfId="6" applyFont="1" applyBorder="1" applyAlignment="1">
      <alignment horizontal="center" vertical="center"/>
    </xf>
    <xf numFmtId="0" fontId="53" fillId="0" borderId="5" xfId="6" applyFont="1" applyBorder="1" applyAlignment="1">
      <alignment horizontal="center" vertical="center"/>
    </xf>
    <xf numFmtId="0" fontId="48" fillId="0" borderId="0" xfId="6" applyFont="1" applyAlignment="1">
      <alignment horizontal="center" vertical="center"/>
    </xf>
    <xf numFmtId="0" fontId="49" fillId="0" borderId="0" xfId="6" applyFont="1" applyAlignment="1">
      <alignment horizontal="left" vertical="center"/>
    </xf>
    <xf numFmtId="0" fontId="64" fillId="0" borderId="0" xfId="6" applyFont="1" applyAlignment="1">
      <alignment horizontal="left" vertical="center"/>
    </xf>
    <xf numFmtId="0" fontId="64" fillId="0" borderId="7" xfId="6" applyFont="1" applyBorder="1" applyAlignment="1">
      <alignment vertical="center"/>
    </xf>
    <xf numFmtId="0" fontId="65" fillId="0" borderId="0" xfId="7" applyAlignment="1">
      <alignment horizontal="center" vertical="center"/>
    </xf>
    <xf numFmtId="0" fontId="65" fillId="0" borderId="11" xfId="7" applyBorder="1" applyAlignment="1">
      <alignment horizontal="center" vertical="center"/>
    </xf>
    <xf numFmtId="0" fontId="65" fillId="0" borderId="9" xfId="7" applyBorder="1" applyAlignment="1">
      <alignment horizontal="center" vertical="center"/>
    </xf>
    <xf numFmtId="0" fontId="65" fillId="0" borderId="10" xfId="7" applyBorder="1" applyAlignment="1">
      <alignment horizontal="center" vertical="center"/>
    </xf>
    <xf numFmtId="0" fontId="65" fillId="0" borderId="16" xfId="7" applyBorder="1" applyAlignment="1">
      <alignment horizontal="center" vertical="center"/>
    </xf>
    <xf numFmtId="0" fontId="67" fillId="0" borderId="0" xfId="7" applyFont="1" applyAlignment="1">
      <alignment horizontal="center" vertical="center"/>
    </xf>
    <xf numFmtId="0" fontId="68" fillId="0" borderId="0" xfId="7" applyFont="1" applyAlignment="1">
      <alignment horizontal="center" vertical="center"/>
    </xf>
    <xf numFmtId="0" fontId="69" fillId="0" borderId="0" xfId="7" applyFont="1" applyAlignment="1">
      <alignment horizontal="center" vertical="center"/>
    </xf>
    <xf numFmtId="0" fontId="65" fillId="0" borderId="72" xfId="7" applyBorder="1" applyAlignment="1">
      <alignment horizontal="center" vertical="center"/>
    </xf>
    <xf numFmtId="0" fontId="65" fillId="0" borderId="73" xfId="7" applyBorder="1" applyAlignment="1">
      <alignment horizontal="center" vertical="center"/>
    </xf>
    <xf numFmtId="0" fontId="65" fillId="0" borderId="74" xfId="7" applyBorder="1" applyAlignment="1">
      <alignment horizontal="center" vertical="center"/>
    </xf>
    <xf numFmtId="0" fontId="65" fillId="0" borderId="76" xfId="7" applyBorder="1" applyAlignment="1">
      <alignment horizontal="center" vertical="center"/>
    </xf>
    <xf numFmtId="0" fontId="65" fillId="0" borderId="77" xfId="7" applyBorder="1" applyAlignment="1">
      <alignment horizontal="center" vertical="center"/>
    </xf>
    <xf numFmtId="0" fontId="65" fillId="5" borderId="77" xfId="7" applyFill="1" applyBorder="1" applyAlignment="1">
      <alignment horizontal="center" vertical="center"/>
    </xf>
    <xf numFmtId="0" fontId="65" fillId="0" borderId="79" xfId="7" applyBorder="1" applyAlignment="1">
      <alignment horizontal="center" vertical="center" textRotation="255"/>
    </xf>
    <xf numFmtId="0" fontId="65" fillId="0" borderId="83" xfId="7" applyBorder="1" applyAlignment="1">
      <alignment horizontal="center" vertical="center" textRotation="255"/>
    </xf>
    <xf numFmtId="0" fontId="65" fillId="0" borderId="85" xfId="7" applyBorder="1" applyAlignment="1">
      <alignment horizontal="center" vertical="center" textRotation="255"/>
    </xf>
    <xf numFmtId="0" fontId="65" fillId="0" borderId="80" xfId="7" applyBorder="1" applyAlignment="1">
      <alignment horizontal="center" vertical="center"/>
    </xf>
    <xf numFmtId="0" fontId="65" fillId="0" borderId="81" xfId="7" applyBorder="1" applyAlignment="1">
      <alignment horizontal="center" vertical="center"/>
    </xf>
    <xf numFmtId="0" fontId="65" fillId="0" borderId="4" xfId="7" applyBorder="1" applyAlignment="1">
      <alignment horizontal="center" vertical="center"/>
    </xf>
    <xf numFmtId="0" fontId="65" fillId="0" borderId="0" xfId="7" applyBorder="1" applyAlignment="1">
      <alignment horizontal="center" vertical="center"/>
    </xf>
    <xf numFmtId="0" fontId="65" fillId="0" borderId="6" xfId="7" applyBorder="1" applyAlignment="1">
      <alignment horizontal="center" vertical="center"/>
    </xf>
    <xf numFmtId="0" fontId="65" fillId="0" borderId="7" xfId="7" applyBorder="1" applyAlignment="1">
      <alignment horizontal="center" vertical="center"/>
    </xf>
    <xf numFmtId="0" fontId="65" fillId="0" borderId="4" xfId="7" applyBorder="1" applyAlignment="1">
      <alignment horizontal="left" vertical="center" indent="1" shrinkToFit="1"/>
    </xf>
    <xf numFmtId="0" fontId="65" fillId="0" borderId="0" xfId="7" applyBorder="1" applyAlignment="1">
      <alignment horizontal="left" vertical="center" indent="1" shrinkToFit="1"/>
    </xf>
    <xf numFmtId="0" fontId="65" fillId="0" borderId="84" xfId="7" applyBorder="1" applyAlignment="1">
      <alignment horizontal="left" vertical="center" indent="1" shrinkToFit="1"/>
    </xf>
    <xf numFmtId="0" fontId="65" fillId="0" borderId="4" xfId="7" applyBorder="1" applyAlignment="1">
      <alignment horizontal="left" vertical="center" indent="1"/>
    </xf>
    <xf numFmtId="0" fontId="65" fillId="0" borderId="0" xfId="7" applyBorder="1" applyAlignment="1">
      <alignment horizontal="left" vertical="center" indent="1"/>
    </xf>
    <xf numFmtId="0" fontId="70" fillId="0" borderId="0" xfId="7" applyFont="1" applyBorder="1" applyAlignment="1">
      <alignment horizontal="center" vertical="center"/>
    </xf>
    <xf numFmtId="0" fontId="65" fillId="0" borderId="87" xfId="7" applyBorder="1" applyAlignment="1">
      <alignment horizontal="left" vertical="center" indent="1"/>
    </xf>
    <xf numFmtId="0" fontId="65" fillId="0" borderId="84" xfId="7" applyBorder="1" applyAlignment="1">
      <alignment horizontal="left" vertical="center" indent="1"/>
    </xf>
    <xf numFmtId="0" fontId="65" fillId="0" borderId="1" xfId="7" applyFill="1" applyBorder="1" applyAlignment="1">
      <alignment horizontal="left" vertical="center"/>
    </xf>
    <xf numFmtId="0" fontId="65" fillId="0" borderId="2" xfId="7" applyFill="1" applyBorder="1" applyAlignment="1">
      <alignment horizontal="left" vertical="center"/>
    </xf>
    <xf numFmtId="0" fontId="65" fillId="0" borderId="4" xfId="7" applyFill="1" applyBorder="1" applyAlignment="1">
      <alignment horizontal="left" vertical="center"/>
    </xf>
    <xf numFmtId="0" fontId="65" fillId="0" borderId="0" xfId="7" applyFill="1" applyBorder="1" applyAlignment="1">
      <alignment horizontal="left" vertical="center"/>
    </xf>
    <xf numFmtId="0" fontId="65" fillId="0" borderId="1" xfId="7" applyBorder="1" applyAlignment="1">
      <alignment horizontal="left" vertical="center"/>
    </xf>
    <xf numFmtId="0" fontId="65" fillId="0" borderId="2" xfId="7" applyBorder="1" applyAlignment="1">
      <alignment horizontal="left" vertical="center"/>
    </xf>
    <xf numFmtId="0" fontId="65" fillId="0" borderId="4" xfId="7" applyBorder="1" applyAlignment="1">
      <alignment horizontal="left" vertical="center"/>
    </xf>
    <xf numFmtId="0" fontId="65" fillId="0" borderId="0" xfId="7" applyBorder="1" applyAlignment="1">
      <alignment horizontal="left" vertical="center"/>
    </xf>
    <xf numFmtId="49" fontId="65" fillId="0" borderId="0" xfId="7" applyNumberFormat="1" applyBorder="1" applyAlignment="1">
      <alignment horizontal="center" vertical="center"/>
    </xf>
    <xf numFmtId="0" fontId="71" fillId="0" borderId="4" xfId="7" applyFont="1" applyBorder="1" applyAlignment="1">
      <alignment horizontal="center" vertical="center" shrinkToFit="1"/>
    </xf>
    <xf numFmtId="0" fontId="72" fillId="0" borderId="0" xfId="7" applyFont="1" applyBorder="1" applyAlignment="1">
      <alignment horizontal="center" vertical="center" shrinkToFit="1"/>
    </xf>
    <xf numFmtId="0" fontId="65" fillId="0" borderId="11" xfId="7" applyBorder="1" applyAlignment="1">
      <alignment horizontal="left" vertical="center" wrapText="1"/>
    </xf>
    <xf numFmtId="0" fontId="65" fillId="0" borderId="9" xfId="7" applyBorder="1" applyAlignment="1">
      <alignment horizontal="left" vertical="center"/>
    </xf>
    <xf numFmtId="0" fontId="65" fillId="0" borderId="92" xfId="7" applyBorder="1" applyAlignment="1">
      <alignment horizontal="left" vertical="center"/>
    </xf>
    <xf numFmtId="49" fontId="65" fillId="0" borderId="9" xfId="7" applyNumberFormat="1" applyBorder="1" applyAlignment="1">
      <alignment horizontal="left" vertical="center"/>
    </xf>
    <xf numFmtId="49" fontId="65" fillId="0" borderId="92" xfId="7" applyNumberFormat="1" applyBorder="1" applyAlignment="1">
      <alignment horizontal="left" vertical="center"/>
    </xf>
    <xf numFmtId="0" fontId="65" fillId="5" borderId="9" xfId="7" applyFill="1" applyBorder="1" applyAlignment="1">
      <alignment horizontal="center" vertical="center"/>
    </xf>
    <xf numFmtId="0" fontId="65" fillId="0" borderId="2" xfId="7" applyBorder="1" applyAlignment="1">
      <alignment horizontal="center" vertical="center"/>
    </xf>
    <xf numFmtId="0" fontId="65" fillId="0" borderId="87" xfId="7" applyBorder="1" applyAlignment="1">
      <alignment horizontal="left" vertical="center"/>
    </xf>
    <xf numFmtId="0" fontId="65" fillId="0" borderId="90" xfId="7" applyBorder="1" applyAlignment="1">
      <alignment horizontal="center" vertical="center"/>
    </xf>
    <xf numFmtId="0" fontId="65" fillId="0" borderId="88" xfId="7" applyBorder="1" applyAlignment="1">
      <alignment horizontal="center" vertical="center"/>
    </xf>
    <xf numFmtId="0" fontId="65" fillId="0" borderId="6" xfId="7" applyFill="1" applyBorder="1" applyAlignment="1">
      <alignment horizontal="center" vertical="center"/>
    </xf>
    <xf numFmtId="0" fontId="65" fillId="0" borderId="7" xfId="7" applyFill="1" applyBorder="1" applyAlignment="1">
      <alignment horizontal="center" vertical="center"/>
    </xf>
    <xf numFmtId="0" fontId="65" fillId="0" borderId="11" xfId="7" applyFill="1" applyBorder="1" applyAlignment="1">
      <alignment horizontal="center" vertical="center"/>
    </xf>
    <xf numFmtId="0" fontId="65" fillId="0" borderId="9" xfId="7" applyFill="1" applyBorder="1" applyAlignment="1">
      <alignment horizontal="center" vertical="center"/>
    </xf>
    <xf numFmtId="0" fontId="65" fillId="0" borderId="11" xfId="7" applyBorder="1" applyAlignment="1">
      <alignment horizontal="center" vertical="center" shrinkToFit="1"/>
    </xf>
    <xf numFmtId="0" fontId="65" fillId="0" borderId="9" xfId="7" applyBorder="1" applyAlignment="1">
      <alignment horizontal="center" vertical="center" shrinkToFit="1"/>
    </xf>
    <xf numFmtId="0" fontId="65" fillId="0" borderId="10" xfId="7" applyBorder="1" applyAlignment="1">
      <alignment horizontal="center" vertical="center" shrinkToFit="1"/>
    </xf>
    <xf numFmtId="0" fontId="65" fillId="0" borderId="1" xfId="7" applyFill="1" applyBorder="1" applyAlignment="1">
      <alignment horizontal="center" vertical="center"/>
    </xf>
    <xf numFmtId="0" fontId="65" fillId="0" borderId="2" xfId="7" applyFill="1" applyBorder="1" applyAlignment="1">
      <alignment horizontal="center" vertical="center"/>
    </xf>
    <xf numFmtId="0" fontId="65" fillId="0" borderId="4" xfId="7" applyFill="1" applyBorder="1" applyAlignment="1">
      <alignment horizontal="center" vertical="center"/>
    </xf>
    <xf numFmtId="0" fontId="65" fillId="0" borderId="0" xfId="7" applyFill="1" applyBorder="1" applyAlignment="1">
      <alignment horizontal="center" vertical="center"/>
    </xf>
    <xf numFmtId="0" fontId="81" fillId="0" borderId="0" xfId="5" applyFont="1" applyAlignment="1">
      <alignment horizontal="center" vertical="center"/>
    </xf>
    <xf numFmtId="0" fontId="11" fillId="0" borderId="0" xfId="5" applyFont="1" applyAlignment="1">
      <alignment horizontal="center" vertical="center"/>
    </xf>
    <xf numFmtId="0" fontId="81" fillId="0" borderId="0" xfId="5" applyFont="1" applyAlignment="1">
      <alignment horizontal="left" vertical="center"/>
    </xf>
    <xf numFmtId="0" fontId="11" fillId="0" borderId="11" xfId="5" applyFont="1" applyBorder="1" applyAlignment="1">
      <alignment horizontal="center" vertical="center"/>
    </xf>
    <xf numFmtId="0" fontId="11" fillId="0" borderId="9" xfId="5" applyFont="1" applyBorder="1" applyAlignment="1">
      <alignment horizontal="center" vertical="center"/>
    </xf>
    <xf numFmtId="0" fontId="11" fillId="0" borderId="10" xfId="5" applyFont="1" applyBorder="1" applyAlignment="1">
      <alignment horizontal="center" vertical="center"/>
    </xf>
    <xf numFmtId="49" fontId="11" fillId="0" borderId="11" xfId="5" applyNumberFormat="1" applyFont="1" applyBorder="1" applyAlignment="1">
      <alignment horizontal="left" vertical="center" indent="1"/>
    </xf>
    <xf numFmtId="0" fontId="11" fillId="0" borderId="9" xfId="5" applyFont="1" applyBorder="1" applyAlignment="1">
      <alignment horizontal="left" vertical="center" indent="1"/>
    </xf>
    <xf numFmtId="0" fontId="11" fillId="0" borderId="10" xfId="5" applyFont="1" applyBorder="1" applyAlignment="1">
      <alignment horizontal="left" vertical="center" indent="1"/>
    </xf>
    <xf numFmtId="0" fontId="11" fillId="0" borderId="11" xfId="5" applyFont="1" applyBorder="1" applyAlignment="1">
      <alignment horizontal="left" vertical="center" indent="1"/>
    </xf>
    <xf numFmtId="49" fontId="9" fillId="0" borderId="11" xfId="5" applyNumberFormat="1" applyFont="1" applyBorder="1" applyAlignment="1">
      <alignment horizontal="left" vertical="center" indent="1"/>
    </xf>
    <xf numFmtId="0" fontId="9" fillId="0" borderId="9" xfId="5" applyNumberFormat="1" applyFont="1" applyBorder="1" applyAlignment="1">
      <alignment horizontal="left" vertical="center" indent="1"/>
    </xf>
    <xf numFmtId="0" fontId="9" fillId="0" borderId="10" xfId="5" applyNumberFormat="1" applyFont="1" applyBorder="1" applyAlignment="1">
      <alignment horizontal="left" vertical="center" indent="1"/>
    </xf>
    <xf numFmtId="0" fontId="9" fillId="0" borderId="11" xfId="5" applyFont="1" applyBorder="1" applyAlignment="1">
      <alignment horizontal="center" vertical="center"/>
    </xf>
    <xf numFmtId="0" fontId="9" fillId="0" borderId="9" xfId="5" applyFont="1" applyBorder="1" applyAlignment="1">
      <alignment horizontal="center" vertical="center"/>
    </xf>
    <xf numFmtId="0" fontId="9" fillId="0" borderId="10" xfId="5" applyFont="1" applyBorder="1" applyAlignment="1">
      <alignment horizontal="center" vertical="center"/>
    </xf>
    <xf numFmtId="0" fontId="9" fillId="0" borderId="0" xfId="5" applyFont="1" applyAlignment="1">
      <alignment horizontal="left" vertical="center"/>
    </xf>
    <xf numFmtId="0" fontId="9" fillId="0" borderId="0" xfId="5" applyFont="1" applyAlignment="1">
      <alignment horizontal="right" vertical="center"/>
    </xf>
    <xf numFmtId="49" fontId="9" fillId="0" borderId="0" xfId="5" applyNumberFormat="1" applyFont="1" applyAlignment="1">
      <alignment horizontal="left" vertical="center" indent="1"/>
    </xf>
    <xf numFmtId="0" fontId="9" fillId="0" borderId="0" xfId="5" applyFont="1" applyAlignment="1">
      <alignment horizontal="left" vertical="center" indent="1"/>
    </xf>
    <xf numFmtId="0" fontId="9" fillId="0" borderId="0" xfId="5" applyFont="1" applyAlignment="1">
      <alignment horizontal="distributed" vertical="center" indent="1"/>
    </xf>
    <xf numFmtId="0" fontId="9" fillId="0" borderId="7" xfId="5" applyFont="1" applyBorder="1" applyAlignment="1">
      <alignment horizontal="distributed" vertical="center" indent="1"/>
    </xf>
    <xf numFmtId="0" fontId="9" fillId="0" borderId="11" xfId="5" applyNumberFormat="1" applyFont="1" applyBorder="1" applyAlignment="1">
      <alignment horizontal="left" vertical="center" indent="1"/>
    </xf>
    <xf numFmtId="0" fontId="9" fillId="0" borderId="9" xfId="5" applyFont="1" applyBorder="1" applyAlignment="1">
      <alignment horizontal="left" vertical="center"/>
    </xf>
    <xf numFmtId="0" fontId="9" fillId="0" borderId="10" xfId="5" applyFont="1" applyBorder="1" applyAlignment="1">
      <alignment horizontal="left" vertical="center"/>
    </xf>
    <xf numFmtId="178" fontId="9" fillId="5" borderId="11" xfId="5" applyNumberFormat="1" applyFont="1" applyFill="1" applyBorder="1" applyAlignment="1">
      <alignment horizontal="center" vertical="center"/>
    </xf>
    <xf numFmtId="178" fontId="9" fillId="5" borderId="9" xfId="5" applyNumberFormat="1" applyFont="1" applyFill="1" applyBorder="1" applyAlignment="1">
      <alignment horizontal="center" vertical="center"/>
    </xf>
    <xf numFmtId="178" fontId="9" fillId="5" borderId="10" xfId="5" applyNumberFormat="1" applyFont="1" applyFill="1" applyBorder="1" applyAlignment="1">
      <alignment horizontal="center" vertical="center"/>
    </xf>
    <xf numFmtId="0" fontId="9" fillId="0" borderId="11" xfId="5" applyFont="1" applyBorder="1" applyAlignment="1">
      <alignment horizontal="distributed" vertical="top" indent="12"/>
    </xf>
    <xf numFmtId="0" fontId="9" fillId="0" borderId="9" xfId="5" applyFont="1" applyBorder="1" applyAlignment="1">
      <alignment horizontal="distributed" vertical="top" indent="12"/>
    </xf>
    <xf numFmtId="0" fontId="9" fillId="0" borderId="10" xfId="5" applyFont="1" applyBorder="1" applyAlignment="1">
      <alignment horizontal="distributed" vertical="top" indent="12"/>
    </xf>
    <xf numFmtId="0" fontId="9" fillId="0" borderId="1" xfId="5" applyFont="1" applyBorder="1" applyAlignment="1">
      <alignment horizontal="distributed" vertical="center" indent="1"/>
    </xf>
    <xf numFmtId="0" fontId="9" fillId="0" borderId="93" xfId="5" applyFont="1" applyBorder="1" applyAlignment="1">
      <alignment horizontal="distributed" vertical="center" indent="1"/>
    </xf>
    <xf numFmtId="0" fontId="9" fillId="0" borderId="94" xfId="5" applyFont="1" applyBorder="1" applyAlignment="1">
      <alignment horizontal="distributed" vertical="center" indent="1"/>
    </xf>
    <xf numFmtId="0" fontId="9" fillId="0" borderId="93" xfId="5" applyFont="1" applyBorder="1" applyAlignment="1">
      <alignment horizontal="left" vertical="center"/>
    </xf>
    <xf numFmtId="0" fontId="9" fillId="0" borderId="93" xfId="5" applyFont="1" applyBorder="1" applyAlignment="1">
      <alignment horizontal="left" vertical="top"/>
    </xf>
    <xf numFmtId="0" fontId="9" fillId="0" borderId="94" xfId="5" applyFont="1" applyBorder="1" applyAlignment="1">
      <alignment horizontal="left" vertical="top"/>
    </xf>
    <xf numFmtId="0" fontId="9" fillId="0" borderId="6" xfId="5" applyFont="1" applyBorder="1" applyAlignment="1">
      <alignment horizontal="distributed" vertical="center" indent="1"/>
    </xf>
    <xf numFmtId="0" fontId="9" fillId="0" borderId="8" xfId="5" applyFont="1" applyBorder="1" applyAlignment="1">
      <alignment horizontal="distributed" vertical="center" indent="1"/>
    </xf>
    <xf numFmtId="0" fontId="9" fillId="0" borderId="94" xfId="5" applyFont="1" applyBorder="1" applyAlignment="1">
      <alignment horizontal="left" vertical="center"/>
    </xf>
    <xf numFmtId="0" fontId="9" fillId="0" borderId="7" xfId="5" applyFont="1" applyBorder="1" applyAlignment="1">
      <alignment horizontal="left" vertical="center"/>
    </xf>
    <xf numFmtId="0" fontId="9" fillId="0" borderId="7" xfId="5" applyFont="1" applyBorder="1" applyAlignment="1">
      <alignment horizontal="center" vertical="top"/>
    </xf>
    <xf numFmtId="0" fontId="9" fillId="0" borderId="1" xfId="5" applyFont="1" applyBorder="1" applyAlignment="1">
      <alignment horizontal="distributed" vertical="center" wrapText="1"/>
    </xf>
    <xf numFmtId="0" fontId="9" fillId="0" borderId="93" xfId="5" applyFont="1" applyBorder="1" applyAlignment="1">
      <alignment horizontal="distributed" vertical="center" wrapText="1"/>
    </xf>
    <xf numFmtId="0" fontId="9" fillId="0" borderId="94" xfId="5" applyFont="1" applyBorder="1" applyAlignment="1">
      <alignment horizontal="distributed" vertical="center" wrapText="1"/>
    </xf>
    <xf numFmtId="0" fontId="9" fillId="0" borderId="4" xfId="5" applyFont="1" applyBorder="1" applyAlignment="1">
      <alignment horizontal="distributed" vertical="center" wrapText="1"/>
    </xf>
    <xf numFmtId="0" fontId="9" fillId="0" borderId="0" xfId="5" applyFont="1" applyBorder="1" applyAlignment="1">
      <alignment horizontal="distributed" vertical="center" wrapText="1"/>
    </xf>
    <xf numFmtId="0" fontId="9" fillId="0" borderId="5" xfId="5" applyFont="1" applyBorder="1" applyAlignment="1">
      <alignment horizontal="distributed" vertical="center" wrapText="1"/>
    </xf>
    <xf numFmtId="0" fontId="9" fillId="0" borderId="0" xfId="5" applyFont="1" applyBorder="1" applyAlignment="1">
      <alignment horizontal="left" vertical="center"/>
    </xf>
    <xf numFmtId="0" fontId="9" fillId="0" borderId="5" xfId="5" applyFont="1" applyBorder="1" applyAlignment="1">
      <alignment horizontal="left" vertical="center"/>
    </xf>
    <xf numFmtId="0" fontId="9" fillId="0" borderId="6" xfId="5" applyFont="1" applyBorder="1" applyAlignment="1">
      <alignment horizontal="left" vertical="center" wrapText="1"/>
    </xf>
    <xf numFmtId="0" fontId="9" fillId="0" borderId="7" xfId="5" applyFont="1" applyBorder="1" applyAlignment="1">
      <alignment horizontal="left" vertical="center" wrapText="1"/>
    </xf>
    <xf numFmtId="0" fontId="9" fillId="0" borderId="8" xfId="5" applyFont="1" applyBorder="1" applyAlignment="1">
      <alignment horizontal="left" vertical="center" wrapText="1"/>
    </xf>
    <xf numFmtId="0" fontId="9" fillId="0" borderId="7" xfId="5" applyFont="1" applyBorder="1" applyAlignment="1">
      <alignment horizontal="left" vertical="top"/>
    </xf>
    <xf numFmtId="0" fontId="9" fillId="0" borderId="8" xfId="5" applyFont="1" applyBorder="1" applyAlignment="1">
      <alignment horizontal="left" vertical="top"/>
    </xf>
    <xf numFmtId="0" fontId="9" fillId="0" borderId="1" xfId="5" applyFont="1" applyBorder="1" applyAlignment="1">
      <alignment horizontal="distributed" vertical="center" wrapText="1" indent="1"/>
    </xf>
    <xf numFmtId="0" fontId="9" fillId="0" borderId="4" xfId="5" applyFont="1" applyBorder="1" applyAlignment="1">
      <alignment horizontal="distributed" vertical="center" indent="1"/>
    </xf>
    <xf numFmtId="0" fontId="9" fillId="0" borderId="0" xfId="5" applyFont="1" applyBorder="1" applyAlignment="1">
      <alignment horizontal="distributed" vertical="center" indent="1"/>
    </xf>
    <xf numFmtId="0" fontId="9" fillId="0" borderId="5" xfId="5" applyFont="1" applyBorder="1" applyAlignment="1">
      <alignment horizontal="distributed" vertical="center" indent="1"/>
    </xf>
    <xf numFmtId="0" fontId="9" fillId="0" borderId="0" xfId="5" applyFont="1" applyBorder="1" applyAlignment="1">
      <alignment horizontal="left" vertical="top"/>
    </xf>
    <xf numFmtId="0" fontId="9" fillId="0" borderId="5" xfId="5" applyFont="1" applyBorder="1" applyAlignment="1">
      <alignment horizontal="left" vertical="top"/>
    </xf>
    <xf numFmtId="0" fontId="9" fillId="0" borderId="8" xfId="5" applyFont="1" applyBorder="1" applyAlignment="1">
      <alignment horizontal="left" vertical="center"/>
    </xf>
    <xf numFmtId="0" fontId="9" fillId="0" borderId="6" xfId="5" applyFont="1" applyBorder="1" applyAlignment="1">
      <alignment horizontal="center" vertical="center"/>
    </xf>
    <xf numFmtId="0" fontId="9" fillId="0" borderId="7" xfId="5" applyFont="1" applyBorder="1" applyAlignment="1">
      <alignment horizontal="center" vertical="center"/>
    </xf>
    <xf numFmtId="0" fontId="9" fillId="0" borderId="11" xfId="5" applyFont="1" applyBorder="1" applyAlignment="1">
      <alignment horizontal="distributed" vertical="center" indent="1"/>
    </xf>
    <xf numFmtId="0" fontId="9" fillId="0" borderId="9" xfId="5" applyFont="1" applyBorder="1" applyAlignment="1">
      <alignment horizontal="distributed" vertical="center" indent="1"/>
    </xf>
    <xf numFmtId="0" fontId="9" fillId="0" borderId="10" xfId="5" applyFont="1" applyBorder="1" applyAlignment="1">
      <alignment horizontal="distributed" vertical="center" indent="1"/>
    </xf>
    <xf numFmtId="0" fontId="43" fillId="0" borderId="96" xfId="8" applyFont="1" applyFill="1" applyBorder="1" applyAlignment="1">
      <alignment horizontal="center" vertical="center" wrapText="1" shrinkToFit="1"/>
    </xf>
    <xf numFmtId="0" fontId="43" fillId="0" borderId="97" xfId="8" applyFont="1" applyFill="1" applyBorder="1" applyAlignment="1">
      <alignment horizontal="center" vertical="center" wrapText="1" shrinkToFit="1"/>
    </xf>
    <xf numFmtId="0" fontId="43" fillId="0" borderId="98" xfId="8" applyFont="1" applyFill="1" applyBorder="1" applyAlignment="1">
      <alignment horizontal="center" vertical="center" wrapText="1" shrinkToFit="1"/>
    </xf>
    <xf numFmtId="0" fontId="41" fillId="0" borderId="99" xfId="8" applyFont="1" applyFill="1" applyBorder="1" applyAlignment="1">
      <alignment horizontal="center" vertical="center" shrinkToFit="1"/>
    </xf>
    <xf numFmtId="0" fontId="41" fillId="0" borderId="97" xfId="8" applyFont="1" applyFill="1" applyBorder="1" applyAlignment="1">
      <alignment horizontal="center" vertical="center" shrinkToFit="1"/>
    </xf>
    <xf numFmtId="0" fontId="41" fillId="0" borderId="98" xfId="8" applyFont="1" applyFill="1" applyBorder="1" applyAlignment="1">
      <alignment horizontal="center" vertical="center" shrinkToFit="1"/>
    </xf>
    <xf numFmtId="0" fontId="87" fillId="0" borderId="9" xfId="8" applyFont="1" applyFill="1" applyBorder="1" applyAlignment="1">
      <alignment horizontal="center" vertical="center"/>
    </xf>
    <xf numFmtId="0" fontId="87" fillId="0" borderId="18" xfId="8" applyFont="1" applyFill="1" applyBorder="1" applyAlignment="1">
      <alignment horizontal="center" vertical="center"/>
    </xf>
    <xf numFmtId="0" fontId="43" fillId="0" borderId="23" xfId="8" applyFont="1" applyFill="1" applyBorder="1" applyAlignment="1">
      <alignment horizontal="center" vertical="center" wrapText="1" shrinkToFit="1"/>
    </xf>
    <xf numFmtId="0" fontId="43" fillId="0" borderId="12" xfId="8" applyFont="1" applyFill="1" applyBorder="1" applyAlignment="1">
      <alignment horizontal="center" vertical="center" wrapText="1" shrinkToFit="1"/>
    </xf>
    <xf numFmtId="0" fontId="43" fillId="0" borderId="100" xfId="8" applyFont="1" applyFill="1" applyBorder="1" applyAlignment="1">
      <alignment horizontal="center" vertical="center" wrapText="1" shrinkToFit="1"/>
    </xf>
    <xf numFmtId="0" fontId="79" fillId="0" borderId="101" xfId="8" applyFont="1" applyFill="1" applyBorder="1" applyAlignment="1">
      <alignment horizontal="left" vertical="center"/>
    </xf>
    <xf numFmtId="0" fontId="79" fillId="0" borderId="12" xfId="8" applyFont="1" applyFill="1" applyBorder="1" applyAlignment="1">
      <alignment horizontal="left" vertical="center"/>
    </xf>
    <xf numFmtId="0" fontId="79" fillId="0" borderId="100" xfId="8" applyFont="1" applyFill="1" applyBorder="1" applyAlignment="1">
      <alignment horizontal="left" vertical="center"/>
    </xf>
    <xf numFmtId="0" fontId="79" fillId="0" borderId="12" xfId="8" applyFont="1" applyFill="1" applyBorder="1" applyAlignment="1">
      <alignment horizontal="center" vertical="center" shrinkToFit="1"/>
    </xf>
    <xf numFmtId="0" fontId="79" fillId="0" borderId="24" xfId="8" applyFont="1" applyFill="1" applyBorder="1" applyAlignment="1">
      <alignment horizontal="center" vertical="center" shrinkToFit="1"/>
    </xf>
    <xf numFmtId="0" fontId="40" fillId="0" borderId="8" xfId="8" applyFont="1" applyFill="1" applyBorder="1" applyAlignment="1">
      <alignment horizontal="center" vertical="center" shrinkToFit="1"/>
    </xf>
    <xf numFmtId="0" fontId="40" fillId="0" borderId="6" xfId="8" applyFont="1" applyFill="1" applyBorder="1" applyAlignment="1">
      <alignment horizontal="center" vertical="center" shrinkToFit="1"/>
    </xf>
    <xf numFmtId="0" fontId="86" fillId="0" borderId="0" xfId="8" applyFont="1" applyFill="1" applyBorder="1" applyAlignment="1">
      <alignment horizontal="center" vertical="center"/>
    </xf>
    <xf numFmtId="0" fontId="86" fillId="0" borderId="12" xfId="8" applyFont="1" applyFill="1" applyBorder="1" applyAlignment="1">
      <alignment horizontal="center" vertical="center"/>
    </xf>
    <xf numFmtId="0" fontId="87" fillId="0" borderId="21" xfId="8" applyFont="1" applyFill="1" applyBorder="1" applyAlignment="1">
      <alignment horizontal="center" vertical="center" wrapText="1"/>
    </xf>
    <xf numFmtId="0" fontId="87" fillId="0" borderId="13" xfId="8" applyFont="1" applyFill="1" applyBorder="1" applyAlignment="1">
      <alignment horizontal="center" vertical="center" wrapText="1"/>
    </xf>
    <xf numFmtId="0" fontId="87" fillId="0" borderId="37" xfId="8" applyFont="1" applyFill="1" applyBorder="1" applyAlignment="1">
      <alignment horizontal="center" vertical="center" wrapText="1"/>
    </xf>
    <xf numFmtId="0" fontId="87" fillId="0" borderId="29" xfId="8" applyFont="1" applyFill="1" applyBorder="1" applyAlignment="1">
      <alignment horizontal="center" vertical="center" wrapText="1"/>
    </xf>
    <xf numFmtId="0" fontId="87" fillId="0" borderId="7" xfId="8" applyFont="1" applyFill="1" applyBorder="1" applyAlignment="1">
      <alignment horizontal="center" vertical="center" wrapText="1"/>
    </xf>
    <xf numFmtId="0" fontId="87" fillId="0" borderId="8" xfId="8" applyFont="1" applyFill="1" applyBorder="1" applyAlignment="1">
      <alignment horizontal="center" vertical="center" wrapText="1"/>
    </xf>
    <xf numFmtId="0" fontId="79" fillId="0" borderId="34" xfId="8" applyFont="1" applyFill="1" applyBorder="1" applyAlignment="1">
      <alignment horizontal="right" vertical="center"/>
    </xf>
    <xf numFmtId="0" fontId="79" fillId="0" borderId="4" xfId="8" applyFont="1" applyFill="1" applyBorder="1" applyAlignment="1">
      <alignment horizontal="right" vertical="center"/>
    </xf>
    <xf numFmtId="49" fontId="79" fillId="0" borderId="13" xfId="8" applyNumberFormat="1" applyFont="1" applyFill="1" applyBorder="1" applyAlignment="1">
      <alignment horizontal="left" vertical="center"/>
    </xf>
    <xf numFmtId="0" fontId="79" fillId="0" borderId="13" xfId="8" applyFont="1" applyFill="1" applyBorder="1" applyAlignment="1">
      <alignment horizontal="left" vertical="center"/>
    </xf>
    <xf numFmtId="0" fontId="79" fillId="0" borderId="37" xfId="8" applyFont="1" applyFill="1" applyBorder="1" applyAlignment="1">
      <alignment horizontal="left" vertical="center"/>
    </xf>
    <xf numFmtId="0" fontId="79" fillId="0" borderId="0" xfId="8" applyFont="1" applyFill="1" applyBorder="1" applyAlignment="1">
      <alignment horizontal="left" vertical="center"/>
    </xf>
    <xf numFmtId="0" fontId="79" fillId="0" borderId="5" xfId="8" applyFont="1" applyFill="1" applyBorder="1" applyAlignment="1">
      <alignment horizontal="left" vertical="center"/>
    </xf>
    <xf numFmtId="0" fontId="87" fillId="0" borderId="48" xfId="8" applyFont="1" applyFill="1" applyBorder="1" applyAlignment="1">
      <alignment horizontal="center" vertical="center"/>
    </xf>
    <xf numFmtId="0" fontId="87" fillId="0" borderId="95" xfId="8" applyFont="1" applyFill="1" applyBorder="1" applyAlignment="1">
      <alignment horizontal="center" vertical="center"/>
    </xf>
    <xf numFmtId="178" fontId="88" fillId="0" borderId="16" xfId="8" applyNumberFormat="1" applyFont="1" applyFill="1" applyBorder="1" applyAlignment="1">
      <alignment horizontal="right" vertical="center"/>
    </xf>
    <xf numFmtId="178" fontId="88" fillId="0" borderId="17" xfId="8" applyNumberFormat="1" applyFont="1" applyFill="1" applyBorder="1" applyAlignment="1">
      <alignment horizontal="right" vertical="center"/>
    </xf>
    <xf numFmtId="49" fontId="79" fillId="0" borderId="111" xfId="8" applyNumberFormat="1" applyFont="1" applyFill="1" applyBorder="1" applyAlignment="1">
      <alignment horizontal="left" vertical="center" indent="1" shrinkToFit="1"/>
    </xf>
    <xf numFmtId="0" fontId="79" fillId="0" borderId="112" xfId="8" applyFont="1" applyFill="1" applyBorder="1" applyAlignment="1">
      <alignment horizontal="left" vertical="center" indent="1" shrinkToFit="1"/>
    </xf>
    <xf numFmtId="0" fontId="79" fillId="0" borderId="113" xfId="8" applyFont="1" applyFill="1" applyBorder="1" applyAlignment="1">
      <alignment horizontal="left" vertical="center" indent="1" shrinkToFit="1"/>
    </xf>
    <xf numFmtId="0" fontId="79" fillId="0" borderId="114" xfId="8" applyFont="1" applyFill="1" applyBorder="1" applyAlignment="1">
      <alignment horizontal="left" vertical="center" shrinkToFit="1"/>
    </xf>
    <xf numFmtId="0" fontId="79" fillId="0" borderId="115" xfId="8" applyFont="1" applyFill="1" applyBorder="1" applyAlignment="1">
      <alignment horizontal="left" vertical="center" shrinkToFit="1"/>
    </xf>
    <xf numFmtId="0" fontId="79" fillId="0" borderId="116" xfId="8" applyFont="1" applyFill="1" applyBorder="1" applyAlignment="1">
      <alignment horizontal="center" vertical="center" shrinkToFit="1"/>
    </xf>
    <xf numFmtId="0" fontId="79" fillId="0" borderId="109" xfId="8" applyFont="1" applyFill="1" applyBorder="1" applyAlignment="1">
      <alignment horizontal="center" vertical="center" shrinkToFit="1"/>
    </xf>
    <xf numFmtId="0" fontId="79" fillId="0" borderId="110" xfId="8" applyFont="1" applyFill="1" applyBorder="1" applyAlignment="1">
      <alignment horizontal="center" vertical="center" shrinkToFit="1"/>
    </xf>
    <xf numFmtId="0" fontId="43" fillId="0" borderId="108" xfId="8" applyFont="1" applyFill="1" applyBorder="1" applyAlignment="1">
      <alignment horizontal="center" vertical="center"/>
    </xf>
    <xf numFmtId="0" fontId="43" fillId="0" borderId="120" xfId="8" applyFont="1" applyFill="1" applyBorder="1" applyAlignment="1">
      <alignment horizontal="center" vertical="center"/>
    </xf>
    <xf numFmtId="0" fontId="79" fillId="0" borderId="116" xfId="8" applyFont="1" applyFill="1" applyBorder="1" applyAlignment="1">
      <alignment horizontal="left" vertical="center" shrinkToFit="1"/>
    </xf>
    <xf numFmtId="0" fontId="79" fillId="0" borderId="109" xfId="8" applyFont="1" applyFill="1" applyBorder="1" applyAlignment="1">
      <alignment horizontal="left" vertical="center" shrinkToFit="1"/>
    </xf>
    <xf numFmtId="0" fontId="79" fillId="0" borderId="4" xfId="8" applyFont="1" applyFill="1" applyBorder="1" applyAlignment="1">
      <alignment horizontal="left" vertical="center" shrinkToFit="1"/>
    </xf>
    <xf numFmtId="0" fontId="79" fillId="0" borderId="0" xfId="8" applyFont="1" applyFill="1" applyBorder="1" applyAlignment="1">
      <alignment horizontal="left" vertical="center" shrinkToFit="1"/>
    </xf>
    <xf numFmtId="0" fontId="41" fillId="0" borderId="0" xfId="8" applyFont="1" applyFill="1" applyBorder="1" applyAlignment="1">
      <alignment horizontal="right" vertical="top"/>
    </xf>
    <xf numFmtId="0" fontId="41" fillId="0" borderId="15" xfId="8" applyFont="1" applyFill="1" applyBorder="1" applyAlignment="1">
      <alignment horizontal="right" vertical="top"/>
    </xf>
    <xf numFmtId="0" fontId="43" fillId="0" borderId="117" xfId="8" applyFont="1" applyFill="1" applyBorder="1" applyAlignment="1">
      <alignment horizontal="center" vertical="center" shrinkToFit="1"/>
    </xf>
    <xf numFmtId="0" fontId="43" fillId="0" borderId="118" xfId="8" applyFont="1" applyFill="1" applyBorder="1" applyAlignment="1">
      <alignment horizontal="center" vertical="center" shrinkToFit="1"/>
    </xf>
    <xf numFmtId="0" fontId="43" fillId="0" borderId="119" xfId="8" applyFont="1" applyFill="1" applyBorder="1" applyAlignment="1">
      <alignment horizontal="center" vertical="center" shrinkToFit="1"/>
    </xf>
    <xf numFmtId="0" fontId="40" fillId="0" borderId="0" xfId="8" applyFont="1" applyFill="1" applyBorder="1" applyAlignment="1">
      <alignment horizontal="left" vertical="top" wrapText="1"/>
    </xf>
    <xf numFmtId="0" fontId="40" fillId="0" borderId="15" xfId="8" applyFont="1" applyFill="1" applyBorder="1" applyAlignment="1">
      <alignment horizontal="left" vertical="top" wrapText="1"/>
    </xf>
    <xf numFmtId="0" fontId="43" fillId="0" borderId="102" xfId="8" applyFont="1" applyFill="1" applyBorder="1" applyAlignment="1">
      <alignment horizontal="center" vertical="top" textRotation="255" wrapText="1"/>
    </xf>
    <xf numFmtId="0" fontId="43" fillId="0" borderId="105" xfId="8" applyFont="1" applyFill="1" applyBorder="1" applyAlignment="1">
      <alignment horizontal="center" vertical="top" textRotation="255"/>
    </xf>
    <xf numFmtId="0" fontId="43" fillId="0" borderId="121" xfId="8" applyFont="1" applyFill="1" applyBorder="1" applyAlignment="1">
      <alignment horizontal="center" vertical="top" textRotation="255"/>
    </xf>
    <xf numFmtId="0" fontId="89" fillId="0" borderId="103" xfId="8" applyFont="1" applyFill="1" applyBorder="1" applyAlignment="1">
      <alignment horizontal="center" vertical="center"/>
    </xf>
    <xf numFmtId="0" fontId="79" fillId="0" borderId="103" xfId="8" applyFont="1" applyFill="1" applyBorder="1" applyAlignment="1">
      <alignment horizontal="left" vertical="center" shrinkToFit="1"/>
    </xf>
    <xf numFmtId="0" fontId="79" fillId="0" borderId="104" xfId="8" applyFont="1" applyFill="1" applyBorder="1" applyAlignment="1">
      <alignment horizontal="left" vertical="center" shrinkToFit="1"/>
    </xf>
    <xf numFmtId="0" fontId="87" fillId="0" borderId="5" xfId="8" applyFont="1" applyFill="1" applyBorder="1" applyAlignment="1">
      <alignment horizontal="center" vertical="center" wrapText="1"/>
    </xf>
    <xf numFmtId="0" fontId="87" fillId="0" borderId="48" xfId="8" applyFont="1" applyFill="1" applyBorder="1" applyAlignment="1">
      <alignment horizontal="center" vertical="center" wrapText="1"/>
    </xf>
    <xf numFmtId="0" fontId="88" fillId="0" borderId="106" xfId="8" applyFont="1" applyFill="1" applyBorder="1" applyAlignment="1">
      <alignment horizontal="left" vertical="center" shrinkToFit="1"/>
    </xf>
    <xf numFmtId="0" fontId="88" fillId="0" borderId="107" xfId="8" applyFont="1" applyFill="1" applyBorder="1" applyAlignment="1">
      <alignment horizontal="left" vertical="center" shrinkToFit="1"/>
    </xf>
    <xf numFmtId="0" fontId="87" fillId="0" borderId="108" xfId="8" applyFont="1" applyFill="1" applyBorder="1" applyAlignment="1">
      <alignment horizontal="center" vertical="center" wrapText="1"/>
    </xf>
    <xf numFmtId="0" fontId="87" fillId="0" borderId="36" xfId="8" applyFont="1" applyFill="1" applyBorder="1" applyAlignment="1">
      <alignment horizontal="center" vertical="center" wrapText="1"/>
    </xf>
    <xf numFmtId="0" fontId="79" fillId="0" borderId="4" xfId="8" applyFont="1" applyFill="1" applyBorder="1" applyAlignment="1">
      <alignment horizontal="left"/>
    </xf>
    <xf numFmtId="0" fontId="79" fillId="0" borderId="0" xfId="8" applyFont="1" applyFill="1" applyBorder="1" applyAlignment="1">
      <alignment horizontal="left"/>
    </xf>
    <xf numFmtId="0" fontId="79" fillId="0" borderId="109" xfId="8" applyFont="1" applyFill="1" applyBorder="1" applyAlignment="1">
      <alignment horizontal="center"/>
    </xf>
    <xf numFmtId="0" fontId="79" fillId="0" borderId="110" xfId="8" applyFont="1" applyFill="1" applyBorder="1" applyAlignment="1">
      <alignment horizontal="center"/>
    </xf>
    <xf numFmtId="0" fontId="41" fillId="0" borderId="102" xfId="8" applyFont="1" applyFill="1" applyBorder="1" applyAlignment="1">
      <alignment horizontal="center" vertical="center" textRotation="255" shrinkToFit="1"/>
    </xf>
    <xf numFmtId="0" fontId="41" fillId="0" borderId="105" xfId="8" applyFont="1" applyFill="1" applyBorder="1" applyAlignment="1">
      <alignment horizontal="center" vertical="center" textRotation="255" shrinkToFit="1"/>
    </xf>
    <xf numFmtId="0" fontId="41" fillId="0" borderId="52" xfId="8" applyFont="1" applyFill="1" applyBorder="1" applyAlignment="1">
      <alignment horizontal="center" vertical="center" textRotation="255" shrinkToFit="1"/>
    </xf>
    <xf numFmtId="0" fontId="43" fillId="0" borderId="53" xfId="8" applyFont="1" applyFill="1" applyBorder="1" applyAlignment="1">
      <alignment horizontal="center" vertical="center" wrapText="1"/>
    </xf>
    <xf numFmtId="0" fontId="43" fillId="0" borderId="20" xfId="8" applyFont="1" applyFill="1" applyBorder="1" applyAlignment="1">
      <alignment horizontal="center" vertical="center" wrapText="1"/>
    </xf>
    <xf numFmtId="0" fontId="43" fillId="0" borderId="28" xfId="8" applyFont="1" applyFill="1" applyBorder="1" applyAlignment="1">
      <alignment horizontal="center" vertical="center" wrapText="1"/>
    </xf>
    <xf numFmtId="0" fontId="43" fillId="0" borderId="43" xfId="8" applyFont="1" applyFill="1" applyBorder="1" applyAlignment="1">
      <alignment horizontal="center" vertical="center" wrapText="1"/>
    </xf>
    <xf numFmtId="0" fontId="87" fillId="0" borderId="100" xfId="8" applyFont="1" applyFill="1" applyBorder="1" applyAlignment="1">
      <alignment horizontal="center" vertical="center"/>
    </xf>
    <xf numFmtId="0" fontId="87" fillId="0" borderId="122" xfId="8" applyFont="1" applyFill="1" applyBorder="1" applyAlignment="1">
      <alignment horizontal="center" vertical="center"/>
    </xf>
    <xf numFmtId="0" fontId="79" fillId="0" borderId="123" xfId="8" applyFont="1" applyFill="1" applyBorder="1" applyAlignment="1">
      <alignment horizontal="left" vertical="center" shrinkToFit="1"/>
    </xf>
    <xf numFmtId="0" fontId="79" fillId="0" borderId="124" xfId="8" applyFont="1" applyFill="1" applyBorder="1" applyAlignment="1">
      <alignment horizontal="left" vertical="center" shrinkToFit="1"/>
    </xf>
    <xf numFmtId="0" fontId="43" fillId="0" borderId="63" xfId="8" applyFont="1" applyFill="1" applyBorder="1" applyAlignment="1">
      <alignment horizontal="center" vertical="center"/>
    </xf>
    <xf numFmtId="0" fontId="43" fillId="0" borderId="27" xfId="8" applyFont="1" applyFill="1" applyBorder="1" applyAlignment="1">
      <alignment horizontal="center" vertical="center"/>
    </xf>
    <xf numFmtId="0" fontId="87" fillId="0" borderId="31" xfId="8" applyFont="1" applyFill="1" applyBorder="1" applyAlignment="1">
      <alignment horizontal="center" vertical="center"/>
    </xf>
    <xf numFmtId="0" fontId="87" fillId="0" borderId="32" xfId="8" applyFont="1" applyFill="1" applyBorder="1" applyAlignment="1">
      <alignment horizontal="center" vertical="center"/>
    </xf>
    <xf numFmtId="0" fontId="87" fillId="0" borderId="27" xfId="8" applyFont="1" applyFill="1" applyBorder="1" applyAlignment="1">
      <alignment horizontal="center" vertical="center"/>
    </xf>
    <xf numFmtId="0" fontId="43" fillId="0" borderId="31" xfId="8" applyFont="1" applyFill="1" applyBorder="1" applyAlignment="1">
      <alignment horizontal="center" vertical="center"/>
    </xf>
    <xf numFmtId="0" fontId="43" fillId="0" borderId="32" xfId="8" applyFont="1" applyFill="1" applyBorder="1" applyAlignment="1">
      <alignment horizontal="center" vertical="center"/>
    </xf>
    <xf numFmtId="0" fontId="87" fillId="0" borderId="25" xfId="8" applyFont="1" applyFill="1" applyBorder="1" applyAlignment="1">
      <alignment horizontal="center" vertical="center"/>
    </xf>
    <xf numFmtId="0" fontId="87" fillId="0" borderId="25" xfId="8" applyFont="1" applyFill="1" applyBorder="1" applyAlignment="1">
      <alignment horizontal="center" vertical="center" wrapText="1"/>
    </xf>
    <xf numFmtId="0" fontId="43" fillId="0" borderId="33" xfId="8" applyFont="1" applyFill="1" applyBorder="1" applyAlignment="1">
      <alignment horizontal="center" vertical="center"/>
    </xf>
    <xf numFmtId="0" fontId="43" fillId="0" borderId="125" xfId="8" applyFont="1" applyFill="1" applyBorder="1" applyAlignment="1">
      <alignment horizontal="center" vertical="center"/>
    </xf>
    <xf numFmtId="0" fontId="43" fillId="0" borderId="10" xfId="8" applyFont="1" applyFill="1" applyBorder="1" applyAlignment="1">
      <alignment horizontal="center" vertical="center"/>
    </xf>
    <xf numFmtId="0" fontId="79" fillId="0" borderId="11" xfId="8" applyFont="1" applyFill="1" applyBorder="1" applyAlignment="1">
      <alignment horizontal="center" vertical="center"/>
    </xf>
    <xf numFmtId="0" fontId="79" fillId="0" borderId="9" xfId="8" applyFont="1" applyFill="1" applyBorder="1" applyAlignment="1">
      <alignment horizontal="center" vertical="center"/>
    </xf>
    <xf numFmtId="0" fontId="79" fillId="0" borderId="10" xfId="8" applyFont="1" applyFill="1" applyBorder="1" applyAlignment="1">
      <alignment horizontal="center" vertical="center"/>
    </xf>
    <xf numFmtId="0" fontId="79" fillId="0" borderId="11" xfId="8" applyFont="1" applyFill="1" applyBorder="1" applyAlignment="1">
      <alignment horizontal="center" vertical="center" shrinkToFit="1"/>
    </xf>
    <xf numFmtId="0" fontId="79" fillId="0" borderId="9" xfId="8" applyFont="1" applyFill="1" applyBorder="1" applyAlignment="1">
      <alignment horizontal="center" vertical="center" shrinkToFit="1"/>
    </xf>
    <xf numFmtId="0" fontId="79" fillId="0" borderId="10" xfId="8" applyFont="1" applyFill="1" applyBorder="1" applyAlignment="1">
      <alignment horizontal="center" vertical="center" shrinkToFit="1"/>
    </xf>
    <xf numFmtId="0" fontId="79" fillId="0" borderId="16" xfId="8" applyFont="1" applyFill="1" applyBorder="1" applyAlignment="1">
      <alignment horizontal="center" vertical="center"/>
    </xf>
    <xf numFmtId="0" fontId="43" fillId="0" borderId="44" xfId="8" applyFont="1" applyFill="1" applyBorder="1" applyAlignment="1">
      <alignment horizontal="center" vertical="center" shrinkToFit="1"/>
    </xf>
    <xf numFmtId="0" fontId="43" fillId="0" borderId="7" xfId="8" applyFont="1" applyFill="1" applyBorder="1" applyAlignment="1">
      <alignment horizontal="center" vertical="center" shrinkToFit="1"/>
    </xf>
    <xf numFmtId="0" fontId="43" fillId="0" borderId="35" xfId="8" applyFont="1" applyFill="1" applyBorder="1" applyAlignment="1">
      <alignment horizontal="center" vertical="center" shrinkToFit="1"/>
    </xf>
    <xf numFmtId="0" fontId="87" fillId="0" borderId="29" xfId="8" applyFont="1" applyFill="1" applyBorder="1" applyAlignment="1">
      <alignment horizontal="center" vertical="center"/>
    </xf>
    <xf numFmtId="0" fontId="87" fillId="0" borderId="8" xfId="8" applyFont="1" applyFill="1" applyBorder="1" applyAlignment="1">
      <alignment horizontal="center" vertical="center"/>
    </xf>
    <xf numFmtId="0" fontId="79" fillId="0" borderId="6" xfId="8" applyFont="1" applyFill="1" applyBorder="1" applyAlignment="1">
      <alignment horizontal="center" vertical="center" shrinkToFit="1"/>
    </xf>
    <xf numFmtId="0" fontId="79" fillId="0" borderId="7" xfId="8" applyFont="1" applyFill="1" applyBorder="1" applyAlignment="1">
      <alignment horizontal="center" vertical="center" shrinkToFit="1"/>
    </xf>
    <xf numFmtId="0" fontId="79" fillId="0" borderId="8" xfId="8" applyFont="1" applyFill="1" applyBorder="1" applyAlignment="1">
      <alignment horizontal="center" vertical="center" shrinkToFit="1"/>
    </xf>
    <xf numFmtId="49" fontId="79" fillId="0" borderId="44" xfId="8" applyNumberFormat="1" applyFont="1" applyFill="1" applyBorder="1" applyAlignment="1">
      <alignment horizontal="center" vertical="center"/>
    </xf>
    <xf numFmtId="0" fontId="79" fillId="0" borderId="44" xfId="8" applyFont="1" applyFill="1" applyBorder="1" applyAlignment="1">
      <alignment horizontal="center" vertical="center"/>
    </xf>
    <xf numFmtId="0" fontId="43" fillId="0" borderId="53" xfId="8" applyFont="1" applyFill="1" applyBorder="1" applyAlignment="1">
      <alignment horizontal="center" vertical="center"/>
    </xf>
    <xf numFmtId="0" fontId="43" fillId="0" borderId="20" xfId="8" applyFont="1" applyFill="1" applyBorder="1" applyAlignment="1">
      <alignment horizontal="center" vertical="center"/>
    </xf>
    <xf numFmtId="0" fontId="79" fillId="0" borderId="40" xfId="8" applyFont="1" applyFill="1" applyBorder="1" applyAlignment="1">
      <alignment horizontal="center" vertical="center"/>
    </xf>
    <xf numFmtId="0" fontId="79" fillId="0" borderId="28" xfId="8" applyFont="1" applyFill="1" applyBorder="1" applyAlignment="1">
      <alignment horizontal="center" vertical="center"/>
    </xf>
    <xf numFmtId="0" fontId="79" fillId="0" borderId="20" xfId="8" applyFont="1" applyFill="1" applyBorder="1" applyAlignment="1">
      <alignment horizontal="center" vertical="center"/>
    </xf>
    <xf numFmtId="0" fontId="79" fillId="0" borderId="40" xfId="8" applyFont="1" applyFill="1" applyBorder="1" applyAlignment="1">
      <alignment horizontal="center" vertical="center" shrinkToFit="1"/>
    </xf>
    <xf numFmtId="0" fontId="79" fillId="0" borderId="28" xfId="8" applyFont="1" applyFill="1" applyBorder="1" applyAlignment="1">
      <alignment horizontal="center" vertical="center" shrinkToFit="1"/>
    </xf>
    <xf numFmtId="0" fontId="79" fillId="0" borderId="20" xfId="8" applyFont="1" applyFill="1" applyBorder="1" applyAlignment="1">
      <alignment horizontal="center" vertical="center" shrinkToFit="1"/>
    </xf>
    <xf numFmtId="0" fontId="43" fillId="0" borderId="122" xfId="8" applyFont="1" applyFill="1" applyBorder="1" applyAlignment="1">
      <alignment horizontal="center" vertical="center" shrinkToFit="1"/>
    </xf>
    <xf numFmtId="0" fontId="43" fillId="0" borderId="28" xfId="8" applyFont="1" applyFill="1" applyBorder="1" applyAlignment="1">
      <alignment horizontal="center" vertical="center" shrinkToFit="1"/>
    </xf>
    <xf numFmtId="0" fontId="43" fillId="0" borderId="43" xfId="8" applyFont="1" applyFill="1" applyBorder="1" applyAlignment="1">
      <alignment horizontal="center" vertical="center" shrinkToFit="1"/>
    </xf>
    <xf numFmtId="0" fontId="43" fillId="0" borderId="29" xfId="8" applyFont="1" applyFill="1" applyBorder="1" applyAlignment="1">
      <alignment horizontal="center" vertical="center"/>
    </xf>
    <xf numFmtId="0" fontId="43" fillId="0" borderId="8" xfId="8" applyFont="1" applyFill="1" applyBorder="1" applyAlignment="1">
      <alignment horizontal="center" vertical="center"/>
    </xf>
    <xf numFmtId="0" fontId="43" fillId="0" borderId="16" xfId="8" applyFont="1" applyFill="1" applyBorder="1" applyAlignment="1">
      <alignment horizontal="center" vertical="center" shrinkToFit="1"/>
    </xf>
    <xf numFmtId="0" fontId="43" fillId="0" borderId="9" xfId="8" applyFont="1" applyFill="1" applyBorder="1" applyAlignment="1">
      <alignment horizontal="center" vertical="center" shrinkToFit="1"/>
    </xf>
    <xf numFmtId="0" fontId="43" fillId="0" borderId="18" xfId="8" applyFont="1" applyFill="1" applyBorder="1" applyAlignment="1">
      <alignment horizontal="center" vertical="center" shrinkToFit="1"/>
    </xf>
    <xf numFmtId="0" fontId="43" fillId="0" borderId="11" xfId="8" applyFont="1" applyFill="1" applyBorder="1" applyAlignment="1">
      <alignment horizontal="center" vertical="center" shrinkToFit="1"/>
    </xf>
    <xf numFmtId="0" fontId="43" fillId="0" borderId="10" xfId="8" applyFont="1" applyFill="1" applyBorder="1" applyAlignment="1">
      <alignment horizontal="center" vertical="center" shrinkToFit="1"/>
    </xf>
    <xf numFmtId="0" fontId="43" fillId="0" borderId="40" xfId="8" applyFont="1" applyFill="1" applyBorder="1" applyAlignment="1">
      <alignment horizontal="center" vertical="center" shrinkToFit="1"/>
    </xf>
    <xf numFmtId="0" fontId="43" fillId="0" borderId="20" xfId="8" applyFont="1" applyFill="1" applyBorder="1" applyAlignment="1">
      <alignment horizontal="center" vertical="center" shrinkToFit="1"/>
    </xf>
    <xf numFmtId="0" fontId="90" fillId="0" borderId="7" xfId="9" applyFont="1" applyBorder="1" applyAlignment="1">
      <alignment horizontal="left" wrapText="1"/>
    </xf>
    <xf numFmtId="0" fontId="83" fillId="0" borderId="7" xfId="9" applyFont="1" applyBorder="1" applyAlignment="1">
      <alignment wrapText="1"/>
    </xf>
    <xf numFmtId="49" fontId="10" fillId="0" borderId="10" xfId="9" applyNumberFormat="1" applyFont="1" applyBorder="1" applyAlignment="1">
      <alignment horizontal="left" vertical="center" wrapText="1"/>
    </xf>
    <xf numFmtId="0" fontId="10" fillId="0" borderId="16" xfId="9" applyFont="1" applyBorder="1" applyAlignment="1">
      <alignment horizontal="left" vertical="center" wrapText="1"/>
    </xf>
    <xf numFmtId="0" fontId="10" fillId="0" borderId="11" xfId="9" applyFont="1" applyBorder="1" applyAlignment="1">
      <alignment horizontal="left" vertical="center" wrapText="1"/>
    </xf>
    <xf numFmtId="0" fontId="10" fillId="0" borderId="9" xfId="9" applyFont="1" applyBorder="1" applyAlignment="1">
      <alignment horizontal="left" vertical="center" wrapText="1"/>
    </xf>
    <xf numFmtId="0" fontId="10" fillId="0" borderId="36" xfId="9" applyFont="1" applyBorder="1" applyAlignment="1">
      <alignment horizontal="center" vertical="center" wrapText="1"/>
    </xf>
    <xf numFmtId="0" fontId="10" fillId="0" borderId="44" xfId="9" applyFont="1" applyBorder="1" applyAlignment="1">
      <alignment horizontal="center" vertical="center" wrapText="1"/>
    </xf>
    <xf numFmtId="0" fontId="10" fillId="0" borderId="127" xfId="9" applyFont="1" applyBorder="1" applyAlignment="1">
      <alignment horizontal="left" vertical="center" shrinkToFit="1"/>
    </xf>
    <xf numFmtId="0" fontId="10" fillId="0" borderId="128" xfId="9" applyFont="1" applyBorder="1" applyAlignment="1">
      <alignment horizontal="left" vertical="center" shrinkToFit="1"/>
    </xf>
    <xf numFmtId="0" fontId="83" fillId="0" borderId="9" xfId="9" applyFont="1" applyBorder="1" applyAlignment="1">
      <alignment horizontal="left" vertical="center" wrapText="1"/>
    </xf>
    <xf numFmtId="0" fontId="10" fillId="0" borderId="1" xfId="9" applyFont="1" applyBorder="1" applyAlignment="1">
      <alignment horizontal="left" vertical="top" wrapText="1"/>
    </xf>
    <xf numFmtId="0" fontId="10" fillId="0" borderId="93" xfId="9" applyFont="1" applyBorder="1" applyAlignment="1">
      <alignment horizontal="left" vertical="top" wrapText="1"/>
    </xf>
    <xf numFmtId="0" fontId="10" fillId="0" borderId="94" xfId="9" applyFont="1" applyBorder="1" applyAlignment="1">
      <alignment horizontal="left" vertical="top" wrapText="1"/>
    </xf>
    <xf numFmtId="0" fontId="10" fillId="0" borderId="6" xfId="9" applyFont="1" applyBorder="1" applyAlignment="1">
      <alignment horizontal="left" vertical="top" wrapText="1"/>
    </xf>
    <xf numFmtId="0" fontId="10" fillId="0" borderId="7" xfId="9" applyFont="1" applyBorder="1" applyAlignment="1">
      <alignment horizontal="left" vertical="top" wrapText="1"/>
    </xf>
    <xf numFmtId="0" fontId="10" fillId="0" borderId="8" xfId="9" applyFont="1" applyBorder="1" applyAlignment="1">
      <alignment horizontal="left" vertical="top" wrapText="1"/>
    </xf>
    <xf numFmtId="0" fontId="10" fillId="0" borderId="1" xfId="9" applyFont="1" applyBorder="1" applyAlignment="1">
      <alignment horizontal="center" vertical="top" wrapText="1"/>
    </xf>
    <xf numFmtId="0" fontId="10" fillId="0" borderId="93" xfId="9" applyFont="1" applyBorder="1" applyAlignment="1">
      <alignment horizontal="center" vertical="top" wrapText="1"/>
    </xf>
    <xf numFmtId="0" fontId="10" fillId="0" borderId="94" xfId="9" applyFont="1" applyBorder="1" applyAlignment="1">
      <alignment horizontal="center" vertical="top" wrapText="1"/>
    </xf>
    <xf numFmtId="0" fontId="10" fillId="0" borderId="64" xfId="9" applyFont="1" applyBorder="1" applyAlignment="1">
      <alignment horizontal="center" vertical="top" wrapText="1"/>
    </xf>
    <xf numFmtId="0" fontId="10" fillId="0" borderId="65" xfId="9" applyFont="1" applyBorder="1" applyAlignment="1">
      <alignment horizontal="center" vertical="top" wrapText="1"/>
    </xf>
    <xf numFmtId="0" fontId="10" fillId="0" borderId="129" xfId="9" applyFont="1" applyBorder="1" applyAlignment="1">
      <alignment horizontal="center" vertical="top" wrapText="1"/>
    </xf>
    <xf numFmtId="0" fontId="95" fillId="0" borderId="6" xfId="9" applyFont="1" applyBorder="1" applyAlignment="1">
      <alignment horizontal="center" vertical="center" wrapText="1"/>
    </xf>
    <xf numFmtId="0" fontId="95" fillId="0" borderId="7" xfId="9" applyFont="1" applyBorder="1" applyAlignment="1">
      <alignment horizontal="center" vertical="center" wrapText="1"/>
    </xf>
    <xf numFmtId="0" fontId="95" fillId="0" borderId="8" xfId="9" applyFont="1" applyBorder="1" applyAlignment="1">
      <alignment horizontal="center" vertical="center" wrapText="1"/>
    </xf>
    <xf numFmtId="0" fontId="10" fillId="0" borderId="127" xfId="9" applyFont="1" applyBorder="1" applyAlignment="1">
      <alignment horizontal="left" vertical="center" wrapText="1"/>
    </xf>
    <xf numFmtId="0" fontId="10" fillId="0" borderId="128" xfId="9" applyFont="1" applyBorder="1" applyAlignment="1">
      <alignment horizontal="left" vertical="center" wrapText="1"/>
    </xf>
    <xf numFmtId="0" fontId="92" fillId="0" borderId="0" xfId="9" applyFont="1" applyBorder="1" applyAlignment="1">
      <alignment horizontal="left" vertical="center" wrapText="1"/>
    </xf>
    <xf numFmtId="0" fontId="82" fillId="0" borderId="11" xfId="9" applyFont="1" applyBorder="1" applyAlignment="1">
      <alignment horizontal="right" vertical="center" wrapText="1"/>
    </xf>
    <xf numFmtId="0" fontId="82" fillId="0" borderId="9" xfId="9" applyFont="1" applyBorder="1" applyAlignment="1">
      <alignment horizontal="right" vertical="center" wrapText="1"/>
    </xf>
    <xf numFmtId="0" fontId="82" fillId="0" borderId="10" xfId="9" applyFont="1" applyBorder="1" applyAlignment="1">
      <alignment horizontal="right" vertical="center" wrapText="1"/>
    </xf>
    <xf numFmtId="0" fontId="92" fillId="0" borderId="11" xfId="9" applyFont="1" applyBorder="1" applyAlignment="1">
      <alignment horizontal="center" vertical="center" wrapText="1"/>
    </xf>
    <xf numFmtId="0" fontId="92" fillId="0" borderId="9" xfId="9" applyFont="1" applyBorder="1" applyAlignment="1">
      <alignment horizontal="center" vertical="center" wrapText="1"/>
    </xf>
    <xf numFmtId="0" fontId="92" fillId="0" borderId="10" xfId="9" applyFont="1" applyBorder="1" applyAlignment="1">
      <alignment horizontal="center" vertical="center" wrapText="1"/>
    </xf>
    <xf numFmtId="0" fontId="10" fillId="0" borderId="11" xfId="9" applyFont="1" applyBorder="1" applyAlignment="1">
      <alignment horizontal="center" vertical="center" wrapText="1"/>
    </xf>
    <xf numFmtId="0" fontId="10" fillId="0" borderId="9" xfId="9" applyFont="1" applyBorder="1" applyAlignment="1">
      <alignment horizontal="center" vertical="center" wrapText="1"/>
    </xf>
    <xf numFmtId="0" fontId="10" fillId="0" borderId="10" xfId="9" applyFont="1" applyBorder="1" applyAlignment="1">
      <alignment horizontal="center" vertical="center" wrapText="1"/>
    </xf>
    <xf numFmtId="0" fontId="46" fillId="0" borderId="0" xfId="9" applyFont="1" applyBorder="1" applyAlignment="1">
      <alignment horizontal="left" vertical="center" wrapText="1"/>
    </xf>
    <xf numFmtId="0" fontId="56" fillId="0" borderId="0" xfId="9" applyFont="1" applyBorder="1" applyAlignment="1">
      <alignment horizontal="left" vertical="center" wrapText="1"/>
    </xf>
    <xf numFmtId="0" fontId="53" fillId="0" borderId="0" xfId="9" applyFont="1" applyBorder="1" applyAlignment="1">
      <alignment horizontal="right" vertical="center"/>
    </xf>
    <xf numFmtId="0" fontId="55" fillId="0" borderId="36" xfId="9" applyFont="1" applyBorder="1" applyAlignment="1">
      <alignment horizontal="center" vertical="center" wrapText="1"/>
    </xf>
    <xf numFmtId="0" fontId="55" fillId="0" borderId="44" xfId="9" applyFont="1" applyBorder="1" applyAlignment="1">
      <alignment horizontal="center" vertical="center" wrapText="1"/>
    </xf>
    <xf numFmtId="0" fontId="55" fillId="0" borderId="1" xfId="9" applyFont="1" applyBorder="1" applyAlignment="1">
      <alignment horizontal="center" vertical="center" wrapText="1"/>
    </xf>
    <xf numFmtId="0" fontId="55" fillId="0" borderId="94" xfId="9" applyFont="1" applyBorder="1" applyAlignment="1">
      <alignment horizontal="center" vertical="center" wrapText="1"/>
    </xf>
    <xf numFmtId="0" fontId="55" fillId="0" borderId="6" xfId="9" applyFont="1" applyBorder="1" applyAlignment="1">
      <alignment horizontal="center" vertical="center" wrapText="1"/>
    </xf>
    <xf numFmtId="0" fontId="55" fillId="0" borderId="8" xfId="9" applyFont="1" applyBorder="1" applyAlignment="1">
      <alignment horizontal="center" vertical="center" wrapText="1"/>
    </xf>
    <xf numFmtId="0" fontId="55" fillId="0" borderId="4" xfId="9" applyFont="1" applyBorder="1" applyAlignment="1">
      <alignment horizontal="left" vertical="center" wrapText="1" indent="1"/>
    </xf>
    <xf numFmtId="0" fontId="55" fillId="0" borderId="0" xfId="9" applyFont="1" applyBorder="1" applyAlignment="1">
      <alignment horizontal="left" vertical="center" wrapText="1" indent="1"/>
    </xf>
    <xf numFmtId="0" fontId="55" fillId="0" borderId="5" xfId="9" applyFont="1" applyBorder="1" applyAlignment="1">
      <alignment horizontal="left" vertical="center" wrapText="1" indent="1"/>
    </xf>
    <xf numFmtId="0" fontId="55" fillId="0" borderId="6" xfId="9" applyFont="1" applyBorder="1" applyAlignment="1">
      <alignment horizontal="left" vertical="center" wrapText="1" indent="1"/>
    </xf>
    <xf numFmtId="0" fontId="55" fillId="0" borderId="7" xfId="9" applyFont="1" applyBorder="1" applyAlignment="1">
      <alignment horizontal="left" vertical="center" wrapText="1" indent="1"/>
    </xf>
    <xf numFmtId="0" fontId="55" fillId="0" borderId="8" xfId="9" applyFont="1" applyBorder="1" applyAlignment="1">
      <alignment horizontal="left" vertical="center" wrapText="1" indent="1"/>
    </xf>
    <xf numFmtId="0" fontId="55" fillId="0" borderId="11" xfId="9" applyFont="1" applyBorder="1" applyAlignment="1">
      <alignment horizontal="center" vertical="center" wrapText="1"/>
    </xf>
    <xf numFmtId="0" fontId="55" fillId="0" borderId="10" xfId="9" applyFont="1" applyBorder="1" applyAlignment="1">
      <alignment horizontal="center" vertical="center" wrapText="1"/>
    </xf>
    <xf numFmtId="49" fontId="55" fillId="0" borderId="1" xfId="9" applyNumberFormat="1" applyFont="1" applyBorder="1" applyAlignment="1">
      <alignment horizontal="left" vertical="center" wrapText="1"/>
    </xf>
    <xf numFmtId="0" fontId="55" fillId="0" borderId="93" xfId="9" applyFont="1" applyBorder="1" applyAlignment="1">
      <alignment horizontal="left" vertical="center" wrapText="1"/>
    </xf>
    <xf numFmtId="0" fontId="55" fillId="0" borderId="94" xfId="9" applyFont="1" applyBorder="1" applyAlignment="1">
      <alignment horizontal="left" vertical="center" wrapText="1"/>
    </xf>
    <xf numFmtId="0" fontId="55" fillId="0" borderId="6" xfId="9" applyFont="1" applyBorder="1" applyAlignment="1">
      <alignment horizontal="left" vertical="center" wrapText="1"/>
    </xf>
    <xf numFmtId="0" fontId="55" fillId="0" borderId="7" xfId="9" applyFont="1" applyBorder="1" applyAlignment="1">
      <alignment horizontal="left" vertical="center" wrapText="1"/>
    </xf>
    <xf numFmtId="0" fontId="55" fillId="0" borderId="8" xfId="9" applyFont="1" applyBorder="1" applyAlignment="1">
      <alignment horizontal="left" vertical="center" wrapText="1"/>
    </xf>
    <xf numFmtId="0" fontId="55" fillId="0" borderId="16" xfId="9" applyFont="1" applyBorder="1" applyAlignment="1">
      <alignment horizontal="left" vertical="center" wrapText="1"/>
    </xf>
    <xf numFmtId="0" fontId="55" fillId="0" borderId="11" xfId="9" applyFont="1" applyBorder="1" applyAlignment="1">
      <alignment horizontal="left" vertical="center" wrapText="1"/>
    </xf>
    <xf numFmtId="0" fontId="55" fillId="0" borderId="16" xfId="9" applyFont="1" applyBorder="1" applyAlignment="1">
      <alignment horizontal="center" vertical="center" wrapText="1"/>
    </xf>
    <xf numFmtId="0" fontId="55" fillId="0" borderId="1" xfId="9" applyFont="1" applyBorder="1" applyAlignment="1">
      <alignment horizontal="left" vertical="top" wrapText="1"/>
    </xf>
    <xf numFmtId="0" fontId="55" fillId="0" borderId="93" xfId="9" applyFont="1" applyBorder="1" applyAlignment="1">
      <alignment horizontal="left" vertical="top" wrapText="1"/>
    </xf>
    <xf numFmtId="0" fontId="55" fillId="0" borderId="94" xfId="9" applyFont="1" applyBorder="1" applyAlignment="1">
      <alignment horizontal="left" vertical="top" wrapText="1"/>
    </xf>
    <xf numFmtId="0" fontId="55" fillId="0" borderId="4" xfId="9" applyFont="1" applyBorder="1" applyAlignment="1">
      <alignment horizontal="center" vertical="top" wrapText="1"/>
    </xf>
    <xf numFmtId="0" fontId="55" fillId="0" borderId="0" xfId="9" applyFont="1" applyBorder="1" applyAlignment="1">
      <alignment horizontal="center" vertical="top" wrapText="1"/>
    </xf>
    <xf numFmtId="0" fontId="55" fillId="0" borderId="5" xfId="9" applyFont="1" applyBorder="1" applyAlignment="1">
      <alignment horizontal="center" vertical="top" wrapText="1"/>
    </xf>
    <xf numFmtId="0" fontId="55" fillId="0" borderId="6" xfId="9" applyFont="1" applyBorder="1" applyAlignment="1">
      <alignment horizontal="center" vertical="top" wrapText="1"/>
    </xf>
    <xf numFmtId="0" fontId="55" fillId="0" borderId="7" xfId="9" applyFont="1" applyBorder="1" applyAlignment="1">
      <alignment horizontal="center" vertical="top" wrapText="1"/>
    </xf>
    <xf numFmtId="0" fontId="55" fillId="0" borderId="8" xfId="9" applyFont="1" applyBorder="1" applyAlignment="1">
      <alignment horizontal="center" vertical="top" wrapText="1"/>
    </xf>
    <xf numFmtId="0" fontId="53" fillId="0" borderId="11" xfId="9" applyFont="1" applyBorder="1" applyAlignment="1">
      <alignment horizontal="left" vertical="top" wrapText="1"/>
    </xf>
    <xf numFmtId="0" fontId="53" fillId="0" borderId="9" xfId="9" applyFont="1" applyBorder="1" applyAlignment="1">
      <alignment horizontal="left" vertical="top" wrapText="1"/>
    </xf>
    <xf numFmtId="0" fontId="53" fillId="0" borderId="10" xfId="9" applyFont="1" applyBorder="1" applyAlignment="1">
      <alignment horizontal="left" vertical="top" wrapText="1"/>
    </xf>
    <xf numFmtId="0" fontId="49" fillId="0" borderId="87" xfId="5" applyFont="1" applyBorder="1" applyAlignment="1">
      <alignment horizontal="justify" vertical="center" wrapText="1"/>
    </xf>
    <xf numFmtId="0" fontId="49" fillId="0" borderId="0" xfId="5" applyFont="1" applyBorder="1" applyAlignment="1">
      <alignment horizontal="justify" vertical="center" wrapText="1"/>
    </xf>
    <xf numFmtId="0" fontId="49" fillId="0" borderId="84" xfId="5" applyFont="1" applyBorder="1" applyAlignment="1">
      <alignment horizontal="justify" vertical="center" wrapText="1"/>
    </xf>
    <xf numFmtId="0" fontId="49" fillId="0" borderId="138" xfId="5" applyFont="1" applyBorder="1" applyAlignment="1">
      <alignment horizontal="justify" vertical="center" wrapText="1"/>
    </xf>
    <xf numFmtId="0" fontId="49" fillId="0" borderId="75" xfId="5" applyFont="1" applyBorder="1" applyAlignment="1">
      <alignment horizontal="justify" vertical="center" wrapText="1"/>
    </xf>
    <xf numFmtId="0" fontId="49" fillId="0" borderId="139" xfId="5" applyFont="1" applyBorder="1" applyAlignment="1">
      <alignment horizontal="justify" vertical="center" wrapText="1"/>
    </xf>
    <xf numFmtId="0" fontId="49" fillId="0" borderId="87" xfId="5" applyFont="1" applyBorder="1" applyAlignment="1">
      <alignment horizontal="justify" vertical="center"/>
    </xf>
    <xf numFmtId="0" fontId="49" fillId="0" borderId="0" xfId="5" applyFont="1" applyBorder="1" applyAlignment="1">
      <alignment horizontal="justify" vertical="center"/>
    </xf>
    <xf numFmtId="0" fontId="49" fillId="0" borderId="84" xfId="5" applyFont="1" applyBorder="1" applyAlignment="1">
      <alignment horizontal="justify" vertical="center"/>
    </xf>
    <xf numFmtId="0" fontId="46" fillId="0" borderId="0" xfId="5" applyFont="1" applyBorder="1" applyAlignment="1">
      <alignment vertical="center" wrapText="1"/>
    </xf>
    <xf numFmtId="0" fontId="46" fillId="0" borderId="87" xfId="5" applyFont="1" applyBorder="1" applyAlignment="1">
      <alignment vertical="center" wrapText="1"/>
    </xf>
    <xf numFmtId="0" fontId="53" fillId="5" borderId="0" xfId="5" applyFont="1" applyFill="1" applyBorder="1" applyAlignment="1">
      <alignment horizontal="right" vertical="center"/>
    </xf>
    <xf numFmtId="0" fontId="53" fillId="5" borderId="5" xfId="5" applyFont="1" applyFill="1" applyBorder="1" applyAlignment="1">
      <alignment horizontal="right" vertical="center"/>
    </xf>
    <xf numFmtId="0" fontId="53" fillId="0" borderId="90" xfId="5" applyFont="1" applyBorder="1" applyAlignment="1">
      <alignment horizontal="justify" vertical="center"/>
    </xf>
    <xf numFmtId="0" fontId="53" fillId="0" borderId="93" xfId="5" applyFont="1" applyBorder="1" applyAlignment="1">
      <alignment horizontal="justify" vertical="center"/>
    </xf>
    <xf numFmtId="0" fontId="53" fillId="0" borderId="93" xfId="5" applyFont="1" applyBorder="1" applyAlignment="1">
      <alignment horizontal="left" vertical="center"/>
    </xf>
    <xf numFmtId="0" fontId="53" fillId="0" borderId="137" xfId="5" applyFont="1" applyBorder="1" applyAlignment="1">
      <alignment horizontal="right" vertical="center" shrinkToFit="1"/>
    </xf>
    <xf numFmtId="0" fontId="53" fillId="0" borderId="93" xfId="5" applyFont="1" applyBorder="1" applyAlignment="1">
      <alignment horizontal="right" vertical="center" shrinkToFit="1"/>
    </xf>
    <xf numFmtId="0" fontId="53" fillId="0" borderId="6" xfId="5" applyFont="1" applyBorder="1" applyAlignment="1">
      <alignment horizontal="right" vertical="center" shrinkToFit="1"/>
    </xf>
    <xf numFmtId="0" fontId="53" fillId="0" borderId="7" xfId="5" applyFont="1" applyBorder="1" applyAlignment="1">
      <alignment horizontal="right" vertical="center" shrinkToFit="1"/>
    </xf>
    <xf numFmtId="0" fontId="53" fillId="5" borderId="93" xfId="5" applyFont="1" applyFill="1" applyBorder="1" applyAlignment="1">
      <alignment horizontal="center" vertical="center"/>
    </xf>
    <xf numFmtId="0" fontId="53" fillId="5" borderId="88" xfId="5" applyFont="1" applyFill="1" applyBorder="1" applyAlignment="1">
      <alignment horizontal="center" vertical="center"/>
    </xf>
    <xf numFmtId="0" fontId="53" fillId="5" borderId="7" xfId="5" applyFont="1" applyFill="1" applyBorder="1" applyAlignment="1">
      <alignment horizontal="center" vertical="center"/>
    </xf>
    <xf numFmtId="0" fontId="53" fillId="5" borderId="86" xfId="5" applyFont="1" applyFill="1" applyBorder="1" applyAlignment="1">
      <alignment horizontal="center" vertical="center"/>
    </xf>
    <xf numFmtId="0" fontId="53" fillId="0" borderId="89" xfId="5" applyFont="1" applyBorder="1" applyAlignment="1">
      <alignment horizontal="justify" vertical="center"/>
    </xf>
    <xf numFmtId="0" fontId="53" fillId="0" borderId="7" xfId="5" applyFont="1" applyBorder="1" applyAlignment="1">
      <alignment horizontal="justify" vertical="center"/>
    </xf>
    <xf numFmtId="0" fontId="53" fillId="0" borderId="7" xfId="5" applyFont="1" applyBorder="1" applyAlignment="1">
      <alignment horizontal="left" vertical="center"/>
    </xf>
    <xf numFmtId="0" fontId="53" fillId="0" borderId="0" xfId="5" applyFont="1" applyBorder="1" applyAlignment="1">
      <alignment horizontal="justify" vertical="center"/>
    </xf>
    <xf numFmtId="0" fontId="53" fillId="0" borderId="0" xfId="5" applyFont="1" applyBorder="1" applyAlignment="1">
      <alignment horizontal="left" vertical="center"/>
    </xf>
    <xf numFmtId="0" fontId="49" fillId="0" borderId="75" xfId="5" applyFont="1" applyBorder="1" applyAlignment="1">
      <alignment horizontal="left" vertical="center" wrapText="1"/>
    </xf>
    <xf numFmtId="0" fontId="49" fillId="0" borderId="93" xfId="5" applyFont="1" applyFill="1" applyBorder="1" applyAlignment="1">
      <alignment horizontal="left" vertical="center" wrapText="1"/>
    </xf>
    <xf numFmtId="0" fontId="49" fillId="0" borderId="88" xfId="5" applyFont="1" applyFill="1" applyBorder="1" applyAlignment="1">
      <alignment horizontal="left" vertical="center" wrapText="1"/>
    </xf>
    <xf numFmtId="0" fontId="49" fillId="0" borderId="7" xfId="5" applyFont="1" applyFill="1" applyBorder="1" applyAlignment="1">
      <alignment horizontal="left" vertical="center" wrapText="1"/>
    </xf>
    <xf numFmtId="0" fontId="49" fillId="0" borderId="83" xfId="5" applyFont="1" applyBorder="1" applyAlignment="1">
      <alignment horizontal="center" vertical="center" wrapText="1"/>
    </xf>
    <xf numFmtId="0" fontId="53" fillId="0" borderId="133" xfId="5" applyFont="1" applyBorder="1" applyAlignment="1">
      <alignment horizontal="center" vertical="center"/>
    </xf>
    <xf numFmtId="0" fontId="53" fillId="0" borderId="134" xfId="5" applyFont="1" applyBorder="1" applyAlignment="1">
      <alignment horizontal="center" vertical="center"/>
    </xf>
    <xf numFmtId="0" fontId="53" fillId="0" borderId="135" xfId="5" applyFont="1" applyBorder="1" applyAlignment="1">
      <alignment horizontal="left" vertical="center"/>
    </xf>
    <xf numFmtId="0" fontId="53" fillId="0" borderId="87" xfId="5" applyFont="1" applyBorder="1" applyAlignment="1">
      <alignment horizontal="justify" vertical="center"/>
    </xf>
    <xf numFmtId="0" fontId="49" fillId="0" borderId="0" xfId="5" applyFont="1" applyAlignment="1">
      <alignment horizontal="left" vertical="center" wrapText="1"/>
    </xf>
    <xf numFmtId="49" fontId="49" fillId="0" borderId="73" xfId="5" applyNumberFormat="1" applyFont="1" applyBorder="1" applyAlignment="1">
      <alignment horizontal="left" vertical="center" wrapText="1" indent="1"/>
    </xf>
    <xf numFmtId="0" fontId="49" fillId="0" borderId="73" xfId="5" applyFont="1" applyBorder="1" applyAlignment="1">
      <alignment horizontal="left" vertical="center" wrapText="1" indent="1"/>
    </xf>
    <xf numFmtId="0" fontId="49" fillId="0" borderId="74" xfId="5" applyFont="1" applyBorder="1" applyAlignment="1">
      <alignment horizontal="left" vertical="center" wrapText="1" indent="1"/>
    </xf>
    <xf numFmtId="0" fontId="55" fillId="0" borderId="0" xfId="5" applyFont="1" applyAlignment="1">
      <alignment horizontal="justify" vertical="center" wrapText="1"/>
    </xf>
    <xf numFmtId="0" fontId="53" fillId="0" borderId="0" xfId="5" applyFont="1" applyAlignment="1">
      <alignment vertical="center"/>
    </xf>
    <xf numFmtId="0" fontId="53" fillId="0" borderId="0" xfId="5" applyFont="1" applyAlignment="1">
      <alignment horizontal="center" vertical="center"/>
    </xf>
    <xf numFmtId="0" fontId="53" fillId="0" borderId="0" xfId="5" applyFont="1" applyAlignment="1">
      <alignment horizontal="right" vertical="center"/>
    </xf>
    <xf numFmtId="0" fontId="48" fillId="0" borderId="0" xfId="5" applyFont="1" applyAlignment="1">
      <alignment horizontal="center" vertical="center" wrapText="1"/>
    </xf>
    <xf numFmtId="0" fontId="49" fillId="0" borderId="0" xfId="5" applyFont="1" applyAlignment="1">
      <alignment horizontal="justify" vertical="center" wrapText="1"/>
    </xf>
    <xf numFmtId="0" fontId="49" fillId="0" borderId="91" xfId="5" applyFont="1" applyBorder="1" applyAlignment="1">
      <alignment horizontal="left" vertical="center"/>
    </xf>
    <xf numFmtId="0" fontId="49" fillId="0" borderId="135" xfId="5" applyFont="1" applyBorder="1" applyAlignment="1">
      <alignment horizontal="left" vertical="center"/>
    </xf>
    <xf numFmtId="0" fontId="49" fillId="5" borderId="134" xfId="5" applyFont="1" applyFill="1" applyBorder="1" applyAlignment="1">
      <alignment horizontal="center" vertical="center"/>
    </xf>
    <xf numFmtId="0" fontId="49" fillId="5" borderId="135" xfId="5" applyFont="1" applyFill="1" applyBorder="1" applyAlignment="1">
      <alignment horizontal="center" vertical="center"/>
    </xf>
    <xf numFmtId="0" fontId="49" fillId="5" borderId="92" xfId="5" applyFont="1" applyFill="1" applyBorder="1" applyAlignment="1">
      <alignment horizontal="center" vertical="center"/>
    </xf>
    <xf numFmtId="0" fontId="53" fillId="0" borderId="133" xfId="5" applyFont="1" applyBorder="1" applyAlignment="1">
      <alignment horizontal="left" vertical="center"/>
    </xf>
    <xf numFmtId="0" fontId="53" fillId="0" borderId="134" xfId="5" applyFont="1" applyBorder="1" applyAlignment="1">
      <alignment horizontal="left" vertical="center"/>
    </xf>
    <xf numFmtId="0" fontId="53" fillId="5" borderId="135" xfId="5" applyFont="1" applyFill="1" applyBorder="1" applyAlignment="1">
      <alignment horizontal="left" vertical="center"/>
    </xf>
    <xf numFmtId="0" fontId="53" fillId="5" borderId="0" xfId="5" applyFont="1" applyFill="1" applyBorder="1" applyAlignment="1">
      <alignment horizontal="center" vertical="center"/>
    </xf>
    <xf numFmtId="0" fontId="53" fillId="5" borderId="5" xfId="5" applyFont="1" applyFill="1" applyBorder="1" applyAlignment="1">
      <alignment horizontal="center" vertical="center"/>
    </xf>
    <xf numFmtId="0" fontId="49" fillId="5" borderId="93" xfId="5" applyFont="1" applyFill="1" applyBorder="1" applyAlignment="1">
      <alignment horizontal="left" vertical="center" wrapText="1"/>
    </xf>
    <xf numFmtId="0" fontId="49" fillId="5" borderId="88" xfId="5" applyFont="1" applyFill="1" applyBorder="1" applyAlignment="1">
      <alignment horizontal="left" vertical="center" wrapText="1"/>
    </xf>
    <xf numFmtId="0" fontId="49" fillId="5" borderId="7" xfId="5" applyFont="1" applyFill="1" applyBorder="1" applyAlignment="1">
      <alignment horizontal="left" vertical="center" wrapText="1"/>
    </xf>
    <xf numFmtId="0" fontId="49" fillId="5" borderId="73" xfId="5" applyFont="1" applyFill="1" applyBorder="1" applyAlignment="1">
      <alignment horizontal="left" vertical="center" wrapText="1" indent="1"/>
    </xf>
    <xf numFmtId="0" fontId="49" fillId="5" borderId="74" xfId="5" applyFont="1" applyFill="1" applyBorder="1" applyAlignment="1">
      <alignment horizontal="left" vertical="center" wrapText="1" indent="1"/>
    </xf>
    <xf numFmtId="0" fontId="53" fillId="5" borderId="0" xfId="5" applyFont="1" applyFill="1" applyAlignment="1">
      <alignment horizontal="right" vertical="center"/>
    </xf>
    <xf numFmtId="0" fontId="49" fillId="0" borderId="0" xfId="6" applyFont="1" applyAlignment="1">
      <alignment horizontal="left" vertical="center" indent="1"/>
    </xf>
    <xf numFmtId="0" fontId="53" fillId="15" borderId="7" xfId="6" applyFont="1" applyFill="1" applyBorder="1" applyAlignment="1">
      <alignment horizontal="left" vertical="center"/>
    </xf>
    <xf numFmtId="0" fontId="49" fillId="0" borderId="0" xfId="6" applyFont="1" applyAlignment="1">
      <alignment horizontal="justify" vertical="center" wrapText="1"/>
    </xf>
    <xf numFmtId="0" fontId="53" fillId="0" borderId="0" xfId="6" applyFont="1">
      <alignment vertical="center"/>
    </xf>
    <xf numFmtId="0" fontId="49" fillId="0" borderId="0" xfId="6" applyFont="1" applyAlignment="1">
      <alignment horizontal="left" vertical="center" wrapText="1"/>
    </xf>
    <xf numFmtId="0" fontId="99" fillId="15" borderId="7" xfId="6" applyFont="1" applyFill="1" applyBorder="1" applyAlignment="1">
      <alignment horizontal="left" vertical="center"/>
    </xf>
    <xf numFmtId="0" fontId="53" fillId="0" borderId="0" xfId="6" applyFont="1" applyAlignment="1">
      <alignment horizontal="center" vertical="center"/>
    </xf>
    <xf numFmtId="0" fontId="62" fillId="0" borderId="0" xfId="6" applyFont="1" applyAlignment="1">
      <alignment horizontal="distributed" vertical="center" wrapText="1" indent="20"/>
    </xf>
    <xf numFmtId="0" fontId="53" fillId="0" borderId="0" xfId="6" applyFont="1" applyAlignment="1">
      <alignment horizontal="left" vertical="center"/>
    </xf>
    <xf numFmtId="0" fontId="53" fillId="15" borderId="7" xfId="6" applyFont="1" applyFill="1" applyBorder="1" applyAlignment="1">
      <alignment horizontal="center" vertical="center"/>
    </xf>
    <xf numFmtId="0" fontId="53" fillId="0" borderId="134" xfId="6" applyFont="1" applyBorder="1" applyAlignment="1">
      <alignment horizontal="right" vertical="center"/>
    </xf>
    <xf numFmtId="0" fontId="53" fillId="0" borderId="135" xfId="6" applyFont="1" applyBorder="1" applyAlignment="1">
      <alignment horizontal="right" vertical="center"/>
    </xf>
    <xf numFmtId="0" fontId="53" fillId="0" borderId="136" xfId="6" applyFont="1" applyBorder="1" applyAlignment="1">
      <alignment horizontal="right" vertical="center"/>
    </xf>
    <xf numFmtId="0" fontId="53" fillId="0" borderId="134" xfId="6" applyFont="1" applyBorder="1" applyAlignment="1">
      <alignment horizontal="center" vertical="center"/>
    </xf>
    <xf numFmtId="0" fontId="53" fillId="0" borderId="135" xfId="6" applyFont="1" applyBorder="1" applyAlignment="1">
      <alignment horizontal="center" vertical="center"/>
    </xf>
    <xf numFmtId="0" fontId="53" fillId="0" borderId="140" xfId="6" applyFont="1" applyBorder="1" applyAlignment="1">
      <alignment horizontal="distributed" vertical="center" indent="1"/>
    </xf>
    <xf numFmtId="0" fontId="53" fillId="0" borderId="141" xfId="6" applyFont="1" applyBorder="1" applyAlignment="1">
      <alignment horizontal="distributed" vertical="center" indent="1"/>
    </xf>
    <xf numFmtId="0" fontId="53" fillId="0" borderId="44" xfId="6" applyFont="1" applyBorder="1" applyAlignment="1">
      <alignment horizontal="left" vertical="center" indent="1"/>
    </xf>
    <xf numFmtId="0" fontId="53" fillId="0" borderId="144" xfId="6" applyFont="1" applyBorder="1" applyAlignment="1">
      <alignment horizontal="left" vertical="center" indent="1"/>
    </xf>
    <xf numFmtId="0" fontId="53" fillId="0" borderId="141" xfId="6" applyFont="1" applyBorder="1" applyAlignment="1">
      <alignment horizontal="left" vertical="center"/>
    </xf>
    <xf numFmtId="0" fontId="53" fillId="0" borderId="141" xfId="6" applyFont="1" applyBorder="1" applyAlignment="1">
      <alignment horizontal="right" vertical="center"/>
    </xf>
    <xf numFmtId="0" fontId="53" fillId="0" borderId="142" xfId="6" applyFont="1" applyBorder="1" applyAlignment="1">
      <alignment horizontal="right" vertical="center"/>
    </xf>
    <xf numFmtId="0" fontId="53" fillId="0" borderId="134" xfId="6" applyFont="1" applyBorder="1" applyAlignment="1">
      <alignment horizontal="left" vertical="center"/>
    </xf>
    <xf numFmtId="0" fontId="53" fillId="0" borderId="142" xfId="6" applyFont="1" applyBorder="1" applyAlignment="1">
      <alignment horizontal="left" vertical="center"/>
    </xf>
    <xf numFmtId="0" fontId="53" fillId="0" borderId="136" xfId="6" applyFont="1" applyBorder="1" applyAlignment="1">
      <alignment horizontal="left" vertical="center"/>
    </xf>
    <xf numFmtId="0" fontId="53" fillId="0" borderId="40" xfId="6" applyFont="1" applyBorder="1" applyAlignment="1">
      <alignment horizontal="left" vertical="center" indent="1"/>
    </xf>
    <xf numFmtId="0" fontId="53" fillId="0" borderId="28" xfId="6" applyFont="1" applyBorder="1" applyAlignment="1">
      <alignment horizontal="left" vertical="center" indent="1"/>
    </xf>
    <xf numFmtId="0" fontId="53" fillId="0" borderId="43" xfId="6" applyFont="1" applyBorder="1" applyAlignment="1">
      <alignment horizontal="left" vertical="center" indent="1"/>
    </xf>
    <xf numFmtId="0" fontId="53" fillId="0" borderId="6" xfId="6" applyFont="1" applyBorder="1" applyAlignment="1">
      <alignment horizontal="left" vertical="center"/>
    </xf>
    <xf numFmtId="0" fontId="53" fillId="0" borderId="7" xfId="6" applyFont="1" applyBorder="1" applyAlignment="1">
      <alignment horizontal="left" vertical="center"/>
    </xf>
    <xf numFmtId="0" fontId="53" fillId="0" borderId="8" xfId="6" applyFont="1" applyBorder="1" applyAlignment="1">
      <alignment horizontal="left" vertical="center"/>
    </xf>
    <xf numFmtId="0" fontId="53" fillId="0" borderId="140" xfId="6" applyFont="1" applyBorder="1" applyAlignment="1">
      <alignment horizontal="center" vertical="center"/>
    </xf>
    <xf numFmtId="0" fontId="53" fillId="0" borderId="141" xfId="6" applyFont="1" applyBorder="1" applyAlignment="1">
      <alignment horizontal="center" vertical="center"/>
    </xf>
    <xf numFmtId="0" fontId="53" fillId="0" borderId="0" xfId="6" applyFont="1" applyBorder="1" applyAlignment="1">
      <alignment horizontal="right" vertical="center"/>
    </xf>
    <xf numFmtId="0" fontId="53" fillId="0" borderId="141" xfId="6" applyFont="1" applyBorder="1" applyAlignment="1">
      <alignment horizontal="left" vertical="center" indent="1"/>
    </xf>
    <xf numFmtId="0" fontId="53" fillId="0" borderId="134" xfId="6" applyFont="1" applyBorder="1" applyAlignment="1">
      <alignment horizontal="left" vertical="center" indent="1"/>
    </xf>
    <xf numFmtId="0" fontId="53" fillId="0" borderId="142" xfId="6" applyFont="1" applyBorder="1" applyAlignment="1">
      <alignment horizontal="left" vertical="center" indent="1"/>
    </xf>
    <xf numFmtId="0" fontId="53" fillId="0" borderId="140" xfId="6" applyFont="1" applyBorder="1" applyAlignment="1">
      <alignment horizontal="center" vertical="center" wrapText="1"/>
    </xf>
    <xf numFmtId="0" fontId="53" fillId="0" borderId="44" xfId="6" applyFont="1" applyBorder="1" applyAlignment="1">
      <alignment horizontal="distributed" vertical="center" indent="1"/>
    </xf>
    <xf numFmtId="49" fontId="53" fillId="0" borderId="135" xfId="6" applyNumberFormat="1" applyFont="1" applyBorder="1" applyAlignment="1">
      <alignment horizontal="center" vertical="center"/>
    </xf>
    <xf numFmtId="0" fontId="53" fillId="0" borderId="143" xfId="6" applyFont="1" applyBorder="1" applyAlignment="1">
      <alignment horizontal="center" vertical="center"/>
    </xf>
    <xf numFmtId="0" fontId="53" fillId="0" borderId="55" xfId="6" applyFont="1" applyBorder="1" applyAlignment="1">
      <alignment horizontal="left" vertical="center" indent="1"/>
    </xf>
    <xf numFmtId="0" fontId="53" fillId="0" borderId="65" xfId="6" applyFont="1" applyBorder="1" applyAlignment="1">
      <alignment horizontal="left" vertical="center" indent="1"/>
    </xf>
    <xf numFmtId="0" fontId="0" fillId="0" borderId="65" xfId="0" applyBorder="1" applyAlignment="1">
      <alignment horizontal="left" vertical="center" indent="1"/>
    </xf>
    <xf numFmtId="0" fontId="48" fillId="0" borderId="21" xfId="6" applyFont="1" applyBorder="1" applyAlignment="1">
      <alignment horizontal="distributed" vertical="center" indent="9"/>
    </xf>
    <xf numFmtId="0" fontId="48" fillId="0" borderId="13" xfId="6" applyFont="1" applyBorder="1" applyAlignment="1">
      <alignment horizontal="distributed" vertical="center" indent="9"/>
    </xf>
    <xf numFmtId="0" fontId="48" fillId="0" borderId="14" xfId="6" applyFont="1" applyBorder="1" applyAlignment="1">
      <alignment horizontal="distributed" vertical="center" indent="9"/>
    </xf>
    <xf numFmtId="0" fontId="53" fillId="0" borderId="15" xfId="6" applyFont="1" applyBorder="1" applyAlignment="1">
      <alignment horizontal="center" vertical="center"/>
    </xf>
    <xf numFmtId="0" fontId="49" fillId="0" borderId="22" xfId="6" applyFont="1" applyBorder="1" applyAlignment="1">
      <alignment horizontal="left" vertical="center"/>
    </xf>
    <xf numFmtId="0" fontId="49" fillId="0" borderId="0" xfId="6" applyFont="1" applyBorder="1" applyAlignment="1">
      <alignment horizontal="left" vertical="center"/>
    </xf>
    <xf numFmtId="0" fontId="49" fillId="0" borderId="137" xfId="6" applyFont="1" applyBorder="1" applyAlignment="1">
      <alignment horizontal="center" vertical="center"/>
    </xf>
    <xf numFmtId="0" fontId="49" fillId="0" borderId="93" xfId="6" applyFont="1" applyBorder="1" applyAlignment="1">
      <alignment horizontal="center" vertical="center"/>
    </xf>
    <xf numFmtId="0" fontId="49" fillId="0" borderId="88" xfId="6" applyFont="1" applyBorder="1" applyAlignment="1">
      <alignment horizontal="center" vertical="center"/>
    </xf>
    <xf numFmtId="0" fontId="49" fillId="0" borderId="147" xfId="6" applyFont="1" applyBorder="1" applyAlignment="1">
      <alignment horizontal="left" vertical="center"/>
    </xf>
    <xf numFmtId="0" fontId="49" fillId="0" borderId="77" xfId="6" applyFont="1" applyBorder="1" applyAlignment="1">
      <alignment horizontal="left" vertical="center"/>
    </xf>
    <xf numFmtId="0" fontId="49" fillId="0" borderId="78" xfId="6" applyFont="1" applyBorder="1" applyAlignment="1">
      <alignment horizontal="left" vertical="center"/>
    </xf>
    <xf numFmtId="0" fontId="49" fillId="0" borderId="134" xfId="6" applyFont="1" applyBorder="1" applyAlignment="1">
      <alignment horizontal="left" vertical="center" indent="1"/>
    </xf>
    <xf numFmtId="0" fontId="49" fillId="0" borderId="135" xfId="6" applyFont="1" applyBorder="1" applyAlignment="1">
      <alignment horizontal="left" vertical="center" indent="1"/>
    </xf>
    <xf numFmtId="0" fontId="49" fillId="0" borderId="136" xfId="6" applyFont="1" applyBorder="1" applyAlignment="1">
      <alignment horizontal="left" vertical="center" indent="1"/>
    </xf>
    <xf numFmtId="0" fontId="49" fillId="0" borderId="135" xfId="6" applyFont="1" applyBorder="1" applyAlignment="1">
      <alignment horizontal="center" vertical="center"/>
    </xf>
    <xf numFmtId="0" fontId="49" fillId="0" borderId="92" xfId="6" applyFont="1" applyBorder="1" applyAlignment="1">
      <alignment horizontal="left" vertical="center" indent="1"/>
    </xf>
    <xf numFmtId="0" fontId="49" fillId="0" borderId="83" xfId="6" applyFont="1" applyBorder="1" applyAlignment="1">
      <alignment horizontal="center"/>
    </xf>
    <xf numFmtId="0" fontId="49" fillId="0" borderId="0" xfId="6" applyFont="1" applyBorder="1" applyAlignment="1">
      <alignment horizontal="distributed" vertical="center" indent="1"/>
    </xf>
    <xf numFmtId="0" fontId="49" fillId="0" borderId="6" xfId="6" applyFont="1" applyBorder="1" applyAlignment="1">
      <alignment horizontal="center" vertical="center"/>
    </xf>
    <xf numFmtId="0" fontId="49" fillId="0" borderId="7" xfId="6" applyFont="1" applyBorder="1" applyAlignment="1">
      <alignment horizontal="center" vertical="center"/>
    </xf>
    <xf numFmtId="0" fontId="49" fillId="0" borderId="86" xfId="6" applyFont="1" applyBorder="1" applyAlignment="1">
      <alignment horizontal="center" vertical="center"/>
    </xf>
    <xf numFmtId="0" fontId="47" fillId="0" borderId="145" xfId="6" applyFont="1" applyBorder="1" applyAlignment="1">
      <alignment horizontal="distributed" vertical="center" indent="11"/>
    </xf>
    <xf numFmtId="0" fontId="47" fillId="0" borderId="81" xfId="6" applyFont="1" applyBorder="1" applyAlignment="1">
      <alignment horizontal="distributed" vertical="center" indent="11"/>
    </xf>
    <xf numFmtId="0" fontId="47" fillId="0" borderId="82" xfId="6" applyFont="1" applyBorder="1" applyAlignment="1">
      <alignment horizontal="distributed" vertical="center" indent="11"/>
    </xf>
    <xf numFmtId="0" fontId="53" fillId="0" borderId="84" xfId="6" applyFont="1" applyBorder="1" applyAlignment="1">
      <alignment horizontal="center" vertical="center"/>
    </xf>
    <xf numFmtId="49" fontId="49" fillId="0" borderId="135" xfId="6" applyNumberFormat="1" applyFont="1" applyBorder="1" applyAlignment="1">
      <alignment vertical="center"/>
    </xf>
    <xf numFmtId="0" fontId="0" fillId="0" borderId="135" xfId="0" applyNumberFormat="1" applyBorder="1" applyAlignment="1">
      <alignment vertical="center"/>
    </xf>
    <xf numFmtId="0" fontId="49" fillId="0" borderId="0" xfId="10" applyFont="1" applyFill="1" applyAlignment="1">
      <alignment horizontal="center" vertical="center" wrapText="1"/>
    </xf>
    <xf numFmtId="0" fontId="49" fillId="0" borderId="0" xfId="10" applyFont="1" applyAlignment="1">
      <alignment horizontal="center" vertical="center" wrapText="1"/>
    </xf>
    <xf numFmtId="0" fontId="56" fillId="0" borderId="0" xfId="10" applyFont="1" applyAlignment="1">
      <alignment horizontal="left" wrapText="1"/>
    </xf>
    <xf numFmtId="0" fontId="9" fillId="0" borderId="141" xfId="6" applyFont="1" applyBorder="1" applyAlignment="1">
      <alignment horizontal="left" vertical="center" indent="1"/>
    </xf>
    <xf numFmtId="0" fontId="9" fillId="0" borderId="142" xfId="6" applyFont="1" applyBorder="1" applyAlignment="1">
      <alignment horizontal="left" vertical="center" indent="1"/>
    </xf>
    <xf numFmtId="0" fontId="9" fillId="0" borderId="19" xfId="6" applyFont="1" applyBorder="1" applyAlignment="1">
      <alignment horizontal="left" vertical="center"/>
    </xf>
    <xf numFmtId="0" fontId="9" fillId="0" borderId="26" xfId="6" applyFont="1" applyBorder="1" applyAlignment="1">
      <alignment horizontal="left" vertical="center"/>
    </xf>
    <xf numFmtId="0" fontId="9" fillId="0" borderId="140" xfId="6" applyFont="1" applyBorder="1" applyAlignment="1">
      <alignment horizontal="center" vertical="center" wrapText="1"/>
    </xf>
    <xf numFmtId="0" fontId="9" fillId="0" borderId="141" xfId="6" applyFont="1" applyBorder="1" applyAlignment="1">
      <alignment horizontal="left" vertical="center"/>
    </xf>
    <xf numFmtId="0" fontId="9" fillId="0" borderId="142" xfId="6" applyFont="1" applyBorder="1" applyAlignment="1">
      <alignment horizontal="left" vertical="center"/>
    </xf>
    <xf numFmtId="0" fontId="100" fillId="0" borderId="21" xfId="6" applyFont="1" applyBorder="1" applyAlignment="1">
      <alignment horizontal="distributed" vertical="center" indent="7"/>
    </xf>
    <xf numFmtId="0" fontId="100" fillId="0" borderId="13" xfId="6" applyFont="1" applyBorder="1" applyAlignment="1">
      <alignment horizontal="distributed" vertical="center" indent="7"/>
    </xf>
    <xf numFmtId="0" fontId="100" fillId="0" borderId="14" xfId="6" applyFont="1" applyBorder="1" applyAlignment="1">
      <alignment horizontal="distributed" vertical="center" indent="7"/>
    </xf>
    <xf numFmtId="0" fontId="81" fillId="0" borderId="0" xfId="6" applyFont="1" applyBorder="1" applyAlignment="1">
      <alignment horizontal="center" vertical="center"/>
    </xf>
    <xf numFmtId="0" fontId="9" fillId="0" borderId="0" xfId="6" applyFont="1" applyBorder="1" applyAlignment="1">
      <alignment horizontal="center" vertical="center"/>
    </xf>
    <xf numFmtId="0" fontId="9" fillId="0" borderId="0" xfId="6" applyFont="1" applyBorder="1" applyAlignment="1">
      <alignment horizontal="left" vertical="center" indent="1"/>
    </xf>
    <xf numFmtId="0" fontId="9" fillId="0" borderId="65" xfId="6" applyFont="1" applyBorder="1" applyAlignment="1">
      <alignment horizontal="left" vertical="center" indent="1"/>
    </xf>
    <xf numFmtId="0" fontId="9" fillId="0" borderId="55" xfId="6" applyFont="1" applyBorder="1" applyAlignment="1">
      <alignment horizontal="left" indent="1"/>
    </xf>
    <xf numFmtId="0" fontId="9" fillId="0" borderId="140" xfId="6" applyFont="1" applyBorder="1" applyAlignment="1">
      <alignment horizontal="center" vertical="center"/>
    </xf>
    <xf numFmtId="0" fontId="9" fillId="0" borderId="134" xfId="6" applyFont="1" applyBorder="1" applyAlignment="1">
      <alignment horizontal="left" vertical="center"/>
    </xf>
    <xf numFmtId="0" fontId="9" fillId="0" borderId="135" xfId="6" applyFont="1" applyBorder="1" applyAlignment="1">
      <alignment horizontal="left" vertical="center"/>
    </xf>
    <xf numFmtId="0" fontId="9" fillId="0" borderId="136" xfId="6" applyFont="1" applyBorder="1" applyAlignment="1">
      <alignment horizontal="left" vertical="center"/>
    </xf>
    <xf numFmtId="0" fontId="102" fillId="0" borderId="153" xfId="11" applyFont="1" applyBorder="1" applyAlignment="1">
      <alignment horizontal="center" vertical="center"/>
    </xf>
    <xf numFmtId="0" fontId="102" fillId="0" borderId="52" xfId="11" applyFont="1" applyBorder="1" applyAlignment="1">
      <alignment horizontal="center" vertical="center"/>
    </xf>
    <xf numFmtId="0" fontId="102" fillId="0" borderId="137" xfId="11" applyFont="1" applyBorder="1" applyAlignment="1">
      <alignment vertical="center"/>
    </xf>
    <xf numFmtId="0" fontId="102" fillId="0" borderId="93" xfId="11" applyFont="1" applyBorder="1" applyAlignment="1">
      <alignment vertical="center"/>
    </xf>
    <xf numFmtId="0" fontId="102" fillId="0" borderId="154" xfId="11" applyFont="1" applyBorder="1" applyAlignment="1">
      <alignment vertical="center"/>
    </xf>
    <xf numFmtId="0" fontId="102" fillId="0" borderId="6" xfId="11" applyFont="1" applyBorder="1" applyAlignment="1">
      <alignment vertical="center"/>
    </xf>
    <xf numFmtId="0" fontId="102" fillId="0" borderId="7" xfId="11" applyFont="1" applyBorder="1" applyAlignment="1">
      <alignment vertical="center"/>
    </xf>
    <xf numFmtId="0" fontId="102" fillId="0" borderId="35" xfId="11" applyFont="1" applyBorder="1" applyAlignment="1">
      <alignment vertical="center"/>
    </xf>
    <xf numFmtId="0" fontId="109" fillId="0" borderId="0" xfId="13" applyFont="1" applyAlignment="1" applyProtection="1">
      <alignment horizontal="center"/>
    </xf>
    <xf numFmtId="0" fontId="102" fillId="0" borderId="155" xfId="11" applyFont="1" applyBorder="1" applyAlignment="1">
      <alignment horizontal="left" vertical="top" wrapText="1"/>
    </xf>
    <xf numFmtId="0" fontId="102" fillId="0" borderId="93" xfId="11" applyFont="1" applyBorder="1" applyAlignment="1">
      <alignment horizontal="left" vertical="top"/>
    </xf>
    <xf numFmtId="0" fontId="102" fillId="0" borderId="154" xfId="11" applyFont="1" applyBorder="1" applyAlignment="1">
      <alignment horizontal="left" vertical="top"/>
    </xf>
    <xf numFmtId="0" fontId="102" fillId="0" borderId="22" xfId="11" applyFont="1" applyBorder="1" applyAlignment="1">
      <alignment horizontal="left" vertical="top"/>
    </xf>
    <xf numFmtId="0" fontId="102" fillId="0" borderId="0" xfId="11" applyFont="1" applyBorder="1" applyAlignment="1">
      <alignment horizontal="left" vertical="top"/>
    </xf>
    <xf numFmtId="0" fontId="102" fillId="0" borderId="15" xfId="11" applyFont="1" applyBorder="1" applyAlignment="1">
      <alignment horizontal="left" vertical="top"/>
    </xf>
    <xf numFmtId="0" fontId="102" fillId="0" borderId="29" xfId="11" applyFont="1" applyBorder="1" applyAlignment="1">
      <alignment horizontal="left" vertical="top"/>
    </xf>
    <xf numFmtId="0" fontId="102" fillId="0" borderId="7" xfId="11" applyFont="1" applyBorder="1" applyAlignment="1">
      <alignment horizontal="left" vertical="top"/>
    </xf>
    <xf numFmtId="0" fontId="102" fillId="0" borderId="35" xfId="11" applyFont="1" applyBorder="1" applyAlignment="1">
      <alignment horizontal="left" vertical="top"/>
    </xf>
    <xf numFmtId="0" fontId="105" fillId="0" borderId="40" xfId="11" applyFont="1" applyBorder="1" applyAlignment="1">
      <alignment horizontal="left" vertical="top" wrapText="1"/>
    </xf>
    <xf numFmtId="0" fontId="105" fillId="0" borderId="28" xfId="11" applyFont="1" applyBorder="1" applyAlignment="1">
      <alignment horizontal="left" vertical="top"/>
    </xf>
    <xf numFmtId="0" fontId="105" fillId="0" borderId="20" xfId="11" applyFont="1" applyBorder="1" applyAlignment="1">
      <alignment horizontal="left" vertical="top"/>
    </xf>
    <xf numFmtId="0" fontId="105" fillId="0" borderId="101" xfId="11" applyFont="1" applyBorder="1" applyAlignment="1">
      <alignment horizontal="left" vertical="top" wrapText="1"/>
    </xf>
    <xf numFmtId="0" fontId="105" fillId="0" borderId="12" xfId="11" applyFont="1" applyBorder="1" applyAlignment="1">
      <alignment horizontal="left" vertical="top"/>
    </xf>
    <xf numFmtId="0" fontId="107" fillId="0" borderId="12" xfId="12" applyBorder="1" applyAlignment="1">
      <alignment vertical="top"/>
    </xf>
    <xf numFmtId="0" fontId="107" fillId="0" borderId="24" xfId="12" applyBorder="1" applyAlignment="1">
      <alignment vertical="top"/>
    </xf>
    <xf numFmtId="0" fontId="106" fillId="0" borderId="0" xfId="11" applyFont="1" applyBorder="1" applyAlignment="1">
      <alignment wrapText="1"/>
    </xf>
    <xf numFmtId="0" fontId="106" fillId="0" borderId="0" xfId="11" applyFont="1" applyBorder="1" applyAlignment="1">
      <alignment horizontal="left" wrapText="1"/>
    </xf>
    <xf numFmtId="0" fontId="102" fillId="0" borderId="93" xfId="11" applyFont="1" applyBorder="1" applyAlignment="1">
      <alignment horizontal="center" vertical="center"/>
    </xf>
    <xf numFmtId="0" fontId="102" fillId="0" borderId="154" xfId="11" applyFont="1" applyBorder="1" applyAlignment="1">
      <alignment horizontal="center" vertical="center"/>
    </xf>
    <xf numFmtId="0" fontId="102" fillId="0" borderId="155" xfId="11" applyFont="1" applyBorder="1" applyAlignment="1">
      <alignment horizontal="center" vertical="center"/>
    </xf>
    <xf numFmtId="0" fontId="102" fillId="0" borderId="29" xfId="11" applyFont="1" applyBorder="1" applyAlignment="1">
      <alignment horizontal="center" vertical="center"/>
    </xf>
    <xf numFmtId="0" fontId="102" fillId="0" borderId="93" xfId="11" applyFont="1" applyBorder="1" applyAlignment="1">
      <alignment horizontal="left" vertical="center"/>
    </xf>
    <xf numFmtId="0" fontId="102" fillId="0" borderId="154" xfId="11" applyFont="1" applyBorder="1" applyAlignment="1">
      <alignment horizontal="left" vertical="center"/>
    </xf>
    <xf numFmtId="0" fontId="102" fillId="0" borderId="7" xfId="11" applyFont="1" applyBorder="1" applyAlignment="1">
      <alignment horizontal="left" vertical="center"/>
    </xf>
    <xf numFmtId="0" fontId="102" fillId="0" borderId="35" xfId="11" applyFont="1" applyBorder="1" applyAlignment="1">
      <alignment horizontal="left" vertical="center"/>
    </xf>
    <xf numFmtId="0" fontId="102" fillId="0" borderId="105" xfId="11" applyFont="1" applyBorder="1" applyAlignment="1">
      <alignment horizontal="center" vertical="center"/>
    </xf>
    <xf numFmtId="0" fontId="102" fillId="0" borderId="4" xfId="11" applyFont="1" applyBorder="1" applyAlignment="1">
      <alignment horizontal="left" vertical="center"/>
    </xf>
    <xf numFmtId="0" fontId="102" fillId="0" borderId="0" xfId="11" applyFont="1" applyBorder="1" applyAlignment="1">
      <alignment horizontal="left" vertical="center"/>
    </xf>
    <xf numFmtId="0" fontId="102" fillId="0" borderId="15" xfId="11" applyFont="1" applyBorder="1" applyAlignment="1">
      <alignment horizontal="left" vertical="center"/>
    </xf>
    <xf numFmtId="0" fontId="102" fillId="0" borderId="6" xfId="11" applyFont="1" applyBorder="1" applyAlignment="1">
      <alignment horizontal="left" vertical="center"/>
    </xf>
    <xf numFmtId="0" fontId="102" fillId="0" borderId="7" xfId="11" applyFont="1" applyBorder="1" applyAlignment="1">
      <alignment horizontal="center"/>
    </xf>
    <xf numFmtId="0" fontId="102" fillId="0" borderId="35" xfId="11" applyFont="1" applyBorder="1" applyAlignment="1">
      <alignment horizontal="center"/>
    </xf>
    <xf numFmtId="0" fontId="102" fillId="0" borderId="93" xfId="11" applyFont="1" applyBorder="1" applyAlignment="1">
      <alignment horizontal="center"/>
    </xf>
    <xf numFmtId="0" fontId="102" fillId="0" borderId="12" xfId="11" applyFont="1" applyBorder="1" applyAlignment="1">
      <alignment horizontal="right"/>
    </xf>
    <xf numFmtId="0" fontId="102" fillId="0" borderId="102" xfId="11" applyFont="1" applyBorder="1" applyAlignment="1">
      <alignment horizontal="center" vertical="center"/>
    </xf>
    <xf numFmtId="0" fontId="102" fillId="0" borderId="34" xfId="11" applyFont="1" applyBorder="1" applyAlignment="1">
      <alignment horizontal="left"/>
    </xf>
    <xf numFmtId="0" fontId="102" fillId="0" borderId="13" xfId="11" applyFont="1" applyBorder="1" applyAlignment="1">
      <alignment horizontal="left"/>
    </xf>
    <xf numFmtId="0" fontId="102" fillId="0" borderId="14" xfId="11" applyFont="1" applyBorder="1" applyAlignment="1">
      <alignment horizontal="left"/>
    </xf>
    <xf numFmtId="0" fontId="102" fillId="0" borderId="6" xfId="11" applyFont="1" applyBorder="1" applyAlignment="1">
      <alignment horizontal="left"/>
    </xf>
    <xf numFmtId="0" fontId="102" fillId="0" borderId="7" xfId="11" applyFont="1" applyBorder="1" applyAlignment="1">
      <alignment horizontal="left"/>
    </xf>
    <xf numFmtId="0" fontId="102" fillId="0" borderId="35" xfId="11" applyFont="1" applyBorder="1" applyAlignment="1">
      <alignment horizontal="left"/>
    </xf>
    <xf numFmtId="0" fontId="104" fillId="0" borderId="134" xfId="11" applyFont="1" applyBorder="1" applyAlignment="1">
      <alignment horizontal="center" vertical="center"/>
    </xf>
    <xf numFmtId="0" fontId="104" fillId="0" borderId="135" xfId="11" applyFont="1" applyBorder="1" applyAlignment="1">
      <alignment horizontal="center" vertical="center"/>
    </xf>
    <xf numFmtId="0" fontId="102" fillId="0" borderId="93" xfId="11" applyFont="1" applyBorder="1" applyAlignment="1">
      <alignment horizontal="left"/>
    </xf>
    <xf numFmtId="0" fontId="103" fillId="0" borderId="0" xfId="11" applyFont="1" applyAlignment="1">
      <alignment horizontal="center"/>
    </xf>
    <xf numFmtId="0" fontId="102" fillId="0" borderId="0" xfId="11" applyFont="1" applyAlignment="1">
      <alignment horizontal="center"/>
    </xf>
    <xf numFmtId="0" fontId="102" fillId="0" borderId="0" xfId="11" applyFont="1" applyAlignment="1"/>
    <xf numFmtId="0" fontId="102" fillId="0" borderId="0" xfId="11" applyFont="1" applyBorder="1" applyAlignment="1">
      <alignment horizontal="right"/>
    </xf>
    <xf numFmtId="0" fontId="105" fillId="0" borderId="69" xfId="11" applyFont="1" applyBorder="1" applyAlignment="1">
      <alignment horizontal="left" vertical="top"/>
    </xf>
    <xf numFmtId="0" fontId="105" fillId="0" borderId="70" xfId="11" applyFont="1" applyBorder="1" applyAlignment="1">
      <alignment horizontal="left" vertical="top"/>
    </xf>
    <xf numFmtId="0" fontId="105" fillId="0" borderId="156" xfId="11" applyFont="1" applyBorder="1" applyAlignment="1">
      <alignment horizontal="left" vertical="top"/>
    </xf>
    <xf numFmtId="0" fontId="106" fillId="0" borderId="40" xfId="11" applyFont="1" applyBorder="1" applyAlignment="1">
      <alignment horizontal="center" vertical="top" wrapText="1"/>
    </xf>
    <xf numFmtId="0" fontId="106" fillId="0" borderId="28" xfId="11" applyFont="1" applyBorder="1" applyAlignment="1">
      <alignment horizontal="center" vertical="top" wrapText="1"/>
    </xf>
    <xf numFmtId="0" fontId="106" fillId="0" borderId="43" xfId="11" applyFont="1" applyBorder="1" applyAlignment="1">
      <alignment horizontal="center" vertical="top" wrapText="1"/>
    </xf>
    <xf numFmtId="0" fontId="102" fillId="5" borderId="4" xfId="11" applyFont="1" applyFill="1" applyBorder="1" applyAlignment="1">
      <alignment horizontal="left" vertical="center"/>
    </xf>
    <xf numFmtId="0" fontId="102" fillId="5" borderId="0" xfId="11" applyFont="1" applyFill="1" applyBorder="1" applyAlignment="1">
      <alignment horizontal="left" vertical="center"/>
    </xf>
    <xf numFmtId="0" fontId="102" fillId="5" borderId="15" xfId="11" applyFont="1" applyFill="1" applyBorder="1" applyAlignment="1">
      <alignment horizontal="left" vertical="center"/>
    </xf>
    <xf numFmtId="0" fontId="102" fillId="5" borderId="6" xfId="11" applyFont="1" applyFill="1" applyBorder="1" applyAlignment="1">
      <alignment horizontal="left" vertical="center"/>
    </xf>
    <xf numFmtId="0" fontId="102" fillId="5" borderId="7" xfId="11" applyFont="1" applyFill="1" applyBorder="1" applyAlignment="1">
      <alignment horizontal="left" vertical="center"/>
    </xf>
    <xf numFmtId="0" fontId="102" fillId="5" borderId="35" xfId="11" applyFont="1" applyFill="1" applyBorder="1" applyAlignment="1">
      <alignment horizontal="left" vertical="center"/>
    </xf>
    <xf numFmtId="0" fontId="102" fillId="5" borderId="137" xfId="11" applyFont="1" applyFill="1" applyBorder="1" applyAlignment="1">
      <alignment vertical="center"/>
    </xf>
    <xf numFmtId="0" fontId="102" fillId="5" borderId="93" xfId="11" applyFont="1" applyFill="1" applyBorder="1" applyAlignment="1">
      <alignment vertical="center"/>
    </xf>
    <xf numFmtId="0" fontId="102" fillId="5" borderId="154" xfId="11" applyFont="1" applyFill="1" applyBorder="1" applyAlignment="1">
      <alignment vertical="center"/>
    </xf>
    <xf numFmtId="0" fontId="102" fillId="5" borderId="6" xfId="11" applyFont="1" applyFill="1" applyBorder="1" applyAlignment="1">
      <alignment vertical="center"/>
    </xf>
    <xf numFmtId="0" fontId="102" fillId="5" borderId="7" xfId="11" applyFont="1" applyFill="1" applyBorder="1" applyAlignment="1">
      <alignment vertical="center"/>
    </xf>
    <xf numFmtId="0" fontId="102" fillId="5" borderId="35" xfId="11" applyFont="1" applyFill="1" applyBorder="1" applyAlignment="1">
      <alignment vertical="center"/>
    </xf>
    <xf numFmtId="0" fontId="105" fillId="0" borderId="134" xfId="11" applyFont="1" applyBorder="1" applyAlignment="1">
      <alignment horizontal="left" vertical="top" wrapText="1"/>
    </xf>
    <xf numFmtId="0" fontId="105" fillId="0" borderId="135" xfId="11" applyFont="1" applyBorder="1" applyAlignment="1">
      <alignment horizontal="left" vertical="top"/>
    </xf>
    <xf numFmtId="0" fontId="105" fillId="0" borderId="136" xfId="11" applyFont="1" applyBorder="1" applyAlignment="1">
      <alignment horizontal="left" vertical="top"/>
    </xf>
    <xf numFmtId="0" fontId="105" fillId="0" borderId="134" xfId="11" applyFont="1" applyBorder="1" applyAlignment="1">
      <alignment horizontal="left" vertical="top"/>
    </xf>
    <xf numFmtId="0" fontId="106" fillId="0" borderId="134" xfId="11" applyFont="1" applyBorder="1" applyAlignment="1">
      <alignment horizontal="center" vertical="top" wrapText="1"/>
    </xf>
    <xf numFmtId="0" fontId="106" fillId="0" borderId="135" xfId="11" applyFont="1" applyBorder="1" applyAlignment="1">
      <alignment horizontal="center" vertical="top" wrapText="1"/>
    </xf>
    <xf numFmtId="0" fontId="106" fillId="0" borderId="143" xfId="11" applyFont="1" applyBorder="1" applyAlignment="1">
      <alignment horizontal="center" vertical="top" wrapText="1"/>
    </xf>
    <xf numFmtId="0" fontId="49" fillId="0" borderId="134" xfId="6" applyFont="1" applyBorder="1" applyAlignment="1">
      <alignment horizontal="center" vertical="top"/>
    </xf>
    <xf numFmtId="0" fontId="49" fillId="0" borderId="136" xfId="6" applyFont="1" applyBorder="1" applyAlignment="1">
      <alignment horizontal="center" vertical="top"/>
    </xf>
    <xf numFmtId="0" fontId="49" fillId="0" borderId="40" xfId="6" applyFont="1" applyBorder="1" applyAlignment="1">
      <alignment horizontal="center" vertical="top"/>
    </xf>
    <xf numFmtId="0" fontId="49" fillId="0" borderId="20" xfId="6" applyFont="1" applyBorder="1" applyAlignment="1">
      <alignment horizontal="center" vertical="top"/>
    </xf>
    <xf numFmtId="0" fontId="110" fillId="0" borderId="12" xfId="6" applyFont="1" applyBorder="1" applyAlignment="1">
      <alignment horizontal="center" vertical="center"/>
    </xf>
    <xf numFmtId="0" fontId="63" fillId="0" borderId="157" xfId="6" applyFont="1" applyBorder="1" applyAlignment="1">
      <alignment horizontal="center" vertical="center"/>
    </xf>
    <xf numFmtId="0" fontId="63" fillId="0" borderId="159" xfId="6" applyFont="1" applyBorder="1" applyAlignment="1">
      <alignment horizontal="center" vertical="center"/>
    </xf>
    <xf numFmtId="0" fontId="49" fillId="0" borderId="31" xfId="6" applyFont="1" applyBorder="1" applyAlignment="1">
      <alignment horizontal="center" vertical="top"/>
    </xf>
    <xf numFmtId="0" fontId="49" fillId="0" borderId="27" xfId="6" applyFont="1" applyBorder="1" applyAlignment="1">
      <alignment horizontal="center" vertical="top"/>
    </xf>
    <xf numFmtId="0" fontId="49" fillId="0" borderId="141" xfId="14" applyFont="1" applyBorder="1" applyAlignment="1">
      <alignment horizontal="center" vertical="center"/>
    </xf>
    <xf numFmtId="0" fontId="49" fillId="0" borderId="134" xfId="14" applyFont="1" applyBorder="1" applyAlignment="1">
      <alignment horizontal="center" vertical="center"/>
    </xf>
    <xf numFmtId="0" fontId="49" fillId="0" borderId="135" xfId="14" applyFont="1" applyBorder="1" applyAlignment="1">
      <alignment horizontal="center" vertical="center"/>
    </xf>
    <xf numFmtId="0" fontId="49" fillId="0" borderId="136" xfId="14" applyFont="1" applyBorder="1" applyAlignment="1">
      <alignment horizontal="center" vertical="center"/>
    </xf>
    <xf numFmtId="0" fontId="53" fillId="0" borderId="0" xfId="14" applyFont="1" applyAlignment="1">
      <alignment horizontal="left" vertical="center"/>
    </xf>
    <xf numFmtId="0" fontId="63" fillId="0" borderId="0" xfId="14" applyFont="1" applyAlignment="1">
      <alignment horizontal="center" vertical="center"/>
    </xf>
    <xf numFmtId="0" fontId="49" fillId="0" borderId="93" xfId="14" applyFont="1" applyBorder="1" applyAlignment="1">
      <alignment horizontal="left" vertical="center"/>
    </xf>
    <xf numFmtId="0" fontId="49" fillId="0" borderId="154" xfId="14" applyFont="1" applyBorder="1" applyAlignment="1">
      <alignment horizontal="left" vertical="center"/>
    </xf>
    <xf numFmtId="0" fontId="49" fillId="0" borderId="7" xfId="14" applyFont="1" applyBorder="1" applyAlignment="1">
      <alignment horizontal="left" vertical="center"/>
    </xf>
    <xf numFmtId="0" fontId="49" fillId="0" borderId="125" xfId="14" applyFont="1" applyBorder="1" applyAlignment="1">
      <alignment horizontal="center" vertical="center"/>
    </xf>
    <xf numFmtId="0" fontId="49" fillId="0" borderId="23" xfId="14" applyFont="1" applyBorder="1" applyAlignment="1">
      <alignment horizontal="center" vertical="center"/>
    </xf>
    <xf numFmtId="0" fontId="49" fillId="0" borderId="100" xfId="14" applyFont="1" applyBorder="1" applyAlignment="1">
      <alignment horizontal="center" vertical="center"/>
    </xf>
    <xf numFmtId="0" fontId="49" fillId="0" borderId="40" xfId="14" applyFont="1" applyBorder="1" applyAlignment="1">
      <alignment horizontal="center" vertical="center"/>
    </xf>
    <xf numFmtId="0" fontId="49" fillId="0" borderId="28" xfId="14" applyFont="1" applyBorder="1" applyAlignment="1">
      <alignment horizontal="center" vertical="center"/>
    </xf>
    <xf numFmtId="0" fontId="49" fillId="0" borderId="20" xfId="14" applyFont="1" applyBorder="1" applyAlignment="1">
      <alignment horizontal="center" vertical="center"/>
    </xf>
    <xf numFmtId="178" fontId="49" fillId="0" borderId="40" xfId="14" applyNumberFormat="1" applyFont="1" applyBorder="1" applyAlignment="1">
      <alignment horizontal="center" vertical="center"/>
    </xf>
    <xf numFmtId="178" fontId="49" fillId="0" borderId="28" xfId="14" applyNumberFormat="1" applyFont="1" applyBorder="1" applyAlignment="1">
      <alignment horizontal="center" vertical="center"/>
    </xf>
    <xf numFmtId="178" fontId="49" fillId="0" borderId="43" xfId="14" applyNumberFormat="1" applyFont="1" applyBorder="1" applyAlignment="1">
      <alignment horizontal="center" vertical="center"/>
    </xf>
    <xf numFmtId="0" fontId="49" fillId="0" borderId="22" xfId="14" applyFont="1" applyBorder="1" applyAlignment="1">
      <alignment horizontal="center" vertical="center"/>
    </xf>
    <xf numFmtId="0" fontId="49" fillId="0" borderId="5" xfId="14" applyFont="1" applyBorder="1" applyAlignment="1">
      <alignment horizontal="center" vertical="center"/>
    </xf>
    <xf numFmtId="0" fontId="49" fillId="0" borderId="29" xfId="14" applyFont="1" applyBorder="1" applyAlignment="1">
      <alignment horizontal="center" vertical="center"/>
    </xf>
    <xf numFmtId="0" fontId="49" fillId="0" borderId="8" xfId="14" applyFont="1" applyBorder="1" applyAlignment="1">
      <alignment horizontal="center" vertical="center"/>
    </xf>
    <xf numFmtId="0" fontId="49" fillId="0" borderId="131" xfId="14" applyFont="1" applyBorder="1" applyAlignment="1">
      <alignment horizontal="center" vertical="center"/>
    </xf>
    <xf numFmtId="0" fontId="49" fillId="0" borderId="44" xfId="14" applyFont="1" applyBorder="1" applyAlignment="1">
      <alignment horizontal="center" vertical="center"/>
    </xf>
    <xf numFmtId="0" fontId="49" fillId="0" borderId="135" xfId="14" applyFont="1" applyBorder="1" applyAlignment="1">
      <alignment horizontal="left" vertical="center"/>
    </xf>
    <xf numFmtId="0" fontId="49" fillId="0" borderId="0" xfId="14" applyFont="1" applyBorder="1" applyAlignment="1">
      <alignment horizontal="center" vertical="center"/>
    </xf>
    <xf numFmtId="0" fontId="49" fillId="0" borderId="0" xfId="14" applyFont="1" applyBorder="1" applyAlignment="1">
      <alignment horizontal="left" vertical="center" indent="1"/>
    </xf>
    <xf numFmtId="0" fontId="49" fillId="0" borderId="55" xfId="14" applyFont="1" applyBorder="1" applyAlignment="1">
      <alignment horizontal="left" vertical="center" indent="1"/>
    </xf>
    <xf numFmtId="0" fontId="49" fillId="0" borderId="58" xfId="14" applyFont="1" applyBorder="1" applyAlignment="1">
      <alignment horizontal="left" vertical="center" indent="1"/>
    </xf>
    <xf numFmtId="0" fontId="55" fillId="0" borderId="0" xfId="14" applyFont="1" applyAlignment="1">
      <alignment horizontal="justify" vertical="center" wrapText="1"/>
    </xf>
    <xf numFmtId="0" fontId="45" fillId="0" borderId="0" xfId="14" applyAlignment="1">
      <alignment vertical="center"/>
    </xf>
    <xf numFmtId="0" fontId="111" fillId="0" borderId="22" xfId="14" applyFont="1" applyBorder="1" applyAlignment="1">
      <alignment horizontal="distributed" vertical="center" indent="13"/>
    </xf>
    <xf numFmtId="0" fontId="111" fillId="0" borderId="0" xfId="14" applyFont="1" applyBorder="1" applyAlignment="1">
      <alignment horizontal="distributed" vertical="center" indent="13"/>
    </xf>
    <xf numFmtId="0" fontId="111" fillId="0" borderId="15" xfId="14" applyFont="1" applyBorder="1" applyAlignment="1">
      <alignment horizontal="distributed" vertical="center" indent="13"/>
    </xf>
    <xf numFmtId="0" fontId="49" fillId="0" borderId="0" xfId="14" applyFont="1" applyBorder="1" applyAlignment="1">
      <alignment horizontal="right" vertical="center"/>
    </xf>
    <xf numFmtId="0" fontId="49" fillId="0" borderId="65" xfId="14" applyFont="1" applyBorder="1" applyAlignment="1">
      <alignment horizontal="left" vertical="center" indent="1"/>
    </xf>
    <xf numFmtId="0" fontId="53" fillId="0" borderId="0" xfId="14" applyFont="1" applyBorder="1" applyAlignment="1">
      <alignment horizontal="right" vertical="center"/>
    </xf>
    <xf numFmtId="0" fontId="49" fillId="0" borderId="0" xfId="5" applyFont="1" applyAlignment="1">
      <alignment horizontal="right" vertical="center" wrapText="1" indent="1"/>
    </xf>
    <xf numFmtId="0" fontId="45" fillId="0" borderId="0" xfId="5">
      <alignment vertical="center"/>
    </xf>
    <xf numFmtId="0" fontId="49" fillId="0" borderId="4" xfId="5" applyFont="1" applyBorder="1" applyAlignment="1">
      <alignment horizontal="justify" vertical="center" wrapText="1"/>
    </xf>
    <xf numFmtId="0" fontId="49" fillId="0" borderId="5" xfId="5" applyFont="1" applyBorder="1" applyAlignment="1">
      <alignment horizontal="justify" vertical="center" wrapText="1"/>
    </xf>
    <xf numFmtId="0" fontId="49" fillId="0" borderId="0" xfId="5" applyFont="1" applyBorder="1" applyAlignment="1">
      <alignment horizontal="center" vertical="top" wrapText="1"/>
    </xf>
    <xf numFmtId="0" fontId="49" fillId="0" borderId="5" xfId="5" applyFont="1" applyBorder="1" applyAlignment="1">
      <alignment horizontal="center" vertical="top" wrapText="1"/>
    </xf>
    <xf numFmtId="0" fontId="49" fillId="0" borderId="137" xfId="5" applyFont="1" applyBorder="1" applyAlignment="1">
      <alignment horizontal="justify" vertical="center" wrapText="1"/>
    </xf>
    <xf numFmtId="0" fontId="49" fillId="0" borderId="93" xfId="5" applyFont="1" applyBorder="1" applyAlignment="1">
      <alignment horizontal="justify" vertical="center" wrapText="1"/>
    </xf>
    <xf numFmtId="0" fontId="49" fillId="0" borderId="94" xfId="5" applyFont="1" applyBorder="1" applyAlignment="1">
      <alignment horizontal="justify" vertical="center" wrapText="1"/>
    </xf>
    <xf numFmtId="0" fontId="49" fillId="0" borderId="137" xfId="5" applyFont="1" applyBorder="1" applyAlignment="1">
      <alignment horizontal="left" vertical="center" wrapText="1"/>
    </xf>
    <xf numFmtId="0" fontId="49" fillId="0" borderId="94" xfId="5" applyFont="1" applyBorder="1" applyAlignment="1">
      <alignment horizontal="left" vertical="center" wrapText="1"/>
    </xf>
    <xf numFmtId="0" fontId="49" fillId="0" borderId="6" xfId="5" applyFont="1" applyBorder="1" applyAlignment="1">
      <alignment horizontal="center" vertical="center" wrapText="1"/>
    </xf>
    <xf numFmtId="0" fontId="49" fillId="0" borderId="8" xfId="5" applyFont="1" applyBorder="1" applyAlignment="1">
      <alignment horizontal="center" vertical="center" wrapText="1"/>
    </xf>
    <xf numFmtId="0" fontId="49" fillId="0" borderId="134" xfId="5" applyFont="1" applyBorder="1" applyAlignment="1">
      <alignment horizontal="left" vertical="center" wrapText="1"/>
    </xf>
    <xf numFmtId="0" fontId="49" fillId="0" borderId="135" xfId="5" applyFont="1" applyBorder="1" applyAlignment="1">
      <alignment horizontal="left" vertical="center" wrapText="1"/>
    </xf>
    <xf numFmtId="0" fontId="49" fillId="0" borderId="136" xfId="5" applyFont="1" applyBorder="1" applyAlignment="1">
      <alignment horizontal="left" vertical="center" wrapText="1"/>
    </xf>
    <xf numFmtId="0" fontId="49" fillId="0" borderId="7" xfId="5" applyFont="1" applyFill="1" applyBorder="1" applyAlignment="1">
      <alignment horizontal="left" vertical="center" wrapText="1" indent="1"/>
    </xf>
    <xf numFmtId="0" fontId="49" fillId="0" borderId="8" xfId="5" applyFont="1" applyFill="1" applyBorder="1" applyAlignment="1">
      <alignment horizontal="left" vertical="center" wrapText="1" indent="1"/>
    </xf>
    <xf numFmtId="0" fontId="113" fillId="0" borderId="0" xfId="5" applyFont="1">
      <alignment vertical="center"/>
    </xf>
    <xf numFmtId="0" fontId="49" fillId="0" borderId="4" xfId="5" applyFont="1" applyBorder="1" applyAlignment="1">
      <alignment horizontal="center" vertical="center" wrapText="1"/>
    </xf>
    <xf numFmtId="0" fontId="49" fillId="0" borderId="0" xfId="5" applyFont="1" applyBorder="1" applyAlignment="1">
      <alignment horizontal="center" vertical="center" wrapText="1"/>
    </xf>
    <xf numFmtId="0" fontId="49" fillId="0" borderId="5" xfId="5" applyFont="1" applyBorder="1" applyAlignment="1">
      <alignment horizontal="center" vertical="center" wrapText="1"/>
    </xf>
    <xf numFmtId="49" fontId="49" fillId="0" borderId="0" xfId="5" applyNumberFormat="1" applyFont="1" applyAlignment="1">
      <alignment horizontal="left" vertical="center" indent="1"/>
    </xf>
    <xf numFmtId="0" fontId="49" fillId="0" borderId="0" xfId="5" applyFont="1" applyAlignment="1">
      <alignment horizontal="left" vertical="center" indent="1"/>
    </xf>
    <xf numFmtId="0" fontId="49" fillId="0" borderId="0" xfId="5" applyFont="1" applyAlignment="1">
      <alignment horizontal="left" vertical="center" wrapText="1" indent="1"/>
    </xf>
    <xf numFmtId="0" fontId="114" fillId="0" borderId="125" xfId="8" applyFont="1" applyBorder="1" applyAlignment="1">
      <alignment horizontal="center"/>
    </xf>
    <xf numFmtId="0" fontId="114" fillId="0" borderId="136" xfId="8" applyFont="1" applyBorder="1" applyAlignment="1">
      <alignment horizontal="center"/>
    </xf>
    <xf numFmtId="0" fontId="114" fillId="0" borderId="63" xfId="8" applyFont="1" applyBorder="1" applyAlignment="1"/>
    <xf numFmtId="0" fontId="114" fillId="0" borderId="32" xfId="8" applyFont="1" applyBorder="1" applyAlignment="1"/>
    <xf numFmtId="0" fontId="114" fillId="0" borderId="33" xfId="8" applyFont="1" applyBorder="1" applyAlignment="1"/>
    <xf numFmtId="0" fontId="114" fillId="0" borderId="168" xfId="8" applyFont="1" applyBorder="1" applyAlignment="1"/>
    <xf numFmtId="0" fontId="114" fillId="0" borderId="169" xfId="8" applyFont="1" applyBorder="1" applyAlignment="1"/>
    <xf numFmtId="0" fontId="114" fillId="0" borderId="25" xfId="8" applyFont="1" applyBorder="1" applyAlignment="1"/>
    <xf numFmtId="0" fontId="114" fillId="0" borderId="47" xfId="8" applyFont="1" applyBorder="1" applyAlignment="1"/>
    <xf numFmtId="0" fontId="114" fillId="0" borderId="160" xfId="8" applyFont="1" applyBorder="1" applyAlignment="1">
      <alignment horizontal="center" vertical="center"/>
    </xf>
    <xf numFmtId="0" fontId="114" fillId="0" borderId="161" xfId="8" applyFont="1" applyBorder="1" applyAlignment="1">
      <alignment horizontal="center" vertical="center"/>
    </xf>
    <xf numFmtId="0" fontId="114" fillId="15" borderId="161" xfId="8" applyFont="1" applyFill="1" applyBorder="1" applyAlignment="1">
      <alignment horizontal="center" vertical="center"/>
    </xf>
    <xf numFmtId="0" fontId="120" fillId="15" borderId="161" xfId="8" applyFont="1" applyFill="1" applyBorder="1" applyAlignment="1">
      <alignment horizontal="center" vertical="center"/>
    </xf>
    <xf numFmtId="0" fontId="120" fillId="15" borderId="162" xfId="8" applyFont="1" applyFill="1" applyBorder="1" applyAlignment="1">
      <alignment horizontal="center" vertical="center"/>
    </xf>
    <xf numFmtId="0" fontId="115" fillId="0" borderId="0" xfId="8" applyFont="1" applyAlignment="1">
      <alignment horizontal="center"/>
    </xf>
    <xf numFmtId="0" fontId="49" fillId="0" borderId="81" xfId="9" applyFont="1" applyFill="1" applyBorder="1" applyAlignment="1">
      <alignment horizontal="justify" vertical="center" wrapText="1"/>
    </xf>
    <xf numFmtId="0" fontId="49" fillId="0" borderId="81" xfId="9" applyFont="1" applyFill="1" applyBorder="1">
      <alignment vertical="center"/>
    </xf>
    <xf numFmtId="0" fontId="49" fillId="0" borderId="0" xfId="9" applyFont="1" applyFill="1" applyAlignment="1">
      <alignment horizontal="justify" vertical="center" wrapText="1"/>
    </xf>
    <xf numFmtId="0" fontId="49" fillId="0" borderId="0" xfId="9" applyFont="1" applyFill="1">
      <alignment vertical="center"/>
    </xf>
    <xf numFmtId="0" fontId="54" fillId="0" borderId="135" xfId="9" applyFont="1" applyFill="1" applyBorder="1" applyAlignment="1">
      <alignment horizontal="center" wrapText="1"/>
    </xf>
    <xf numFmtId="0" fontId="49" fillId="0" borderId="7" xfId="9" applyFont="1" applyFill="1" applyBorder="1" applyAlignment="1">
      <alignment horizontal="center" vertical="center" wrapText="1"/>
    </xf>
    <xf numFmtId="0" fontId="49" fillId="0" borderId="7" xfId="9" applyFont="1" applyFill="1" applyBorder="1" applyAlignment="1">
      <alignment horizontal="left" vertical="center" wrapText="1"/>
    </xf>
    <xf numFmtId="0" fontId="49" fillId="0" borderId="86" xfId="9" applyFont="1" applyFill="1" applyBorder="1" applyAlignment="1">
      <alignment horizontal="left" vertical="center" wrapText="1"/>
    </xf>
    <xf numFmtId="0" fontId="49" fillId="0" borderId="7" xfId="9" applyFont="1" applyFill="1" applyBorder="1" applyAlignment="1">
      <alignment horizontal="center" vertical="center"/>
    </xf>
    <xf numFmtId="0" fontId="54" fillId="0" borderId="94" xfId="9" applyFont="1" applyFill="1" applyBorder="1" applyAlignment="1">
      <alignment horizontal="center" vertical="center" wrapText="1"/>
    </xf>
    <xf numFmtId="0" fontId="54" fillId="0" borderId="170" xfId="9" applyFont="1" applyFill="1" applyBorder="1" applyAlignment="1">
      <alignment horizontal="center" vertical="center" wrapText="1"/>
    </xf>
    <xf numFmtId="0" fontId="54" fillId="0" borderId="0" xfId="9" applyFont="1" applyFill="1" applyBorder="1" applyAlignment="1">
      <alignment horizontal="left" vertical="center" wrapText="1"/>
    </xf>
    <xf numFmtId="0" fontId="54" fillId="0" borderId="0" xfId="9" applyFont="1" applyFill="1" applyBorder="1" applyAlignment="1">
      <alignment horizontal="center" vertical="center" wrapText="1"/>
    </xf>
    <xf numFmtId="0" fontId="54" fillId="0" borderId="75" xfId="9" applyFont="1" applyFill="1" applyBorder="1" applyAlignment="1">
      <alignment horizontal="center" vertical="center" wrapText="1"/>
    </xf>
    <xf numFmtId="0" fontId="54" fillId="0" borderId="171" xfId="9" applyFont="1" applyFill="1" applyBorder="1" applyAlignment="1">
      <alignment horizontal="left" vertical="center" wrapText="1" indent="1"/>
    </xf>
    <xf numFmtId="0" fontId="54" fillId="0" borderId="75" xfId="9" applyFont="1" applyFill="1" applyBorder="1" applyAlignment="1">
      <alignment horizontal="left" vertical="center" wrapText="1" indent="1"/>
    </xf>
    <xf numFmtId="0" fontId="54" fillId="0" borderId="139" xfId="9" applyFont="1" applyFill="1" applyBorder="1" applyAlignment="1">
      <alignment horizontal="left" vertical="center" wrapText="1" indent="1"/>
    </xf>
    <xf numFmtId="0" fontId="54" fillId="0" borderId="135" xfId="9" applyFont="1" applyFill="1" applyBorder="1" applyAlignment="1">
      <alignment horizontal="right" wrapText="1"/>
    </xf>
    <xf numFmtId="0" fontId="111" fillId="0" borderId="0" xfId="9" applyFont="1" applyFill="1" applyAlignment="1">
      <alignment horizontal="distributed" vertical="top" indent="16"/>
    </xf>
    <xf numFmtId="0" fontId="56" fillId="0" borderId="0" xfId="9" applyFont="1" applyFill="1" applyAlignment="1">
      <alignment horizontal="left" vertical="center" wrapText="1"/>
    </xf>
    <xf numFmtId="0" fontId="56" fillId="0" borderId="89" xfId="9" applyFont="1" applyFill="1" applyBorder="1" applyAlignment="1">
      <alignment horizontal="distributed" vertical="top" wrapText="1" indent="17"/>
    </xf>
    <xf numFmtId="0" fontId="56" fillId="0" borderId="7" xfId="9" applyFont="1" applyFill="1" applyBorder="1" applyAlignment="1">
      <alignment horizontal="distributed" vertical="top" wrapText="1" indent="17"/>
    </xf>
    <xf numFmtId="0" fontId="56" fillId="0" borderId="86" xfId="9" applyFont="1" applyFill="1" applyBorder="1" applyAlignment="1">
      <alignment horizontal="distributed" vertical="top" wrapText="1" indent="17"/>
    </xf>
    <xf numFmtId="0" fontId="53" fillId="0" borderId="0" xfId="9" applyFont="1" applyFill="1" applyAlignment="1">
      <alignment horizontal="left" vertical="center" indent="1"/>
    </xf>
    <xf numFmtId="0" fontId="54" fillId="0" borderId="7" xfId="9" applyFont="1" applyFill="1" applyBorder="1" applyAlignment="1">
      <alignment horizontal="center" vertical="center" wrapText="1"/>
    </xf>
    <xf numFmtId="0" fontId="54" fillId="0" borderId="86" xfId="9" applyFont="1" applyFill="1" applyBorder="1" applyAlignment="1">
      <alignment horizontal="center" vertical="center" wrapText="1"/>
    </xf>
    <xf numFmtId="0" fontId="49" fillId="0" borderId="0" xfId="15" applyFont="1" applyBorder="1" applyAlignment="1">
      <alignment horizontal="justify" vertical="center" wrapText="1"/>
    </xf>
    <xf numFmtId="0" fontId="1" fillId="0" borderId="0" xfId="15" applyFont="1" applyBorder="1" applyAlignment="1">
      <alignment vertical="center"/>
    </xf>
    <xf numFmtId="0" fontId="49" fillId="0" borderId="0" xfId="15" applyFont="1" applyAlignment="1">
      <alignment horizontal="justify" vertical="center" wrapText="1"/>
    </xf>
    <xf numFmtId="0" fontId="1" fillId="0" borderId="0" xfId="15" applyFont="1" applyAlignment="1">
      <alignment vertical="center"/>
    </xf>
    <xf numFmtId="0" fontId="49" fillId="0" borderId="135" xfId="15" applyFont="1" applyBorder="1" applyAlignment="1">
      <alignment horizontal="left" vertical="center"/>
    </xf>
    <xf numFmtId="0" fontId="49" fillId="0" borderId="125" xfId="15" applyFont="1" applyBorder="1" applyAlignment="1">
      <alignment horizontal="distributed" vertical="center" wrapText="1" indent="3"/>
    </xf>
    <xf numFmtId="0" fontId="49" fillId="0" borderId="135" xfId="15" applyFont="1" applyBorder="1" applyAlignment="1">
      <alignment horizontal="distributed" vertical="center" wrapText="1" indent="3"/>
    </xf>
    <xf numFmtId="0" fontId="49" fillId="0" borderId="136" xfId="15" applyFont="1" applyBorder="1" applyAlignment="1">
      <alignment horizontal="distributed" vertical="center" wrapText="1" indent="3"/>
    </xf>
    <xf numFmtId="0" fontId="49" fillId="0" borderId="155" xfId="15" applyFont="1" applyBorder="1" applyAlignment="1">
      <alignment horizontal="center" vertical="top" wrapText="1"/>
    </xf>
    <xf numFmtId="0" fontId="49" fillId="0" borderId="93" xfId="15" applyFont="1" applyBorder="1" applyAlignment="1">
      <alignment horizontal="center" vertical="top" wrapText="1"/>
    </xf>
    <xf numFmtId="0" fontId="49" fillId="0" borderId="94" xfId="15" applyFont="1" applyBorder="1" applyAlignment="1">
      <alignment horizontal="center" vertical="top" wrapText="1"/>
    </xf>
    <xf numFmtId="0" fontId="49" fillId="0" borderId="22" xfId="15" applyFont="1" applyBorder="1" applyAlignment="1">
      <alignment horizontal="center" vertical="top" wrapText="1"/>
    </xf>
    <xf numFmtId="0" fontId="49" fillId="0" borderId="0" xfId="15" applyFont="1" applyBorder="1" applyAlignment="1">
      <alignment horizontal="center" vertical="top" wrapText="1"/>
    </xf>
    <xf numFmtId="0" fontId="49" fillId="0" borderId="5" xfId="15" applyFont="1" applyBorder="1" applyAlignment="1">
      <alignment horizontal="center" vertical="top" wrapText="1"/>
    </xf>
    <xf numFmtId="0" fontId="49" fillId="0" borderId="23" xfId="15" applyFont="1" applyBorder="1" applyAlignment="1">
      <alignment horizontal="center" vertical="top" wrapText="1"/>
    </xf>
    <xf numFmtId="0" fontId="49" fillId="0" borderId="12" xfId="15" applyFont="1" applyBorder="1" applyAlignment="1">
      <alignment horizontal="center" vertical="top" wrapText="1"/>
    </xf>
    <xf numFmtId="0" fontId="49" fillId="0" borderId="100" xfId="15" applyFont="1" applyBorder="1" applyAlignment="1">
      <alignment horizontal="center" vertical="top" wrapText="1"/>
    </xf>
    <xf numFmtId="0" fontId="49" fillId="0" borderId="0" xfId="15" applyFont="1" applyBorder="1" applyAlignment="1">
      <alignment horizontal="left" vertical="center"/>
    </xf>
    <xf numFmtId="0" fontId="49" fillId="0" borderId="93" xfId="15" applyFont="1" applyBorder="1" applyAlignment="1">
      <alignment horizontal="left" vertical="center"/>
    </xf>
    <xf numFmtId="0" fontId="49" fillId="0" borderId="15" xfId="15" applyFont="1" applyBorder="1" applyAlignment="1">
      <alignment horizontal="left" vertical="center"/>
    </xf>
    <xf numFmtId="0" fontId="49" fillId="0" borderId="7" xfId="15" applyFont="1" applyBorder="1" applyAlignment="1">
      <alignment horizontal="left" vertical="center"/>
    </xf>
    <xf numFmtId="0" fontId="49" fillId="0" borderId="35" xfId="15" applyFont="1" applyBorder="1" applyAlignment="1">
      <alignment horizontal="left" vertical="center"/>
    </xf>
    <xf numFmtId="0" fontId="49" fillId="0" borderId="137" xfId="15" applyFont="1" applyBorder="1" applyAlignment="1">
      <alignment horizontal="left" vertical="center"/>
    </xf>
    <xf numFmtId="0" fontId="49" fillId="0" borderId="154" xfId="15" applyFont="1" applyBorder="1" applyAlignment="1">
      <alignment horizontal="left" vertical="center"/>
    </xf>
    <xf numFmtId="0" fontId="49" fillId="0" borderId="134" xfId="15" applyFont="1" applyBorder="1" applyAlignment="1">
      <alignment horizontal="center" vertical="center" wrapText="1"/>
    </xf>
    <xf numFmtId="0" fontId="49" fillId="0" borderId="135" xfId="15" applyFont="1" applyBorder="1" applyAlignment="1">
      <alignment horizontal="center" vertical="center" wrapText="1"/>
    </xf>
    <xf numFmtId="0" fontId="49" fillId="0" borderId="134" xfId="15" applyFont="1" applyBorder="1" applyAlignment="1">
      <alignment horizontal="center" vertical="center"/>
    </xf>
    <xf numFmtId="0" fontId="49" fillId="0" borderId="135" xfId="15" applyFont="1" applyBorder="1" applyAlignment="1">
      <alignment horizontal="center" vertical="center"/>
    </xf>
    <xf numFmtId="0" fontId="49" fillId="0" borderId="143" xfId="15" applyFont="1" applyBorder="1" applyAlignment="1">
      <alignment horizontal="center" vertical="center"/>
    </xf>
    <xf numFmtId="0" fontId="49" fillId="0" borderId="22" xfId="15" applyFont="1" applyBorder="1" applyAlignment="1">
      <alignment horizontal="distributed" vertical="center" wrapText="1" indent="2"/>
    </xf>
    <xf numFmtId="0" fontId="49" fillId="0" borderId="0" xfId="15" applyFont="1" applyBorder="1" applyAlignment="1">
      <alignment horizontal="distributed" vertical="center" wrapText="1" indent="2"/>
    </xf>
    <xf numFmtId="0" fontId="49" fillId="0" borderId="137" xfId="15" applyFont="1" applyBorder="1" applyAlignment="1">
      <alignment horizontal="left" vertical="center" wrapText="1"/>
    </xf>
    <xf numFmtId="0" fontId="49" fillId="0" borderId="93" xfId="15" applyFont="1" applyBorder="1" applyAlignment="1">
      <alignment horizontal="left" vertical="center" wrapText="1"/>
    </xf>
    <xf numFmtId="0" fontId="49" fillId="0" borderId="22" xfId="15" applyFont="1" applyBorder="1" applyAlignment="1">
      <alignment horizontal="justify" vertical="center" wrapText="1"/>
    </xf>
    <xf numFmtId="0" fontId="49" fillId="0" borderId="7" xfId="15" applyFont="1" applyBorder="1" applyAlignment="1">
      <alignment horizontal="center" vertical="center"/>
    </xf>
    <xf numFmtId="0" fontId="49" fillId="0" borderId="35" xfId="15" applyFont="1" applyBorder="1" applyAlignment="1">
      <alignment horizontal="center" vertical="center"/>
    </xf>
    <xf numFmtId="0" fontId="49" fillId="0" borderId="153" xfId="15" applyFont="1" applyBorder="1" applyAlignment="1">
      <alignment horizontal="center" vertical="center" textRotation="255" wrapText="1"/>
    </xf>
    <xf numFmtId="0" fontId="49" fillId="0" borderId="105" xfId="15" applyFont="1" applyBorder="1" applyAlignment="1">
      <alignment horizontal="center" vertical="center" textRotation="255" wrapText="1"/>
    </xf>
    <xf numFmtId="0" fontId="49" fillId="0" borderId="52" xfId="15" applyFont="1" applyBorder="1" applyAlignment="1">
      <alignment horizontal="center" vertical="center" textRotation="255" wrapText="1"/>
    </xf>
    <xf numFmtId="0" fontId="49" fillId="0" borderId="136" xfId="15" applyFont="1" applyBorder="1" applyAlignment="1">
      <alignment horizontal="center" vertical="center" wrapText="1"/>
    </xf>
    <xf numFmtId="0" fontId="49" fillId="0" borderId="0" xfId="15" applyFont="1" applyBorder="1" applyAlignment="1">
      <alignment horizontal="left" vertical="center" wrapText="1"/>
    </xf>
    <xf numFmtId="0" fontId="49" fillId="0" borderId="134" xfId="15" applyFont="1" applyBorder="1" applyAlignment="1">
      <alignment horizontal="left" vertical="center" wrapText="1"/>
    </xf>
    <xf numFmtId="0" fontId="49" fillId="0" borderId="135" xfId="15" applyFont="1" applyBorder="1" applyAlignment="1">
      <alignment horizontal="left" vertical="center" wrapText="1"/>
    </xf>
    <xf numFmtId="0" fontId="49" fillId="0" borderId="155" xfId="15" applyFont="1" applyBorder="1" applyAlignment="1">
      <alignment horizontal="center" vertical="center" textRotation="255" wrapText="1"/>
    </xf>
    <xf numFmtId="0" fontId="49" fillId="0" borderId="94" xfId="15" applyFont="1" applyBorder="1" applyAlignment="1">
      <alignment horizontal="center" vertical="center" textRotation="255" wrapText="1"/>
    </xf>
    <xf numFmtId="0" fontId="49" fillId="0" borderId="22" xfId="15" applyFont="1" applyBorder="1" applyAlignment="1">
      <alignment horizontal="center" vertical="center" textRotation="255" wrapText="1"/>
    </xf>
    <xf numFmtId="0" fontId="49" fillId="0" borderId="5" xfId="15" applyFont="1" applyBorder="1" applyAlignment="1">
      <alignment horizontal="center" vertical="center" textRotation="255" wrapText="1"/>
    </xf>
    <xf numFmtId="0" fontId="49" fillId="0" borderId="29" xfId="15" applyFont="1" applyBorder="1" applyAlignment="1">
      <alignment horizontal="center" vertical="center" textRotation="255" wrapText="1"/>
    </xf>
    <xf numFmtId="0" fontId="49" fillId="0" borderId="8" xfId="15" applyFont="1" applyBorder="1" applyAlignment="1">
      <alignment horizontal="center" vertical="center" textRotation="255" wrapText="1"/>
    </xf>
    <xf numFmtId="178" fontId="49" fillId="0" borderId="134" xfId="15" applyNumberFormat="1" applyFont="1" applyBorder="1" applyAlignment="1">
      <alignment horizontal="right" vertical="center"/>
    </xf>
    <xf numFmtId="178" fontId="49" fillId="0" borderId="135" xfId="15" applyNumberFormat="1" applyFont="1" applyBorder="1" applyAlignment="1">
      <alignment horizontal="right" vertical="center"/>
    </xf>
    <xf numFmtId="0" fontId="49" fillId="0" borderId="134" xfId="15" applyFont="1" applyBorder="1" applyAlignment="1">
      <alignment horizontal="right" vertical="center"/>
    </xf>
    <xf numFmtId="0" fontId="49" fillId="0" borderId="135" xfId="15" applyFont="1" applyBorder="1" applyAlignment="1">
      <alignment horizontal="right" vertical="center"/>
    </xf>
    <xf numFmtId="0" fontId="49" fillId="0" borderId="15" xfId="15" applyFont="1" applyBorder="1" applyAlignment="1">
      <alignment horizontal="justify" vertical="center" wrapText="1"/>
    </xf>
    <xf numFmtId="178" fontId="49" fillId="0" borderId="0" xfId="15" applyNumberFormat="1" applyFont="1" applyFill="1" applyBorder="1" applyAlignment="1">
      <alignment horizontal="center" vertical="center" wrapText="1"/>
    </xf>
    <xf numFmtId="178" fontId="49" fillId="0" borderId="15" xfId="15" applyNumberFormat="1" applyFont="1" applyFill="1" applyBorder="1" applyAlignment="1">
      <alignment horizontal="center" vertical="center" wrapText="1"/>
    </xf>
    <xf numFmtId="0" fontId="60" fillId="0" borderId="12" xfId="12" applyFont="1" applyBorder="1" applyAlignment="1">
      <alignment horizontal="left"/>
    </xf>
    <xf numFmtId="0" fontId="56" fillId="0" borderId="21" xfId="15" applyFont="1" applyBorder="1" applyAlignment="1">
      <alignment horizontal="center" vertical="center"/>
    </xf>
    <xf numFmtId="0" fontId="56" fillId="0" borderId="13" xfId="15" applyFont="1" applyBorder="1" applyAlignment="1">
      <alignment horizontal="center" vertical="center"/>
    </xf>
    <xf numFmtId="0" fontId="56" fillId="0" borderId="14" xfId="15" applyFont="1" applyBorder="1" applyAlignment="1">
      <alignment horizontal="center" vertical="center"/>
    </xf>
    <xf numFmtId="0" fontId="56" fillId="0" borderId="0" xfId="15" applyFont="1" applyBorder="1" applyAlignment="1">
      <alignment horizontal="center" vertical="center"/>
    </xf>
    <xf numFmtId="0" fontId="56" fillId="0" borderId="0" xfId="15" applyFont="1" applyBorder="1" applyAlignment="1">
      <alignment horizontal="left" vertical="center"/>
    </xf>
    <xf numFmtId="0" fontId="56" fillId="0" borderId="22" xfId="15" applyFont="1" applyBorder="1" applyAlignment="1">
      <alignment horizontal="center" vertical="center"/>
    </xf>
    <xf numFmtId="0" fontId="56" fillId="0" borderId="15" xfId="15" applyFont="1" applyBorder="1" applyAlignment="1">
      <alignment horizontal="center" vertical="center"/>
    </xf>
    <xf numFmtId="0" fontId="56" fillId="0" borderId="22" xfId="15" applyFont="1" applyBorder="1" applyAlignment="1">
      <alignment horizontal="left" vertical="center"/>
    </xf>
    <xf numFmtId="0" fontId="49" fillId="0" borderId="125" xfId="15" applyFont="1" applyBorder="1" applyAlignment="1">
      <alignment horizontal="justify" vertical="center" wrapText="1"/>
    </xf>
    <xf numFmtId="0" fontId="49" fillId="0" borderId="135" xfId="15" applyFont="1" applyBorder="1" applyAlignment="1">
      <alignment horizontal="justify" vertical="center" wrapText="1"/>
    </xf>
    <xf numFmtId="0" fontId="49" fillId="0" borderId="136" xfId="15" applyFont="1" applyBorder="1" applyAlignment="1">
      <alignment horizontal="justify" vertical="center" wrapText="1"/>
    </xf>
    <xf numFmtId="49" fontId="49" fillId="0" borderId="134" xfId="15" applyNumberFormat="1" applyFont="1" applyFill="1" applyBorder="1" applyAlignment="1">
      <alignment horizontal="left" vertical="center" indent="1"/>
    </xf>
    <xf numFmtId="0" fontId="49" fillId="0" borderId="135" xfId="15" applyFont="1" applyFill="1" applyBorder="1" applyAlignment="1">
      <alignment horizontal="left" vertical="center" indent="1"/>
    </xf>
    <xf numFmtId="0" fontId="49" fillId="0" borderId="143" xfId="15" applyFont="1" applyFill="1" applyBorder="1" applyAlignment="1">
      <alignment horizontal="left" vertical="center" indent="1"/>
    </xf>
    <xf numFmtId="0" fontId="49" fillId="0" borderId="155" xfId="15" applyFont="1" applyBorder="1" applyAlignment="1">
      <alignment horizontal="justify" vertical="center" wrapText="1"/>
    </xf>
    <xf numFmtId="0" fontId="49" fillId="0" borderId="93" xfId="15" applyFont="1" applyBorder="1" applyAlignment="1">
      <alignment horizontal="justify" vertical="center" wrapText="1"/>
    </xf>
    <xf numFmtId="0" fontId="49" fillId="0" borderId="94" xfId="15" applyFont="1" applyBorder="1" applyAlignment="1">
      <alignment horizontal="justify" vertical="center" wrapText="1"/>
    </xf>
    <xf numFmtId="0" fontId="49" fillId="0" borderId="29" xfId="15" applyFont="1" applyBorder="1" applyAlignment="1">
      <alignment horizontal="justify" vertical="center" wrapText="1"/>
    </xf>
    <xf numFmtId="0" fontId="49" fillId="0" borderId="7" xfId="15" applyFont="1" applyBorder="1" applyAlignment="1">
      <alignment horizontal="justify" vertical="center" wrapText="1"/>
    </xf>
    <xf numFmtId="0" fontId="49" fillId="0" borderId="8" xfId="15" applyFont="1" applyBorder="1" applyAlignment="1">
      <alignment horizontal="justify" vertical="center" wrapText="1"/>
    </xf>
    <xf numFmtId="0" fontId="54" fillId="0" borderId="0" xfId="15" applyFont="1" applyBorder="1" applyAlignment="1">
      <alignment horizontal="left" vertical="center" indent="1" shrinkToFit="1"/>
    </xf>
    <xf numFmtId="0" fontId="0" fillId="0" borderId="0" xfId="0" applyAlignment="1">
      <alignment horizontal="left" vertical="center" indent="1" shrinkToFit="1"/>
    </xf>
    <xf numFmtId="0" fontId="54" fillId="0" borderId="0" xfId="15" applyFont="1" applyBorder="1" applyAlignment="1">
      <alignment horizontal="left" vertical="center" indent="1"/>
    </xf>
    <xf numFmtId="0" fontId="0" fillId="0" borderId="0" xfId="0" applyAlignment="1">
      <alignment horizontal="left" vertical="center" indent="1"/>
    </xf>
    <xf numFmtId="0" fontId="49" fillId="0" borderId="19" xfId="15" applyFont="1" applyBorder="1" applyAlignment="1">
      <alignment horizontal="center" vertical="center" wrapText="1"/>
    </xf>
    <xf numFmtId="0" fontId="49" fillId="0" borderId="26" xfId="15" applyFont="1" applyBorder="1" applyAlignment="1">
      <alignment horizontal="center" vertical="center" wrapText="1"/>
    </xf>
    <xf numFmtId="0" fontId="49" fillId="0" borderId="136" xfId="15" applyFont="1" applyBorder="1" applyAlignment="1">
      <alignment horizontal="center" vertical="center"/>
    </xf>
    <xf numFmtId="0" fontId="49" fillId="0" borderId="134" xfId="15" applyFont="1" applyBorder="1" applyAlignment="1">
      <alignment horizontal="left" vertical="center"/>
    </xf>
    <xf numFmtId="0" fontId="49" fillId="0" borderId="12" xfId="15" applyFont="1" applyBorder="1" applyAlignment="1">
      <alignment horizontal="center" vertical="center"/>
    </xf>
    <xf numFmtId="0" fontId="49" fillId="0" borderId="0" xfId="15" applyFont="1">
      <alignment vertical="center"/>
    </xf>
    <xf numFmtId="0" fontId="63" fillId="0" borderId="0" xfId="15" applyFont="1" applyAlignment="1">
      <alignment horizontal="center" vertical="center" wrapText="1"/>
    </xf>
    <xf numFmtId="0" fontId="53" fillId="0" borderId="0" xfId="15" applyFont="1">
      <alignment vertical="center"/>
    </xf>
    <xf numFmtId="0" fontId="49" fillId="0" borderId="25" xfId="15" applyFont="1" applyBorder="1" applyAlignment="1">
      <alignment horizontal="left" vertical="center" wrapText="1"/>
    </xf>
    <xf numFmtId="0" fontId="49" fillId="0" borderId="47" xfId="15" applyFont="1" applyBorder="1" applyAlignment="1">
      <alignment horizontal="left" vertical="center" wrapText="1"/>
    </xf>
    <xf numFmtId="0" fontId="49" fillId="0" borderId="141" xfId="15" applyFont="1" applyBorder="1" applyAlignment="1">
      <alignment horizontal="center" vertical="center" wrapText="1"/>
    </xf>
    <xf numFmtId="0" fontId="49" fillId="0" borderId="142" xfId="15" applyFont="1" applyBorder="1" applyAlignment="1">
      <alignment horizontal="center" vertical="center" wrapText="1"/>
    </xf>
    <xf numFmtId="0" fontId="49" fillId="0" borderId="134" xfId="15" applyFont="1" applyBorder="1" applyAlignment="1">
      <alignment horizontal="left" vertical="center" indent="1"/>
    </xf>
    <xf numFmtId="0" fontId="49" fillId="0" borderId="135" xfId="15" applyFont="1" applyBorder="1" applyAlignment="1">
      <alignment horizontal="left" vertical="center" indent="1"/>
    </xf>
    <xf numFmtId="0" fontId="49" fillId="0" borderId="136" xfId="15" applyFont="1" applyBorder="1" applyAlignment="1">
      <alignment horizontal="left" vertical="center" indent="1"/>
    </xf>
    <xf numFmtId="0" fontId="48" fillId="0" borderId="21" xfId="15" applyFont="1" applyBorder="1" applyAlignment="1">
      <alignment horizontal="distributed" vertical="top" wrapText="1" indent="5"/>
    </xf>
    <xf numFmtId="0" fontId="48" fillId="0" borderId="13" xfId="15" applyFont="1" applyBorder="1" applyAlignment="1">
      <alignment horizontal="distributed" vertical="top" wrapText="1" indent="5"/>
    </xf>
    <xf numFmtId="0" fontId="48" fillId="0" borderId="14" xfId="15" applyFont="1" applyBorder="1" applyAlignment="1">
      <alignment horizontal="distributed" vertical="top" wrapText="1" indent="5"/>
    </xf>
    <xf numFmtId="0" fontId="47" fillId="0" borderId="22" xfId="15" applyFont="1" applyBorder="1" applyAlignment="1">
      <alignment horizontal="center" vertical="top" wrapText="1"/>
    </xf>
    <xf numFmtId="0" fontId="47" fillId="0" borderId="0" xfId="15" applyFont="1" applyBorder="1" applyAlignment="1">
      <alignment horizontal="center" vertical="top" wrapText="1"/>
    </xf>
    <xf numFmtId="0" fontId="47" fillId="0" borderId="15" xfId="15" applyFont="1" applyBorder="1" applyAlignment="1">
      <alignment horizontal="center" vertical="top" wrapText="1"/>
    </xf>
    <xf numFmtId="0" fontId="49" fillId="0" borderId="0" xfId="15" applyFont="1" applyBorder="1" applyAlignment="1">
      <alignment horizontal="left" vertical="top"/>
    </xf>
    <xf numFmtId="49" fontId="49" fillId="0" borderId="135" xfId="15" applyNumberFormat="1" applyFont="1" applyBorder="1" applyAlignment="1">
      <alignment horizontal="left" vertical="center"/>
    </xf>
    <xf numFmtId="0" fontId="49" fillId="0" borderId="7" xfId="15" applyFont="1" applyBorder="1" applyAlignment="1">
      <alignment horizontal="left" vertical="top" shrinkToFit="1"/>
    </xf>
    <xf numFmtId="0" fontId="55" fillId="0" borderId="134" xfId="15" applyFont="1" applyBorder="1" applyAlignment="1">
      <alignment horizontal="left" vertical="center" indent="1"/>
    </xf>
    <xf numFmtId="0" fontId="55" fillId="0" borderId="135" xfId="15" applyFont="1" applyBorder="1" applyAlignment="1">
      <alignment horizontal="left" vertical="center" indent="1"/>
    </xf>
    <xf numFmtId="178" fontId="49" fillId="0" borderId="0" xfId="5" applyNumberFormat="1" applyFont="1" applyFill="1" applyAlignment="1">
      <alignment horizontal="right" vertical="center" wrapText="1"/>
    </xf>
    <xf numFmtId="0" fontId="49" fillId="0" borderId="0" xfId="10" applyFont="1" applyAlignment="1">
      <alignment horizontal="right" vertical="center" wrapText="1"/>
    </xf>
    <xf numFmtId="0" fontId="45" fillId="0" borderId="0" xfId="10">
      <alignment vertical="center"/>
    </xf>
    <xf numFmtId="0" fontId="48" fillId="0" borderId="0" xfId="10" applyFont="1" applyAlignment="1">
      <alignment horizontal="center" vertical="center" wrapText="1"/>
    </xf>
    <xf numFmtId="178" fontId="49" fillId="0" borderId="0" xfId="10" applyNumberFormat="1" applyFont="1" applyFill="1" applyAlignment="1">
      <alignment horizontal="center" vertical="center" wrapText="1"/>
    </xf>
    <xf numFmtId="0" fontId="49" fillId="0" borderId="0" xfId="10" applyFont="1" applyAlignment="1">
      <alignment horizontal="left" vertical="center"/>
    </xf>
    <xf numFmtId="0" fontId="45" fillId="0" borderId="0" xfId="10" applyAlignment="1">
      <alignment horizontal="left" vertical="center"/>
    </xf>
    <xf numFmtId="0" fontId="53" fillId="0" borderId="0" xfId="10" applyFont="1" applyAlignment="1">
      <alignment horizontal="left" vertical="center"/>
    </xf>
    <xf numFmtId="0" fontId="49" fillId="0" borderId="0" xfId="10" applyFont="1" applyAlignment="1">
      <alignment horizontal="justify" vertical="center" wrapText="1"/>
    </xf>
    <xf numFmtId="0" fontId="53" fillId="0" borderId="0" xfId="10" applyFont="1">
      <alignment vertical="center"/>
    </xf>
  </cellXfs>
  <cellStyles count="17">
    <cellStyle name="ハイパーリンク" xfId="4" builtinId="8"/>
    <cellStyle name="ハイパーリンク 2" xfId="13"/>
    <cellStyle name="桁区切り" xfId="16" builtinId="6"/>
    <cellStyle name="標準" xfId="0" builtinId="0"/>
    <cellStyle name="標準 2" xfId="1"/>
    <cellStyle name="標準 2 2" xfId="5"/>
    <cellStyle name="標準 3" xfId="2"/>
    <cellStyle name="標準 3 2" xfId="6"/>
    <cellStyle name="標準 3 3" xfId="8"/>
    <cellStyle name="標準 4" xfId="7"/>
    <cellStyle name="標準 4 2" xfId="9"/>
    <cellStyle name="標準 4 3" xfId="11"/>
    <cellStyle name="標準 5" xfId="12"/>
    <cellStyle name="標準 5 2" xfId="15"/>
    <cellStyle name="標準 6" xfId="14"/>
    <cellStyle name="標準 7" xfId="10"/>
    <cellStyle name="標準_Sheet3" xfId="3"/>
  </cellStyles>
  <dxfs count="80">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CC"/>
        </patternFill>
      </fill>
    </dxf>
    <dxf>
      <fill>
        <patternFill>
          <bgColor rgb="FFFFFFCC"/>
        </patternFill>
      </fill>
    </dxf>
    <dxf>
      <fill>
        <patternFill>
          <bgColor rgb="FFFFFFCC"/>
        </patternFill>
      </fill>
    </dxf>
    <dxf>
      <font>
        <b/>
        <i val="0"/>
      </font>
      <fill>
        <patternFill>
          <bgColor rgb="FFFFCCFF"/>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CCFF"/>
      <color rgb="FFFFFFCC"/>
      <color rgb="FFCCFF99"/>
      <color rgb="FFFFCC99"/>
      <color rgb="FF66FFFF"/>
      <color rgb="FFCCFFFF"/>
      <color rgb="FFCCFFCC"/>
      <color rgb="FFCCECFF"/>
      <color rgb="FFEAEAEA"/>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4.emf"/></Relationships>
</file>

<file path=xl/drawings/_rels/drawing1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7.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7</xdr:col>
      <xdr:colOff>71437</xdr:colOff>
      <xdr:row>0</xdr:row>
      <xdr:rowOff>142874</xdr:rowOff>
    </xdr:from>
    <xdr:to>
      <xdr:col>12</xdr:col>
      <xdr:colOff>23812</xdr:colOff>
      <xdr:row>3</xdr:row>
      <xdr:rowOff>84694</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4737" y="142874"/>
          <a:ext cx="3152775" cy="818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21</xdr:row>
      <xdr:rowOff>9525</xdr:rowOff>
    </xdr:from>
    <xdr:to>
      <xdr:col>0</xdr:col>
      <xdr:colOff>381000</xdr:colOff>
      <xdr:row>25</xdr:row>
      <xdr:rowOff>95250</xdr:rowOff>
    </xdr:to>
    <xdr:sp macro="" textlink="">
      <xdr:nvSpPr>
        <xdr:cNvPr id="2" name="Freeform 1"/>
        <xdr:cNvSpPr>
          <a:spLocks/>
        </xdr:cNvSpPr>
      </xdr:nvSpPr>
      <xdr:spPr bwMode="auto">
        <a:xfrm>
          <a:off x="371475" y="4886325"/>
          <a:ext cx="9525" cy="771525"/>
        </a:xfrm>
        <a:custGeom>
          <a:avLst/>
          <a:gdLst>
            <a:gd name="T0" fmla="*/ 0 w 1"/>
            <a:gd name="T1" fmla="*/ 0 h 81"/>
            <a:gd name="T2" fmla="*/ 0 w 1"/>
            <a:gd name="T3" fmla="*/ 2147483647 h 81"/>
            <a:gd name="T4" fmla="*/ 0 60000 65536"/>
            <a:gd name="T5" fmla="*/ 0 60000 65536"/>
          </a:gdLst>
          <a:ahLst/>
          <a:cxnLst>
            <a:cxn ang="T4">
              <a:pos x="T0" y="T1"/>
            </a:cxn>
            <a:cxn ang="T5">
              <a:pos x="T2" y="T3"/>
            </a:cxn>
          </a:cxnLst>
          <a:rect l="0" t="0" r="r" b="b"/>
          <a:pathLst>
            <a:path w="1" h="81">
              <a:moveTo>
                <a:pt x="0" y="0"/>
              </a:moveTo>
              <a:cubicBezTo>
                <a:pt x="0" y="33"/>
                <a:pt x="0" y="67"/>
                <a:pt x="0" y="81"/>
              </a:cubicBez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247650</xdr:colOff>
      <xdr:row>21</xdr:row>
      <xdr:rowOff>9525</xdr:rowOff>
    </xdr:from>
    <xdr:to>
      <xdr:col>0</xdr:col>
      <xdr:colOff>371475</xdr:colOff>
      <xdr:row>23</xdr:row>
      <xdr:rowOff>0</xdr:rowOff>
    </xdr:to>
    <xdr:sp macro="" textlink="">
      <xdr:nvSpPr>
        <xdr:cNvPr id="3" name="Freeform 2"/>
        <xdr:cNvSpPr>
          <a:spLocks/>
        </xdr:cNvSpPr>
      </xdr:nvSpPr>
      <xdr:spPr bwMode="auto">
        <a:xfrm>
          <a:off x="247650" y="4886325"/>
          <a:ext cx="123825" cy="333375"/>
        </a:xfrm>
        <a:custGeom>
          <a:avLst/>
          <a:gdLst>
            <a:gd name="T0" fmla="*/ 2147483647 w 13"/>
            <a:gd name="T1" fmla="*/ 0 h 35"/>
            <a:gd name="T2" fmla="*/ 0 w 13"/>
            <a:gd name="T3" fmla="*/ 2147483647 h 35"/>
            <a:gd name="T4" fmla="*/ 0 60000 65536"/>
            <a:gd name="T5" fmla="*/ 0 60000 65536"/>
          </a:gdLst>
          <a:ahLst/>
          <a:cxnLst>
            <a:cxn ang="T4">
              <a:pos x="T0" y="T1"/>
            </a:cxn>
            <a:cxn ang="T5">
              <a:pos x="T2" y="T3"/>
            </a:cxn>
          </a:cxnLst>
          <a:rect l="0" t="0" r="r" b="b"/>
          <a:pathLst>
            <a:path w="13" h="35">
              <a:moveTo>
                <a:pt x="13" y="0"/>
              </a:moveTo>
              <a:cubicBezTo>
                <a:pt x="7" y="15"/>
                <a:pt x="2" y="30"/>
                <a:pt x="0" y="35"/>
              </a:cubicBez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238125</xdr:colOff>
      <xdr:row>22</xdr:row>
      <xdr:rowOff>161925</xdr:rowOff>
    </xdr:from>
    <xdr:to>
      <xdr:col>0</xdr:col>
      <xdr:colOff>438150</xdr:colOff>
      <xdr:row>23</xdr:row>
      <xdr:rowOff>9525</xdr:rowOff>
    </xdr:to>
    <xdr:sp macro="" textlink="">
      <xdr:nvSpPr>
        <xdr:cNvPr id="4" name="Freeform 4"/>
        <xdr:cNvSpPr>
          <a:spLocks/>
        </xdr:cNvSpPr>
      </xdr:nvSpPr>
      <xdr:spPr bwMode="auto">
        <a:xfrm>
          <a:off x="238125" y="5210175"/>
          <a:ext cx="200025" cy="19050"/>
        </a:xfrm>
        <a:custGeom>
          <a:avLst/>
          <a:gdLst>
            <a:gd name="T0" fmla="*/ 0 w 21"/>
            <a:gd name="T1" fmla="*/ 2147483647 h 2"/>
            <a:gd name="T2" fmla="*/ 2147483647 w 21"/>
            <a:gd name="T3" fmla="*/ 0 h 2"/>
            <a:gd name="T4" fmla="*/ 0 60000 65536"/>
            <a:gd name="T5" fmla="*/ 0 60000 65536"/>
          </a:gdLst>
          <a:ahLst/>
          <a:cxnLst>
            <a:cxn ang="T4">
              <a:pos x="T0" y="T1"/>
            </a:cxn>
            <a:cxn ang="T5">
              <a:pos x="T2" y="T3"/>
            </a:cxn>
          </a:cxnLst>
          <a:rect l="0" t="0" r="r" b="b"/>
          <a:pathLst>
            <a:path w="21" h="2">
              <a:moveTo>
                <a:pt x="0" y="2"/>
              </a:moveTo>
              <a:cubicBezTo>
                <a:pt x="0" y="2"/>
                <a:pt x="10" y="1"/>
                <a:pt x="21" y="0"/>
              </a:cubicBez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209550</xdr:colOff>
      <xdr:row>2</xdr:row>
      <xdr:rowOff>36830</xdr:rowOff>
    </xdr:from>
    <xdr:to>
      <xdr:col>19</xdr:col>
      <xdr:colOff>172078</xdr:colOff>
      <xdr:row>2</xdr:row>
      <xdr:rowOff>602849</xdr:rowOff>
    </xdr:to>
    <xdr:sp macro="" textlink="">
      <xdr:nvSpPr>
        <xdr:cNvPr id="5" name="テキスト ボックス 4"/>
        <xdr:cNvSpPr txBox="1"/>
      </xdr:nvSpPr>
      <xdr:spPr>
        <a:xfrm>
          <a:off x="209550" y="389255"/>
          <a:ext cx="7068178" cy="566019"/>
        </a:xfrm>
        <a:prstGeom prst="rect">
          <a:avLst/>
        </a:prstGeom>
        <a:noFill/>
        <a:ln w="254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en-US" sz="1100" b="1">
              <a:solidFill>
                <a:schemeClr val="dk1"/>
              </a:solidFill>
              <a:effectLst/>
              <a:latin typeface="HGｺﾞｼｯｸM" panose="020B0609000000000000" pitchFamily="49" charset="-128"/>
              <a:ea typeface="HGｺﾞｼｯｸM" panose="020B0609000000000000" pitchFamily="49" charset="-128"/>
              <a:cs typeface="+mn-cs"/>
            </a:rPr>
            <a:t>　</a:t>
          </a:r>
          <a:r>
            <a:rPr lang="ja-JP" altLang="ja-JP" sz="1200" b="1" spc="100" baseline="0">
              <a:solidFill>
                <a:schemeClr val="dk1"/>
              </a:solidFill>
              <a:effectLst/>
              <a:latin typeface="HGｺﾞｼｯｸM" panose="020B0609000000000000" pitchFamily="49" charset="-128"/>
              <a:ea typeface="HGｺﾞｼｯｸM" panose="020B0609000000000000" pitchFamily="49" charset="-128"/>
              <a:cs typeface="+mn-cs"/>
            </a:rPr>
            <a:t>建物のある土地についてはすべて今回の下水道工事で取付管を設置してください。</a:t>
          </a:r>
          <a:endParaRPr lang="ja-JP" altLang="ja-JP" sz="1200" spc="100" baseline="0">
            <a:solidFill>
              <a:schemeClr val="dk1"/>
            </a:solidFill>
            <a:effectLst/>
            <a:latin typeface="HGｺﾞｼｯｸM" panose="020B0609000000000000" pitchFamily="49" charset="-128"/>
            <a:ea typeface="HGｺﾞｼｯｸM" panose="020B0609000000000000" pitchFamily="49" charset="-128"/>
            <a:cs typeface="+mn-cs"/>
          </a:endParaRPr>
        </a:p>
        <a:p>
          <a:pPr algn="l"/>
          <a:r>
            <a:rPr lang="ja-JP" altLang="en-US" sz="1200" b="1" spc="100" baseline="0">
              <a:solidFill>
                <a:schemeClr val="dk1"/>
              </a:solidFill>
              <a:effectLst/>
              <a:latin typeface="HGｺﾞｼｯｸM" panose="020B0609000000000000" pitchFamily="49" charset="-128"/>
              <a:ea typeface="HGｺﾞｼｯｸM" panose="020B0609000000000000" pitchFamily="49" charset="-128"/>
              <a:cs typeface="+mn-cs"/>
            </a:rPr>
            <a:t>　</a:t>
          </a:r>
          <a:r>
            <a:rPr lang="ja-JP" altLang="ja-JP" sz="1200" b="1" spc="100" baseline="0">
              <a:solidFill>
                <a:schemeClr val="dk1"/>
              </a:solidFill>
              <a:effectLst/>
              <a:latin typeface="HGｺﾞｼｯｸM" panose="020B0609000000000000" pitchFamily="49" charset="-128"/>
              <a:ea typeface="HGｺﾞｼｯｸM" panose="020B0609000000000000" pitchFamily="49" charset="-128"/>
              <a:cs typeface="+mn-cs"/>
            </a:rPr>
            <a:t>あとで設置する場合、工事費用は個人負担となります</a:t>
          </a:r>
          <a:r>
            <a:rPr lang="ja-JP" altLang="en-US" sz="1200" b="1" spc="100" baseline="0">
              <a:solidFill>
                <a:schemeClr val="dk1"/>
              </a:solidFill>
              <a:effectLst/>
              <a:latin typeface="HGｺﾞｼｯｸM" panose="020B0609000000000000" pitchFamily="49" charset="-128"/>
              <a:ea typeface="HGｺﾞｼｯｸM" panose="020B0609000000000000" pitchFamily="49" charset="-128"/>
              <a:cs typeface="+mn-cs"/>
            </a:rPr>
            <a:t>のでご注意ください。</a:t>
          </a:r>
        </a:p>
        <a:p>
          <a:pPr algn="l"/>
          <a:r>
            <a:rPr lang="ja-JP" altLang="ja-JP" sz="1200" b="1" spc="100" baseline="0">
              <a:solidFill>
                <a:schemeClr val="dk1"/>
              </a:solidFill>
              <a:effectLst/>
              <a:latin typeface="HGｺﾞｼｯｸM" panose="020B0609000000000000" pitchFamily="49" charset="-128"/>
              <a:ea typeface="HGｺﾞｼｯｸM" panose="020B0609000000000000" pitchFamily="49" charset="-128"/>
              <a:cs typeface="+mn-cs"/>
            </a:rPr>
            <a:t>。</a:t>
          </a:r>
          <a:endParaRPr kumimoji="1" lang="ja-JP" altLang="en-US" sz="1200" spc="100" baseline="0">
            <a:latin typeface="HGｺﾞｼｯｸM" panose="020B0609000000000000" pitchFamily="49" charset="-128"/>
            <a:ea typeface="HGｺﾞｼｯｸM" panose="020B0609000000000000" pitchFamily="49" charset="-128"/>
          </a:endParaRPr>
        </a:p>
      </xdr:txBody>
    </xdr:sp>
    <xdr:clientData/>
  </xdr:twoCellAnchor>
  <xdr:twoCellAnchor>
    <xdr:from>
      <xdr:col>0</xdr:col>
      <xdr:colOff>371475</xdr:colOff>
      <xdr:row>76</xdr:row>
      <xdr:rowOff>9525</xdr:rowOff>
    </xdr:from>
    <xdr:to>
      <xdr:col>0</xdr:col>
      <xdr:colOff>381000</xdr:colOff>
      <xdr:row>80</xdr:row>
      <xdr:rowOff>95250</xdr:rowOff>
    </xdr:to>
    <xdr:sp macro="" textlink="">
      <xdr:nvSpPr>
        <xdr:cNvPr id="6" name="Freeform 1"/>
        <xdr:cNvSpPr>
          <a:spLocks/>
        </xdr:cNvSpPr>
      </xdr:nvSpPr>
      <xdr:spPr bwMode="auto">
        <a:xfrm>
          <a:off x="371475" y="15640050"/>
          <a:ext cx="9525" cy="771525"/>
        </a:xfrm>
        <a:custGeom>
          <a:avLst/>
          <a:gdLst>
            <a:gd name="T0" fmla="*/ 0 w 1"/>
            <a:gd name="T1" fmla="*/ 0 h 81"/>
            <a:gd name="T2" fmla="*/ 0 w 1"/>
            <a:gd name="T3" fmla="*/ 2147483647 h 81"/>
            <a:gd name="T4" fmla="*/ 0 60000 65536"/>
            <a:gd name="T5" fmla="*/ 0 60000 65536"/>
          </a:gdLst>
          <a:ahLst/>
          <a:cxnLst>
            <a:cxn ang="T4">
              <a:pos x="T0" y="T1"/>
            </a:cxn>
            <a:cxn ang="T5">
              <a:pos x="T2" y="T3"/>
            </a:cxn>
          </a:cxnLst>
          <a:rect l="0" t="0" r="r" b="b"/>
          <a:pathLst>
            <a:path w="1" h="81">
              <a:moveTo>
                <a:pt x="0" y="0"/>
              </a:moveTo>
              <a:cubicBezTo>
                <a:pt x="0" y="33"/>
                <a:pt x="0" y="67"/>
                <a:pt x="0" y="81"/>
              </a:cubicBez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247650</xdr:colOff>
      <xdr:row>76</xdr:row>
      <xdr:rowOff>9525</xdr:rowOff>
    </xdr:from>
    <xdr:to>
      <xdr:col>0</xdr:col>
      <xdr:colOff>371475</xdr:colOff>
      <xdr:row>78</xdr:row>
      <xdr:rowOff>0</xdr:rowOff>
    </xdr:to>
    <xdr:sp macro="" textlink="">
      <xdr:nvSpPr>
        <xdr:cNvPr id="7" name="Freeform 2"/>
        <xdr:cNvSpPr>
          <a:spLocks/>
        </xdr:cNvSpPr>
      </xdr:nvSpPr>
      <xdr:spPr bwMode="auto">
        <a:xfrm>
          <a:off x="247650" y="15640050"/>
          <a:ext cx="123825" cy="333375"/>
        </a:xfrm>
        <a:custGeom>
          <a:avLst/>
          <a:gdLst>
            <a:gd name="T0" fmla="*/ 2147483647 w 13"/>
            <a:gd name="T1" fmla="*/ 0 h 35"/>
            <a:gd name="T2" fmla="*/ 0 w 13"/>
            <a:gd name="T3" fmla="*/ 2147483647 h 35"/>
            <a:gd name="T4" fmla="*/ 0 60000 65536"/>
            <a:gd name="T5" fmla="*/ 0 60000 65536"/>
          </a:gdLst>
          <a:ahLst/>
          <a:cxnLst>
            <a:cxn ang="T4">
              <a:pos x="T0" y="T1"/>
            </a:cxn>
            <a:cxn ang="T5">
              <a:pos x="T2" y="T3"/>
            </a:cxn>
          </a:cxnLst>
          <a:rect l="0" t="0" r="r" b="b"/>
          <a:pathLst>
            <a:path w="13" h="35">
              <a:moveTo>
                <a:pt x="13" y="0"/>
              </a:moveTo>
              <a:cubicBezTo>
                <a:pt x="7" y="15"/>
                <a:pt x="2" y="30"/>
                <a:pt x="0" y="35"/>
              </a:cubicBez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238125</xdr:colOff>
      <xdr:row>77</xdr:row>
      <xdr:rowOff>161925</xdr:rowOff>
    </xdr:from>
    <xdr:to>
      <xdr:col>0</xdr:col>
      <xdr:colOff>438150</xdr:colOff>
      <xdr:row>78</xdr:row>
      <xdr:rowOff>9525</xdr:rowOff>
    </xdr:to>
    <xdr:sp macro="" textlink="">
      <xdr:nvSpPr>
        <xdr:cNvPr id="8" name="Freeform 4"/>
        <xdr:cNvSpPr>
          <a:spLocks/>
        </xdr:cNvSpPr>
      </xdr:nvSpPr>
      <xdr:spPr bwMode="auto">
        <a:xfrm>
          <a:off x="238125" y="15963900"/>
          <a:ext cx="200025" cy="19050"/>
        </a:xfrm>
        <a:custGeom>
          <a:avLst/>
          <a:gdLst>
            <a:gd name="T0" fmla="*/ 0 w 21"/>
            <a:gd name="T1" fmla="*/ 2147483647 h 2"/>
            <a:gd name="T2" fmla="*/ 2147483647 w 21"/>
            <a:gd name="T3" fmla="*/ 0 h 2"/>
            <a:gd name="T4" fmla="*/ 0 60000 65536"/>
            <a:gd name="T5" fmla="*/ 0 60000 65536"/>
          </a:gdLst>
          <a:ahLst/>
          <a:cxnLst>
            <a:cxn ang="T4">
              <a:pos x="T0" y="T1"/>
            </a:cxn>
            <a:cxn ang="T5">
              <a:pos x="T2" y="T3"/>
            </a:cxn>
          </a:cxnLst>
          <a:rect l="0" t="0" r="r" b="b"/>
          <a:pathLst>
            <a:path w="21" h="2">
              <a:moveTo>
                <a:pt x="0" y="2"/>
              </a:moveTo>
              <a:cubicBezTo>
                <a:pt x="0" y="2"/>
                <a:pt x="10" y="1"/>
                <a:pt x="21" y="0"/>
              </a:cubicBez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392906</xdr:colOff>
      <xdr:row>15</xdr:row>
      <xdr:rowOff>154781</xdr:rowOff>
    </xdr:from>
    <xdr:to>
      <xdr:col>23</xdr:col>
      <xdr:colOff>14287</xdr:colOff>
      <xdr:row>18</xdr:row>
      <xdr:rowOff>35719</xdr:rowOff>
    </xdr:to>
    <xdr:sp macro="" textlink="">
      <xdr:nvSpPr>
        <xdr:cNvPr id="9" name="円/楕円 8"/>
        <xdr:cNvSpPr/>
      </xdr:nvSpPr>
      <xdr:spPr>
        <a:xfrm>
          <a:off x="7893844" y="3988594"/>
          <a:ext cx="1002506" cy="381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511968</xdr:colOff>
      <xdr:row>13</xdr:row>
      <xdr:rowOff>11910</xdr:rowOff>
    </xdr:from>
    <xdr:to>
      <xdr:col>22</xdr:col>
      <xdr:colOff>528637</xdr:colOff>
      <xdr:row>15</xdr:row>
      <xdr:rowOff>11907</xdr:rowOff>
    </xdr:to>
    <xdr:sp macro="" textlink="">
      <xdr:nvSpPr>
        <xdr:cNvPr id="10" name="円/楕円 9"/>
        <xdr:cNvSpPr/>
      </xdr:nvSpPr>
      <xdr:spPr>
        <a:xfrm>
          <a:off x="8012906" y="3512348"/>
          <a:ext cx="707231" cy="33337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23812</xdr:colOff>
      <xdr:row>1</xdr:row>
      <xdr:rowOff>211931</xdr:rowOff>
    </xdr:from>
    <xdr:to>
      <xdr:col>2</xdr:col>
      <xdr:colOff>869156</xdr:colOff>
      <xdr:row>4</xdr:row>
      <xdr:rowOff>142875</xdr:rowOff>
    </xdr:to>
    <xdr:sp macro="" textlink="">
      <xdr:nvSpPr>
        <xdr:cNvPr id="2" name="Text Box 31"/>
        <xdr:cNvSpPr txBox="1">
          <a:spLocks noChangeArrowheads="1"/>
        </xdr:cNvSpPr>
      </xdr:nvSpPr>
      <xdr:spPr bwMode="auto">
        <a:xfrm>
          <a:off x="147637" y="335756"/>
          <a:ext cx="1102519" cy="559594"/>
        </a:xfrm>
        <a:prstGeom prst="rect">
          <a:avLst/>
        </a:prstGeom>
        <a:solidFill>
          <a:srgbClr val="FFFFFF"/>
        </a:solidFill>
        <a:ln w="19050">
          <a:solidFill>
            <a:srgbClr val="000000"/>
          </a:solidFill>
          <a:miter lim="800000"/>
          <a:headEnd/>
          <a:tailEnd/>
        </a:ln>
      </xdr:spPr>
      <xdr:txBody>
        <a:bodyPr vertOverflow="clip" wrap="square" lIns="74295" tIns="8890" rIns="74295" bIns="8890" anchor="ctr" upright="1"/>
        <a:lstStyle/>
        <a:p>
          <a:pPr algn="ctr" rtl="0">
            <a:lnSpc>
              <a:spcPts val="1500"/>
            </a:lnSpc>
            <a:defRPr sz="1000"/>
          </a:pPr>
          <a:r>
            <a:rPr lang="ja-JP" altLang="en-US" sz="1200" b="0" i="0" u="none" strike="noStrike" baseline="0">
              <a:solidFill>
                <a:srgbClr val="000000"/>
              </a:solidFill>
              <a:latin typeface="HGｺﾞｼｯｸM"/>
              <a:ea typeface="HGｺﾞｼｯｸM"/>
            </a:rPr>
            <a:t>融　資</a:t>
          </a:r>
          <a:endParaRPr lang="ja-JP" altLang="en-US" sz="1050" b="0" i="0" u="none" strike="noStrike" baseline="0">
            <a:solidFill>
              <a:srgbClr val="000000"/>
            </a:solidFill>
            <a:latin typeface="Century"/>
            <a:ea typeface="HGｺﾞｼｯｸM"/>
          </a:endParaRPr>
        </a:p>
        <a:p>
          <a:pPr algn="ctr" rtl="0">
            <a:defRPr sz="1000"/>
          </a:pPr>
          <a:r>
            <a:rPr lang="ja-JP" altLang="en-US" sz="1200" b="0" i="0" u="none" strike="noStrike" baseline="0">
              <a:solidFill>
                <a:srgbClr val="000000"/>
              </a:solidFill>
              <a:latin typeface="HGｺﾞｼｯｸM"/>
              <a:ea typeface="HGｺﾞｼｯｸM"/>
            </a:rPr>
            <a:t>有　・　無</a:t>
          </a:r>
        </a:p>
      </xdr:txBody>
    </xdr:sp>
    <xdr:clientData/>
  </xdr:twoCellAnchor>
  <xdr:twoCellAnchor editAs="oneCell">
    <xdr:from>
      <xdr:col>6</xdr:col>
      <xdr:colOff>291582</xdr:colOff>
      <xdr:row>0</xdr:row>
      <xdr:rowOff>155510</xdr:rowOff>
    </xdr:from>
    <xdr:to>
      <xdr:col>13</xdr:col>
      <xdr:colOff>17495</xdr:colOff>
      <xdr:row>5</xdr:row>
      <xdr:rowOff>24881</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3932" y="155510"/>
          <a:ext cx="3250163" cy="831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11906</xdr:colOff>
      <xdr:row>35</xdr:row>
      <xdr:rowOff>89518</xdr:rowOff>
    </xdr:from>
    <xdr:to>
      <xdr:col>9</xdr:col>
      <xdr:colOff>1452562</xdr:colOff>
      <xdr:row>92</xdr:row>
      <xdr:rowOff>17198</xdr:rowOff>
    </xdr:to>
    <xdr:pic>
      <xdr:nvPicPr>
        <xdr:cNvPr id="2" name="図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80" t="2167" r="4671" b="3270"/>
        <a:stretch/>
      </xdr:blipFill>
      <xdr:spPr bwMode="auto">
        <a:xfrm>
          <a:off x="192881" y="10138393"/>
          <a:ext cx="7336631" cy="9909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166688</xdr:colOff>
      <xdr:row>92</xdr:row>
      <xdr:rowOff>35720</xdr:rowOff>
    </xdr:from>
    <xdr:to>
      <xdr:col>9</xdr:col>
      <xdr:colOff>1464468</xdr:colOff>
      <xdr:row>154</xdr:row>
      <xdr:rowOff>125941</xdr:rowOff>
    </xdr:to>
    <xdr:pic>
      <xdr:nvPicPr>
        <xdr:cNvPr id="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6813" t="2364" r="5407" b="3857"/>
        <a:stretch/>
      </xdr:blipFill>
      <xdr:spPr bwMode="auto">
        <a:xfrm>
          <a:off x="166688" y="20066795"/>
          <a:ext cx="7374730" cy="107201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1059657</xdr:colOff>
      <xdr:row>2</xdr:row>
      <xdr:rowOff>47624</xdr:rowOff>
    </xdr:from>
    <xdr:to>
      <xdr:col>7</xdr:col>
      <xdr:colOff>538163</xdr:colOff>
      <xdr:row>2</xdr:row>
      <xdr:rowOff>428624</xdr:rowOff>
    </xdr:to>
    <xdr:sp macro="" textlink="">
      <xdr:nvSpPr>
        <xdr:cNvPr id="2" name="円/楕円 1"/>
        <xdr:cNvSpPr/>
      </xdr:nvSpPr>
      <xdr:spPr>
        <a:xfrm>
          <a:off x="3357563" y="642937"/>
          <a:ext cx="1002506" cy="381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226219</xdr:colOff>
      <xdr:row>1</xdr:row>
      <xdr:rowOff>119062</xdr:rowOff>
    </xdr:from>
    <xdr:to>
      <xdr:col>12</xdr:col>
      <xdr:colOff>2381</xdr:colOff>
      <xdr:row>4</xdr:row>
      <xdr:rowOff>252413</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7119" y="290512"/>
          <a:ext cx="3243262" cy="838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71436</xdr:colOff>
      <xdr:row>1</xdr:row>
      <xdr:rowOff>11906</xdr:rowOff>
    </xdr:from>
    <xdr:to>
      <xdr:col>14</xdr:col>
      <xdr:colOff>71977</xdr:colOff>
      <xdr:row>4</xdr:row>
      <xdr:rowOff>23812</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1386" y="183356"/>
          <a:ext cx="3362866" cy="869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866775</xdr:colOff>
      <xdr:row>1</xdr:row>
      <xdr:rowOff>9525</xdr:rowOff>
    </xdr:from>
    <xdr:to>
      <xdr:col>13</xdr:col>
      <xdr:colOff>609600</xdr:colOff>
      <xdr:row>4</xdr:row>
      <xdr:rowOff>28575</xdr:rowOff>
    </xdr:to>
    <xdr:sp macro="" textlink="">
      <xdr:nvSpPr>
        <xdr:cNvPr id="3" name="AutoShape 1"/>
        <xdr:cNvSpPr>
          <a:spLocks noChangeAspect="1" noChangeArrowheads="1"/>
        </xdr:cNvSpPr>
      </xdr:nvSpPr>
      <xdr:spPr bwMode="auto">
        <a:xfrm>
          <a:off x="3333750" y="180975"/>
          <a:ext cx="3381375" cy="876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221796</xdr:colOff>
      <xdr:row>16</xdr:row>
      <xdr:rowOff>244927</xdr:rowOff>
    </xdr:from>
    <xdr:to>
      <xdr:col>8</xdr:col>
      <xdr:colOff>136071</xdr:colOff>
      <xdr:row>16</xdr:row>
      <xdr:rowOff>544285</xdr:rowOff>
    </xdr:to>
    <xdr:sp macro="" textlink="">
      <xdr:nvSpPr>
        <xdr:cNvPr id="2" name="テキスト ボックス 1"/>
        <xdr:cNvSpPr txBox="1"/>
      </xdr:nvSpPr>
      <xdr:spPr>
        <a:xfrm>
          <a:off x="3326946" y="6912427"/>
          <a:ext cx="581025" cy="299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a:t>
          </a: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52386</xdr:colOff>
      <xdr:row>7</xdr:row>
      <xdr:rowOff>97631</xdr:rowOff>
    </xdr:from>
    <xdr:to>
      <xdr:col>1</xdr:col>
      <xdr:colOff>440529</xdr:colOff>
      <xdr:row>7</xdr:row>
      <xdr:rowOff>1083469</xdr:rowOff>
    </xdr:to>
    <xdr:grpSp>
      <xdr:nvGrpSpPr>
        <xdr:cNvPr id="2" name="Group 58"/>
        <xdr:cNvGrpSpPr>
          <a:grpSpLocks/>
        </xdr:cNvGrpSpPr>
      </xdr:nvGrpSpPr>
      <xdr:grpSpPr bwMode="auto">
        <a:xfrm>
          <a:off x="171449" y="2252662"/>
          <a:ext cx="388143" cy="985838"/>
          <a:chOff x="1746" y="4283"/>
          <a:chExt cx="440" cy="1357"/>
        </a:xfrm>
      </xdr:grpSpPr>
      <xdr:cxnSp macro="">
        <xdr:nvCxnSpPr>
          <xdr:cNvPr id="3" name="Line 59"/>
          <xdr:cNvCxnSpPr>
            <a:cxnSpLocks noChangeShapeType="1"/>
          </xdr:cNvCxnSpPr>
        </xdr:nvCxnSpPr>
        <xdr:spPr bwMode="auto">
          <a:xfrm>
            <a:off x="1965" y="4650"/>
            <a:ext cx="0" cy="99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4" name="Line 60"/>
          <xdr:cNvCxnSpPr>
            <a:cxnSpLocks noChangeShapeType="1"/>
          </xdr:cNvCxnSpPr>
        </xdr:nvCxnSpPr>
        <xdr:spPr bwMode="auto">
          <a:xfrm flipH="1">
            <a:off x="1860" y="4660"/>
            <a:ext cx="100" cy="2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5" name="Line 61"/>
          <xdr:cNvCxnSpPr>
            <a:cxnSpLocks noChangeShapeType="1"/>
          </xdr:cNvCxnSpPr>
        </xdr:nvCxnSpPr>
        <xdr:spPr bwMode="auto">
          <a:xfrm>
            <a:off x="1860" y="4940"/>
            <a:ext cx="1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6" name="Text Box 62"/>
          <xdr:cNvSpPr txBox="1">
            <a:spLocks noChangeArrowheads="1"/>
          </xdr:cNvSpPr>
        </xdr:nvSpPr>
        <xdr:spPr bwMode="auto">
          <a:xfrm>
            <a:off x="1746" y="4283"/>
            <a:ext cx="440" cy="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Century"/>
              </a:rPr>
              <a:t> </a:t>
            </a:r>
          </a:p>
        </xdr:txBody>
      </xdr:sp>
      <xdr:cxnSp macro="">
        <xdr:nvCxnSpPr>
          <xdr:cNvPr id="7" name="Line 63"/>
          <xdr:cNvCxnSpPr>
            <a:cxnSpLocks noChangeShapeType="1"/>
          </xdr:cNvCxnSpPr>
        </xdr:nvCxnSpPr>
        <xdr:spPr bwMode="auto">
          <a:xfrm>
            <a:off x="1820" y="5380"/>
            <a:ext cx="2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5</xdr:row>
      <xdr:rowOff>0</xdr:rowOff>
    </xdr:from>
    <xdr:to>
      <xdr:col>3</xdr:col>
      <xdr:colOff>0</xdr:colOff>
      <xdr:row>7</xdr:row>
      <xdr:rowOff>38100</xdr:rowOff>
    </xdr:to>
    <xdr:sp macro="" textlink="">
      <xdr:nvSpPr>
        <xdr:cNvPr id="2" name="Line 45"/>
        <xdr:cNvSpPr>
          <a:spLocks noChangeShapeType="1"/>
        </xdr:cNvSpPr>
      </xdr:nvSpPr>
      <xdr:spPr bwMode="auto">
        <a:xfrm flipH="1" flipV="1">
          <a:off x="2047875" y="1457325"/>
          <a:ext cx="0" cy="5143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82763</xdr:colOff>
      <xdr:row>14</xdr:row>
      <xdr:rowOff>34848</xdr:rowOff>
    </xdr:from>
    <xdr:to>
      <xdr:col>12</xdr:col>
      <xdr:colOff>285651</xdr:colOff>
      <xdr:row>20</xdr:row>
      <xdr:rowOff>261124</xdr:rowOff>
    </xdr:to>
    <xdr:grpSp>
      <xdr:nvGrpSpPr>
        <xdr:cNvPr id="2" name="Group 53"/>
        <xdr:cNvGrpSpPr>
          <a:grpSpLocks/>
        </xdr:cNvGrpSpPr>
      </xdr:nvGrpSpPr>
      <xdr:grpSpPr bwMode="auto">
        <a:xfrm>
          <a:off x="4238044" y="3749598"/>
          <a:ext cx="1869763" cy="1845526"/>
          <a:chOff x="6780" y="6770"/>
          <a:chExt cx="3078" cy="2536"/>
        </a:xfrm>
      </xdr:grpSpPr>
      <xdr:sp macro="" textlink="">
        <xdr:nvSpPr>
          <xdr:cNvPr id="3" name="Text Box 54"/>
          <xdr:cNvSpPr txBox="1">
            <a:spLocks/>
          </xdr:cNvSpPr>
        </xdr:nvSpPr>
        <xdr:spPr bwMode="auto">
          <a:xfrm>
            <a:off x="7638" y="6770"/>
            <a:ext cx="374" cy="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0" i="0" u="none" strike="noStrike" baseline="0">
                <a:solidFill>
                  <a:srgbClr val="000000"/>
                </a:solidFill>
                <a:latin typeface="HGｺﾞｼｯｸM"/>
                <a:ea typeface="HGｺﾞｼｯｸM"/>
              </a:rPr>
              <a:t>宅盤</a:t>
            </a:r>
          </a:p>
        </xdr:txBody>
      </xdr:sp>
      <xdr:cxnSp macro="">
        <xdr:nvCxnSpPr>
          <xdr:cNvPr id="4" name="Line 55"/>
          <xdr:cNvCxnSpPr>
            <a:cxnSpLocks noChangeShapeType="1"/>
          </xdr:cNvCxnSpPr>
        </xdr:nvCxnSpPr>
        <xdr:spPr bwMode="auto">
          <a:xfrm>
            <a:off x="8893" y="8035"/>
            <a:ext cx="381"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cxnSp>
      <xdr:cxnSp macro="">
        <xdr:nvCxnSpPr>
          <xdr:cNvPr id="5" name="Line 56"/>
          <xdr:cNvCxnSpPr>
            <a:cxnSpLocks noChangeShapeType="1"/>
          </xdr:cNvCxnSpPr>
        </xdr:nvCxnSpPr>
        <xdr:spPr bwMode="auto">
          <a:xfrm>
            <a:off x="8893" y="7079"/>
            <a:ext cx="381"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cxnSp>
      <xdr:cxnSp macro="">
        <xdr:nvCxnSpPr>
          <xdr:cNvPr id="6" name="Line 57"/>
          <xdr:cNvCxnSpPr>
            <a:cxnSpLocks noChangeShapeType="1"/>
          </xdr:cNvCxnSpPr>
        </xdr:nvCxnSpPr>
        <xdr:spPr bwMode="auto">
          <a:xfrm>
            <a:off x="6780" y="7071"/>
            <a:ext cx="388"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cxnSp>
      <xdr:cxnSp macro="">
        <xdr:nvCxnSpPr>
          <xdr:cNvPr id="7" name="Line 58"/>
          <xdr:cNvCxnSpPr>
            <a:cxnSpLocks noChangeShapeType="1"/>
          </xdr:cNvCxnSpPr>
        </xdr:nvCxnSpPr>
        <xdr:spPr bwMode="auto">
          <a:xfrm>
            <a:off x="8893" y="8521"/>
            <a:ext cx="381"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cxnSp>
      <xdr:cxnSp macro="">
        <xdr:nvCxnSpPr>
          <xdr:cNvPr id="8" name="Line 59"/>
          <xdr:cNvCxnSpPr>
            <a:cxnSpLocks noChangeShapeType="1"/>
          </xdr:cNvCxnSpPr>
        </xdr:nvCxnSpPr>
        <xdr:spPr bwMode="auto">
          <a:xfrm>
            <a:off x="6780" y="8521"/>
            <a:ext cx="388"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9" name="Text Box 60"/>
          <xdr:cNvSpPr txBox="1">
            <a:spLocks/>
          </xdr:cNvSpPr>
        </xdr:nvSpPr>
        <xdr:spPr bwMode="auto">
          <a:xfrm>
            <a:off x="8208" y="7768"/>
            <a:ext cx="374" cy="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0" i="0" u="none" strike="noStrike" baseline="0">
                <a:solidFill>
                  <a:srgbClr val="000000"/>
                </a:solidFill>
                <a:latin typeface="HGｺﾞｼｯｸM"/>
                <a:ea typeface="HGｺﾞｼｯｸM"/>
              </a:rPr>
              <a:t>道路</a:t>
            </a:r>
          </a:p>
        </xdr:txBody>
      </xdr:sp>
      <xdr:sp macro="" textlink="">
        <xdr:nvSpPr>
          <xdr:cNvPr id="10" name="Text Box 61"/>
          <xdr:cNvSpPr txBox="1">
            <a:spLocks/>
          </xdr:cNvSpPr>
        </xdr:nvSpPr>
        <xdr:spPr bwMode="auto">
          <a:xfrm>
            <a:off x="9164" y="7404"/>
            <a:ext cx="694" cy="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solidFill>
                  <a:srgbClr val="000000"/>
                </a:solidFill>
                <a:miter lim="800000"/>
                <a:headEnd/>
                <a:tailEnd/>
              </a14:hiddenLine>
            </a:ext>
          </a:extLst>
        </xdr:spPr>
        <xdr:txBody>
          <a:bodyPr vertOverflow="clip" wrap="square" lIns="0" tIns="0" rIns="0" bIns="0" anchor="t" upright="1"/>
          <a:lstStyle/>
          <a:p>
            <a:pPr algn="l" rtl="0">
              <a:lnSpc>
                <a:spcPts val="1100"/>
              </a:lnSpc>
              <a:defRPr sz="1000"/>
            </a:pPr>
            <a:r>
              <a:rPr lang="ja-JP" altLang="en-US" sz="1000" b="0" i="0" u="none" strike="noStrike" baseline="0">
                <a:solidFill>
                  <a:srgbClr val="000000"/>
                </a:solidFill>
                <a:latin typeface="HGｺﾞｼｯｸM"/>
                <a:ea typeface="HGｺﾞｼｯｸM"/>
              </a:rPr>
              <a:t>ｈ１＝</a:t>
            </a:r>
          </a:p>
        </xdr:txBody>
      </xdr:sp>
      <xdr:sp macro="" textlink="">
        <xdr:nvSpPr>
          <xdr:cNvPr id="11" name="Text Box 62"/>
          <xdr:cNvSpPr txBox="1">
            <a:spLocks/>
          </xdr:cNvSpPr>
        </xdr:nvSpPr>
        <xdr:spPr bwMode="auto">
          <a:xfrm>
            <a:off x="9164" y="8213"/>
            <a:ext cx="631" cy="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1000" b="0" i="0" u="none" strike="noStrike" baseline="0">
                <a:solidFill>
                  <a:srgbClr val="000000"/>
                </a:solidFill>
                <a:latin typeface="HGｺﾞｼｯｸM"/>
                <a:ea typeface="HGｺﾞｼｯｸM"/>
              </a:rPr>
              <a:t>ｈ２＝</a:t>
            </a:r>
          </a:p>
        </xdr:txBody>
      </xdr:sp>
      <xdr:sp macro="" textlink="">
        <xdr:nvSpPr>
          <xdr:cNvPr id="12" name="Text Box 63"/>
          <xdr:cNvSpPr txBox="1">
            <a:spLocks/>
          </xdr:cNvSpPr>
        </xdr:nvSpPr>
        <xdr:spPr bwMode="auto">
          <a:xfrm>
            <a:off x="6985" y="7597"/>
            <a:ext cx="502" cy="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solidFill>
                  <a:srgbClr val="000000"/>
                </a:solidFill>
                <a:miter lim="800000"/>
                <a:headEnd/>
                <a:tailEnd/>
              </a14:hiddenLine>
            </a:ext>
          </a:extLst>
        </xdr:spPr>
        <xdr:txBody>
          <a:bodyPr vertOverflow="clip" wrap="square" lIns="0" tIns="0" rIns="0" bIns="0" anchor="t" upright="1"/>
          <a:lstStyle/>
          <a:p>
            <a:pPr algn="l" rtl="0">
              <a:lnSpc>
                <a:spcPts val="1000"/>
              </a:lnSpc>
              <a:defRPr sz="1000"/>
            </a:pPr>
            <a:r>
              <a:rPr lang="ja-JP" altLang="en-US" sz="900" b="0" i="0" u="none" strike="noStrike" baseline="0">
                <a:solidFill>
                  <a:srgbClr val="000000"/>
                </a:solidFill>
                <a:latin typeface="HGｺﾞｼｯｸM"/>
                <a:ea typeface="HGｺﾞｼｯｸM"/>
              </a:rPr>
              <a:t>Ｈ</a:t>
            </a:r>
          </a:p>
        </xdr:txBody>
      </xdr:sp>
      <xdr:cxnSp macro="">
        <xdr:nvCxnSpPr>
          <xdr:cNvPr id="13" name="Line 64"/>
          <xdr:cNvCxnSpPr>
            <a:cxnSpLocks noChangeShapeType="1"/>
          </xdr:cNvCxnSpPr>
        </xdr:nvCxnSpPr>
        <xdr:spPr bwMode="auto">
          <a:xfrm>
            <a:off x="6950" y="7079"/>
            <a:ext cx="0" cy="142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cxnSp>
      <xdr:cxnSp macro="">
        <xdr:nvCxnSpPr>
          <xdr:cNvPr id="14" name="Line 65"/>
          <xdr:cNvCxnSpPr>
            <a:cxnSpLocks noChangeShapeType="1"/>
          </xdr:cNvCxnSpPr>
        </xdr:nvCxnSpPr>
        <xdr:spPr bwMode="auto">
          <a:xfrm>
            <a:off x="9088" y="7087"/>
            <a:ext cx="0" cy="1409"/>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15" name="Text Box 66"/>
          <xdr:cNvSpPr txBox="1">
            <a:spLocks/>
          </xdr:cNvSpPr>
        </xdr:nvSpPr>
        <xdr:spPr bwMode="auto">
          <a:xfrm>
            <a:off x="8124" y="8616"/>
            <a:ext cx="183" cy="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0" i="0" u="none" strike="noStrike" baseline="0">
                <a:solidFill>
                  <a:srgbClr val="000000"/>
                </a:solidFill>
                <a:latin typeface="HGｺﾞｼｯｸM"/>
                <a:ea typeface="HGｺﾞｼｯｸM"/>
              </a:rPr>
              <a:t>取</a:t>
            </a:r>
          </a:p>
        </xdr:txBody>
      </xdr:sp>
      <xdr:sp macro="" textlink="">
        <xdr:nvSpPr>
          <xdr:cNvPr id="16" name="Text Box 67"/>
          <xdr:cNvSpPr txBox="1">
            <a:spLocks/>
          </xdr:cNvSpPr>
        </xdr:nvSpPr>
        <xdr:spPr bwMode="auto">
          <a:xfrm>
            <a:off x="8418" y="8744"/>
            <a:ext cx="324" cy="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0" i="0" u="none" strike="noStrike" baseline="0">
                <a:solidFill>
                  <a:srgbClr val="000000"/>
                </a:solidFill>
                <a:latin typeface="HGｺﾞｼｯｸM"/>
                <a:ea typeface="HGｺﾞｼｯｸM"/>
              </a:rPr>
              <a:t>付</a:t>
            </a:r>
          </a:p>
        </xdr:txBody>
      </xdr:sp>
      <xdr:sp macro="" textlink="">
        <xdr:nvSpPr>
          <xdr:cNvPr id="17" name="Text Box 68"/>
          <xdr:cNvSpPr txBox="1">
            <a:spLocks/>
          </xdr:cNvSpPr>
        </xdr:nvSpPr>
        <xdr:spPr bwMode="auto">
          <a:xfrm>
            <a:off x="8707" y="8858"/>
            <a:ext cx="349" cy="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0" i="0" u="none" strike="noStrike" baseline="0">
                <a:solidFill>
                  <a:srgbClr val="000000"/>
                </a:solidFill>
                <a:latin typeface="HGｺﾞｼｯｸM"/>
                <a:ea typeface="HGｺﾞｼｯｸM"/>
              </a:rPr>
              <a:t>管</a:t>
            </a:r>
          </a:p>
        </xdr:txBody>
      </xdr:sp>
      <xdr:cxnSp macro="">
        <xdr:nvCxnSpPr>
          <xdr:cNvPr id="18" name="Line 69"/>
          <xdr:cNvCxnSpPr>
            <a:cxnSpLocks noChangeShapeType="1"/>
          </xdr:cNvCxnSpPr>
        </xdr:nvCxnSpPr>
        <xdr:spPr bwMode="auto">
          <a:xfrm>
            <a:off x="8108" y="8537"/>
            <a:ext cx="931" cy="356"/>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19" name="Oval 70"/>
          <xdr:cNvSpPr>
            <a:spLocks/>
          </xdr:cNvSpPr>
        </xdr:nvSpPr>
        <xdr:spPr bwMode="auto">
          <a:xfrm>
            <a:off x="8974" y="8837"/>
            <a:ext cx="486" cy="469"/>
          </a:xfrm>
          <a:prstGeom prst="ellipse">
            <a:avLst/>
          </a:prstGeom>
          <a:noFill/>
          <a:ln w="10160">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20" name="Line 71"/>
          <xdr:cNvCxnSpPr>
            <a:cxnSpLocks noChangeShapeType="1"/>
          </xdr:cNvCxnSpPr>
        </xdr:nvCxnSpPr>
        <xdr:spPr bwMode="auto">
          <a:xfrm>
            <a:off x="7995" y="8830"/>
            <a:ext cx="987" cy="35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cxnSp>
      <xdr:cxnSp macro="">
        <xdr:nvCxnSpPr>
          <xdr:cNvPr id="21" name="Line 72"/>
          <xdr:cNvCxnSpPr>
            <a:cxnSpLocks noChangeShapeType="1"/>
          </xdr:cNvCxnSpPr>
        </xdr:nvCxnSpPr>
        <xdr:spPr bwMode="auto">
          <a:xfrm>
            <a:off x="9031" y="8464"/>
            <a:ext cx="49" cy="4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cxnSp>
      <xdr:cxnSp macro="">
        <xdr:nvCxnSpPr>
          <xdr:cNvPr id="22" name="Line 73"/>
          <xdr:cNvCxnSpPr>
            <a:cxnSpLocks noChangeShapeType="1"/>
          </xdr:cNvCxnSpPr>
        </xdr:nvCxnSpPr>
        <xdr:spPr bwMode="auto">
          <a:xfrm>
            <a:off x="9096" y="8043"/>
            <a:ext cx="40" cy="48"/>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cxnSp>
      <xdr:cxnSp macro="">
        <xdr:nvCxnSpPr>
          <xdr:cNvPr id="23" name="Line 74"/>
          <xdr:cNvCxnSpPr>
            <a:cxnSpLocks noChangeShapeType="1"/>
          </xdr:cNvCxnSpPr>
        </xdr:nvCxnSpPr>
        <xdr:spPr bwMode="auto">
          <a:xfrm>
            <a:off x="9015" y="7978"/>
            <a:ext cx="49" cy="41"/>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cxnSp>
      <xdr:cxnSp macro="">
        <xdr:nvCxnSpPr>
          <xdr:cNvPr id="24" name="Line 75"/>
          <xdr:cNvCxnSpPr>
            <a:cxnSpLocks noChangeShapeType="1"/>
          </xdr:cNvCxnSpPr>
        </xdr:nvCxnSpPr>
        <xdr:spPr bwMode="auto">
          <a:xfrm>
            <a:off x="9096" y="7087"/>
            <a:ext cx="40" cy="49"/>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cxnSp>
      <xdr:cxnSp macro="">
        <xdr:nvCxnSpPr>
          <xdr:cNvPr id="25" name="Line 76"/>
          <xdr:cNvCxnSpPr>
            <a:cxnSpLocks noChangeShapeType="1"/>
          </xdr:cNvCxnSpPr>
        </xdr:nvCxnSpPr>
        <xdr:spPr bwMode="auto">
          <a:xfrm>
            <a:off x="6958" y="7079"/>
            <a:ext cx="40" cy="49"/>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cxnSp>
      <xdr:cxnSp macro="">
        <xdr:nvCxnSpPr>
          <xdr:cNvPr id="26" name="Line 77"/>
          <xdr:cNvCxnSpPr>
            <a:cxnSpLocks noChangeShapeType="1"/>
          </xdr:cNvCxnSpPr>
        </xdr:nvCxnSpPr>
        <xdr:spPr bwMode="auto">
          <a:xfrm>
            <a:off x="6869" y="8464"/>
            <a:ext cx="48" cy="4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27" name="Oval 78"/>
          <xdr:cNvSpPr>
            <a:spLocks/>
          </xdr:cNvSpPr>
        </xdr:nvSpPr>
        <xdr:spPr bwMode="auto">
          <a:xfrm>
            <a:off x="9047" y="8901"/>
            <a:ext cx="340" cy="340"/>
          </a:xfrm>
          <a:prstGeom prst="ellipse">
            <a:avLst/>
          </a:prstGeom>
          <a:noFill/>
          <a:ln w="1016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 name="Freeform 79"/>
          <xdr:cNvSpPr>
            <a:spLocks/>
          </xdr:cNvSpPr>
        </xdr:nvSpPr>
        <xdr:spPr bwMode="auto">
          <a:xfrm>
            <a:off x="7622" y="7063"/>
            <a:ext cx="487" cy="965"/>
          </a:xfrm>
          <a:custGeom>
            <a:avLst/>
            <a:gdLst>
              <a:gd name="T0" fmla="*/ 0 w 487"/>
              <a:gd name="T1" fmla="*/ 0 h 965"/>
              <a:gd name="T2" fmla="*/ 486 w 487"/>
              <a:gd name="T3" fmla="*/ 0 h 965"/>
              <a:gd name="T4" fmla="*/ 486 w 487"/>
              <a:gd name="T5" fmla="*/ 964 h 965"/>
              <a:gd name="T6" fmla="*/ 0 60000 65536"/>
              <a:gd name="T7" fmla="*/ 0 60000 65536"/>
              <a:gd name="T8" fmla="*/ 0 60000 65536"/>
            </a:gdLst>
            <a:ahLst/>
            <a:cxnLst>
              <a:cxn ang="T6">
                <a:pos x="T0" y="T1"/>
              </a:cxn>
              <a:cxn ang="T7">
                <a:pos x="T2" y="T3"/>
              </a:cxn>
              <a:cxn ang="T8">
                <a:pos x="T4" y="T5"/>
              </a:cxn>
            </a:cxnLst>
            <a:rect l="0" t="0" r="r" b="b"/>
            <a:pathLst>
              <a:path w="487" h="965">
                <a:moveTo>
                  <a:pt x="0" y="0"/>
                </a:moveTo>
                <a:lnTo>
                  <a:pt x="486" y="0"/>
                </a:lnTo>
                <a:lnTo>
                  <a:pt x="486" y="964"/>
                </a:lnTo>
              </a:path>
            </a:pathLst>
          </a:custGeom>
          <a:pattFill prst="openDmnd">
            <a:fgClr>
              <a:srgbClr val="000000"/>
            </a:fgClr>
            <a:bgClr>
              <a:srgbClr val="FFFFFF"/>
            </a:bgClr>
          </a:pattFill>
          <a:ln w="10160">
            <a:solidFill>
              <a:srgbClr val="000000"/>
            </a:solidFill>
            <a:round/>
            <a:headEnd/>
            <a:tailEnd/>
          </a:ln>
        </xdr:spPr>
      </xdr:sp>
      <xdr:cxnSp macro="">
        <xdr:nvCxnSpPr>
          <xdr:cNvPr id="29" name="Line 80"/>
          <xdr:cNvCxnSpPr>
            <a:cxnSpLocks noChangeShapeType="1"/>
          </xdr:cNvCxnSpPr>
        </xdr:nvCxnSpPr>
        <xdr:spPr bwMode="auto">
          <a:xfrm>
            <a:off x="8108" y="8027"/>
            <a:ext cx="470"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cxnSp>
      <xdr:cxnSp macro="">
        <xdr:nvCxnSpPr>
          <xdr:cNvPr id="30" name="Line 81"/>
          <xdr:cNvCxnSpPr>
            <a:cxnSpLocks noChangeShapeType="1"/>
          </xdr:cNvCxnSpPr>
        </xdr:nvCxnSpPr>
        <xdr:spPr bwMode="auto">
          <a:xfrm>
            <a:off x="7177" y="8521"/>
            <a:ext cx="1708" cy="0"/>
          </a:xfrm>
          <a:prstGeom prst="line">
            <a:avLst/>
          </a:prstGeom>
          <a:noFill/>
          <a:ln w="10160">
            <a:solidFill>
              <a:srgbClr val="000000"/>
            </a:solidFill>
            <a:prstDash val="sysDot"/>
            <a:round/>
            <a:headEnd/>
            <a:tailEnd/>
          </a:ln>
          <a:extLst>
            <a:ext uri="{909E8E84-426E-40DD-AFC4-6F175D3DCCD1}">
              <a14:hiddenFill xmlns:a14="http://schemas.microsoft.com/office/drawing/2010/main">
                <a:noFill/>
              </a14:hiddenFill>
            </a:ext>
          </a:extLst>
        </xdr:spPr>
      </xdr:cxnSp>
    </xdr:grp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511969</xdr:colOff>
      <xdr:row>13</xdr:row>
      <xdr:rowOff>117379</xdr:rowOff>
    </xdr:from>
    <xdr:to>
      <xdr:col>13</xdr:col>
      <xdr:colOff>246663</xdr:colOff>
      <xdr:row>22</xdr:row>
      <xdr:rowOff>178594</xdr:rowOff>
    </xdr:to>
    <xdr:grpSp>
      <xdr:nvGrpSpPr>
        <xdr:cNvPr id="2" name="Group 53"/>
        <xdr:cNvGrpSpPr>
          <a:grpSpLocks/>
        </xdr:cNvGrpSpPr>
      </xdr:nvGrpSpPr>
      <xdr:grpSpPr bwMode="auto">
        <a:xfrm>
          <a:off x="3833813" y="3343973"/>
          <a:ext cx="2520756" cy="2299590"/>
          <a:chOff x="6780" y="6770"/>
          <a:chExt cx="3015" cy="2536"/>
        </a:xfrm>
      </xdr:grpSpPr>
      <xdr:sp macro="" textlink="">
        <xdr:nvSpPr>
          <xdr:cNvPr id="3" name="Text Box 54"/>
          <xdr:cNvSpPr txBox="1">
            <a:spLocks/>
          </xdr:cNvSpPr>
        </xdr:nvSpPr>
        <xdr:spPr bwMode="auto">
          <a:xfrm>
            <a:off x="7638" y="6770"/>
            <a:ext cx="374" cy="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0" i="0" u="none" strike="noStrike" baseline="0">
                <a:solidFill>
                  <a:srgbClr val="000000"/>
                </a:solidFill>
                <a:latin typeface="HGｺﾞｼｯｸM"/>
                <a:ea typeface="HGｺﾞｼｯｸM"/>
              </a:rPr>
              <a:t>宅盤</a:t>
            </a:r>
          </a:p>
        </xdr:txBody>
      </xdr:sp>
      <xdr:cxnSp macro="">
        <xdr:nvCxnSpPr>
          <xdr:cNvPr id="4" name="Line 55"/>
          <xdr:cNvCxnSpPr>
            <a:cxnSpLocks noChangeShapeType="1"/>
          </xdr:cNvCxnSpPr>
        </xdr:nvCxnSpPr>
        <xdr:spPr bwMode="auto">
          <a:xfrm>
            <a:off x="8893" y="8035"/>
            <a:ext cx="381"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cxnSp>
      <xdr:cxnSp macro="">
        <xdr:nvCxnSpPr>
          <xdr:cNvPr id="5" name="Line 56"/>
          <xdr:cNvCxnSpPr>
            <a:cxnSpLocks noChangeShapeType="1"/>
          </xdr:cNvCxnSpPr>
        </xdr:nvCxnSpPr>
        <xdr:spPr bwMode="auto">
          <a:xfrm>
            <a:off x="8893" y="7079"/>
            <a:ext cx="381"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cxnSp>
      <xdr:cxnSp macro="">
        <xdr:nvCxnSpPr>
          <xdr:cNvPr id="6" name="Line 57"/>
          <xdr:cNvCxnSpPr>
            <a:cxnSpLocks noChangeShapeType="1"/>
          </xdr:cNvCxnSpPr>
        </xdr:nvCxnSpPr>
        <xdr:spPr bwMode="auto">
          <a:xfrm>
            <a:off x="6780" y="7071"/>
            <a:ext cx="388"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cxnSp>
      <xdr:cxnSp macro="">
        <xdr:nvCxnSpPr>
          <xdr:cNvPr id="7" name="Line 58"/>
          <xdr:cNvCxnSpPr>
            <a:cxnSpLocks noChangeShapeType="1"/>
          </xdr:cNvCxnSpPr>
        </xdr:nvCxnSpPr>
        <xdr:spPr bwMode="auto">
          <a:xfrm>
            <a:off x="8893" y="8521"/>
            <a:ext cx="381"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cxnSp>
      <xdr:cxnSp macro="">
        <xdr:nvCxnSpPr>
          <xdr:cNvPr id="8" name="Line 59"/>
          <xdr:cNvCxnSpPr>
            <a:cxnSpLocks noChangeShapeType="1"/>
          </xdr:cNvCxnSpPr>
        </xdr:nvCxnSpPr>
        <xdr:spPr bwMode="auto">
          <a:xfrm>
            <a:off x="6780" y="8521"/>
            <a:ext cx="388"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9" name="Text Box 60"/>
          <xdr:cNvSpPr txBox="1">
            <a:spLocks/>
          </xdr:cNvSpPr>
        </xdr:nvSpPr>
        <xdr:spPr bwMode="auto">
          <a:xfrm>
            <a:off x="8208" y="7768"/>
            <a:ext cx="374" cy="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0" i="0" u="none" strike="noStrike" baseline="0">
                <a:solidFill>
                  <a:srgbClr val="000000"/>
                </a:solidFill>
                <a:latin typeface="HGｺﾞｼｯｸM"/>
                <a:ea typeface="HGｺﾞｼｯｸM"/>
              </a:rPr>
              <a:t>道路</a:t>
            </a:r>
          </a:p>
        </xdr:txBody>
      </xdr:sp>
      <xdr:sp macro="" textlink="">
        <xdr:nvSpPr>
          <xdr:cNvPr id="10" name="Text Box 61"/>
          <xdr:cNvSpPr txBox="1">
            <a:spLocks/>
          </xdr:cNvSpPr>
        </xdr:nvSpPr>
        <xdr:spPr bwMode="auto">
          <a:xfrm>
            <a:off x="9150" y="7601"/>
            <a:ext cx="564" cy="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solidFill>
                  <a:srgbClr val="000000"/>
                </a:solidFill>
                <a:miter lim="800000"/>
                <a:headEnd/>
                <a:tailEnd/>
              </a14:hiddenLine>
            </a:ext>
          </a:extLst>
        </xdr:spPr>
        <xdr:txBody>
          <a:bodyPr vertOverflow="clip" wrap="square" lIns="0" tIns="0" rIns="0" bIns="0" anchor="t" upright="1"/>
          <a:lstStyle/>
          <a:p>
            <a:pPr algn="l" rtl="0">
              <a:lnSpc>
                <a:spcPts val="1100"/>
              </a:lnSpc>
              <a:defRPr sz="1000"/>
            </a:pPr>
            <a:r>
              <a:rPr lang="ja-JP" altLang="en-US" sz="1000" b="0" i="0" u="none" strike="noStrike" baseline="0">
                <a:solidFill>
                  <a:srgbClr val="000000"/>
                </a:solidFill>
                <a:latin typeface="HGｺﾞｼｯｸM"/>
                <a:ea typeface="HGｺﾞｼｯｸM"/>
              </a:rPr>
              <a:t>ｈ１＝</a:t>
            </a:r>
          </a:p>
        </xdr:txBody>
      </xdr:sp>
      <xdr:sp macro="" textlink="">
        <xdr:nvSpPr>
          <xdr:cNvPr id="11" name="Text Box 62"/>
          <xdr:cNvSpPr txBox="1">
            <a:spLocks/>
          </xdr:cNvSpPr>
        </xdr:nvSpPr>
        <xdr:spPr bwMode="auto">
          <a:xfrm>
            <a:off x="9164" y="8213"/>
            <a:ext cx="631" cy="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1000" b="0" i="0" u="none" strike="noStrike" baseline="0">
                <a:solidFill>
                  <a:srgbClr val="000000"/>
                </a:solidFill>
                <a:latin typeface="HGｺﾞｼｯｸM"/>
                <a:ea typeface="HGｺﾞｼｯｸM"/>
              </a:rPr>
              <a:t>ｈ２＝</a:t>
            </a:r>
          </a:p>
        </xdr:txBody>
      </xdr:sp>
      <xdr:sp macro="" textlink="">
        <xdr:nvSpPr>
          <xdr:cNvPr id="12" name="Text Box 63"/>
          <xdr:cNvSpPr txBox="1">
            <a:spLocks/>
          </xdr:cNvSpPr>
        </xdr:nvSpPr>
        <xdr:spPr bwMode="auto">
          <a:xfrm>
            <a:off x="6985" y="7597"/>
            <a:ext cx="293" cy="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solidFill>
                  <a:srgbClr val="000000"/>
                </a:solidFill>
                <a:miter lim="800000"/>
                <a:headEnd/>
                <a:tailEnd/>
              </a14:hiddenLine>
            </a:ext>
          </a:extLst>
        </xdr:spPr>
        <xdr:txBody>
          <a:bodyPr vertOverflow="clip" wrap="square" lIns="0" tIns="0" rIns="0" bIns="0" anchor="t" upright="1"/>
          <a:lstStyle/>
          <a:p>
            <a:pPr algn="l" rtl="0">
              <a:lnSpc>
                <a:spcPts val="1000"/>
              </a:lnSpc>
              <a:defRPr sz="1000"/>
            </a:pPr>
            <a:r>
              <a:rPr lang="ja-JP" altLang="en-US" sz="900" b="0" i="0" u="none" strike="noStrike" baseline="0">
                <a:solidFill>
                  <a:srgbClr val="000000"/>
                </a:solidFill>
                <a:latin typeface="HGｺﾞｼｯｸM"/>
                <a:ea typeface="HGｺﾞｼｯｸM"/>
              </a:rPr>
              <a:t>Ｈ＝</a:t>
            </a:r>
          </a:p>
        </xdr:txBody>
      </xdr:sp>
      <xdr:cxnSp macro="">
        <xdr:nvCxnSpPr>
          <xdr:cNvPr id="13" name="Line 64"/>
          <xdr:cNvCxnSpPr>
            <a:cxnSpLocks noChangeShapeType="1"/>
          </xdr:cNvCxnSpPr>
        </xdr:nvCxnSpPr>
        <xdr:spPr bwMode="auto">
          <a:xfrm>
            <a:off x="6950" y="7079"/>
            <a:ext cx="0" cy="142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cxnSp>
      <xdr:cxnSp macro="">
        <xdr:nvCxnSpPr>
          <xdr:cNvPr id="14" name="Line 65"/>
          <xdr:cNvCxnSpPr>
            <a:cxnSpLocks noChangeShapeType="1"/>
          </xdr:cNvCxnSpPr>
        </xdr:nvCxnSpPr>
        <xdr:spPr bwMode="auto">
          <a:xfrm>
            <a:off x="9088" y="7087"/>
            <a:ext cx="0" cy="1409"/>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15" name="Text Box 66"/>
          <xdr:cNvSpPr txBox="1">
            <a:spLocks/>
          </xdr:cNvSpPr>
        </xdr:nvSpPr>
        <xdr:spPr bwMode="auto">
          <a:xfrm>
            <a:off x="8124" y="8616"/>
            <a:ext cx="183" cy="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0" i="0" u="none" strike="noStrike" baseline="0">
                <a:solidFill>
                  <a:srgbClr val="000000"/>
                </a:solidFill>
                <a:latin typeface="HGｺﾞｼｯｸM"/>
                <a:ea typeface="HGｺﾞｼｯｸM"/>
              </a:rPr>
              <a:t>取</a:t>
            </a:r>
          </a:p>
        </xdr:txBody>
      </xdr:sp>
      <xdr:sp macro="" textlink="">
        <xdr:nvSpPr>
          <xdr:cNvPr id="16" name="Text Box 67"/>
          <xdr:cNvSpPr txBox="1">
            <a:spLocks/>
          </xdr:cNvSpPr>
        </xdr:nvSpPr>
        <xdr:spPr bwMode="auto">
          <a:xfrm>
            <a:off x="8418" y="8744"/>
            <a:ext cx="324" cy="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0" i="0" u="none" strike="noStrike" baseline="0">
                <a:solidFill>
                  <a:srgbClr val="000000"/>
                </a:solidFill>
                <a:latin typeface="HGｺﾞｼｯｸM"/>
                <a:ea typeface="HGｺﾞｼｯｸM"/>
              </a:rPr>
              <a:t>付</a:t>
            </a:r>
          </a:p>
        </xdr:txBody>
      </xdr:sp>
      <xdr:sp macro="" textlink="">
        <xdr:nvSpPr>
          <xdr:cNvPr id="17" name="Text Box 68"/>
          <xdr:cNvSpPr txBox="1">
            <a:spLocks/>
          </xdr:cNvSpPr>
        </xdr:nvSpPr>
        <xdr:spPr bwMode="auto">
          <a:xfrm>
            <a:off x="8707" y="8858"/>
            <a:ext cx="349" cy="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0" i="0" u="none" strike="noStrike" baseline="0">
                <a:solidFill>
                  <a:srgbClr val="000000"/>
                </a:solidFill>
                <a:latin typeface="HGｺﾞｼｯｸM"/>
                <a:ea typeface="HGｺﾞｼｯｸM"/>
              </a:rPr>
              <a:t>管</a:t>
            </a:r>
          </a:p>
        </xdr:txBody>
      </xdr:sp>
      <xdr:cxnSp macro="">
        <xdr:nvCxnSpPr>
          <xdr:cNvPr id="18" name="Line 69"/>
          <xdr:cNvCxnSpPr>
            <a:cxnSpLocks noChangeShapeType="1"/>
          </xdr:cNvCxnSpPr>
        </xdr:nvCxnSpPr>
        <xdr:spPr bwMode="auto">
          <a:xfrm>
            <a:off x="8108" y="8537"/>
            <a:ext cx="931" cy="356"/>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19" name="Oval 70"/>
          <xdr:cNvSpPr>
            <a:spLocks/>
          </xdr:cNvSpPr>
        </xdr:nvSpPr>
        <xdr:spPr bwMode="auto">
          <a:xfrm>
            <a:off x="8974" y="8837"/>
            <a:ext cx="486" cy="469"/>
          </a:xfrm>
          <a:prstGeom prst="ellipse">
            <a:avLst/>
          </a:prstGeom>
          <a:noFill/>
          <a:ln w="10160">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20" name="Line 71"/>
          <xdr:cNvCxnSpPr>
            <a:cxnSpLocks noChangeShapeType="1"/>
          </xdr:cNvCxnSpPr>
        </xdr:nvCxnSpPr>
        <xdr:spPr bwMode="auto">
          <a:xfrm>
            <a:off x="7995" y="8830"/>
            <a:ext cx="987" cy="35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cxnSp>
      <xdr:cxnSp macro="">
        <xdr:nvCxnSpPr>
          <xdr:cNvPr id="21" name="Line 72"/>
          <xdr:cNvCxnSpPr>
            <a:cxnSpLocks noChangeShapeType="1"/>
          </xdr:cNvCxnSpPr>
        </xdr:nvCxnSpPr>
        <xdr:spPr bwMode="auto">
          <a:xfrm>
            <a:off x="9031" y="8464"/>
            <a:ext cx="49" cy="4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cxnSp>
      <xdr:cxnSp macro="">
        <xdr:nvCxnSpPr>
          <xdr:cNvPr id="22" name="Line 73"/>
          <xdr:cNvCxnSpPr>
            <a:cxnSpLocks noChangeShapeType="1"/>
          </xdr:cNvCxnSpPr>
        </xdr:nvCxnSpPr>
        <xdr:spPr bwMode="auto">
          <a:xfrm>
            <a:off x="9096" y="8043"/>
            <a:ext cx="40" cy="48"/>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cxnSp>
      <xdr:cxnSp macro="">
        <xdr:nvCxnSpPr>
          <xdr:cNvPr id="23" name="Line 74"/>
          <xdr:cNvCxnSpPr>
            <a:cxnSpLocks noChangeShapeType="1"/>
          </xdr:cNvCxnSpPr>
        </xdr:nvCxnSpPr>
        <xdr:spPr bwMode="auto">
          <a:xfrm>
            <a:off x="9015" y="7978"/>
            <a:ext cx="49" cy="41"/>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cxnSp>
      <xdr:cxnSp macro="">
        <xdr:nvCxnSpPr>
          <xdr:cNvPr id="24" name="Line 75"/>
          <xdr:cNvCxnSpPr>
            <a:cxnSpLocks noChangeShapeType="1"/>
          </xdr:cNvCxnSpPr>
        </xdr:nvCxnSpPr>
        <xdr:spPr bwMode="auto">
          <a:xfrm>
            <a:off x="9096" y="7087"/>
            <a:ext cx="40" cy="49"/>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cxnSp>
      <xdr:cxnSp macro="">
        <xdr:nvCxnSpPr>
          <xdr:cNvPr id="25" name="Line 76"/>
          <xdr:cNvCxnSpPr>
            <a:cxnSpLocks noChangeShapeType="1"/>
          </xdr:cNvCxnSpPr>
        </xdr:nvCxnSpPr>
        <xdr:spPr bwMode="auto">
          <a:xfrm>
            <a:off x="6958" y="7079"/>
            <a:ext cx="40" cy="49"/>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cxnSp>
      <xdr:cxnSp macro="">
        <xdr:nvCxnSpPr>
          <xdr:cNvPr id="26" name="Line 77"/>
          <xdr:cNvCxnSpPr>
            <a:cxnSpLocks noChangeShapeType="1"/>
          </xdr:cNvCxnSpPr>
        </xdr:nvCxnSpPr>
        <xdr:spPr bwMode="auto">
          <a:xfrm>
            <a:off x="6869" y="8464"/>
            <a:ext cx="48" cy="4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27" name="Oval 78"/>
          <xdr:cNvSpPr>
            <a:spLocks/>
          </xdr:cNvSpPr>
        </xdr:nvSpPr>
        <xdr:spPr bwMode="auto">
          <a:xfrm>
            <a:off x="9047" y="8901"/>
            <a:ext cx="340" cy="340"/>
          </a:xfrm>
          <a:prstGeom prst="ellipse">
            <a:avLst/>
          </a:prstGeom>
          <a:noFill/>
          <a:ln w="1016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 name="Freeform 79"/>
          <xdr:cNvSpPr>
            <a:spLocks/>
          </xdr:cNvSpPr>
        </xdr:nvSpPr>
        <xdr:spPr bwMode="auto">
          <a:xfrm>
            <a:off x="7622" y="7063"/>
            <a:ext cx="487" cy="965"/>
          </a:xfrm>
          <a:custGeom>
            <a:avLst/>
            <a:gdLst>
              <a:gd name="T0" fmla="*/ 0 w 487"/>
              <a:gd name="T1" fmla="*/ 0 h 965"/>
              <a:gd name="T2" fmla="*/ 486 w 487"/>
              <a:gd name="T3" fmla="*/ 0 h 965"/>
              <a:gd name="T4" fmla="*/ 486 w 487"/>
              <a:gd name="T5" fmla="*/ 964 h 965"/>
              <a:gd name="T6" fmla="*/ 0 60000 65536"/>
              <a:gd name="T7" fmla="*/ 0 60000 65536"/>
              <a:gd name="T8" fmla="*/ 0 60000 65536"/>
            </a:gdLst>
            <a:ahLst/>
            <a:cxnLst>
              <a:cxn ang="T6">
                <a:pos x="T0" y="T1"/>
              </a:cxn>
              <a:cxn ang="T7">
                <a:pos x="T2" y="T3"/>
              </a:cxn>
              <a:cxn ang="T8">
                <a:pos x="T4" y="T5"/>
              </a:cxn>
            </a:cxnLst>
            <a:rect l="0" t="0" r="r" b="b"/>
            <a:pathLst>
              <a:path w="487" h="965">
                <a:moveTo>
                  <a:pt x="0" y="0"/>
                </a:moveTo>
                <a:lnTo>
                  <a:pt x="486" y="0"/>
                </a:lnTo>
                <a:lnTo>
                  <a:pt x="486" y="964"/>
                </a:lnTo>
              </a:path>
            </a:pathLst>
          </a:custGeom>
          <a:pattFill prst="openDmnd">
            <a:fgClr>
              <a:srgbClr val="000000"/>
            </a:fgClr>
            <a:bgClr>
              <a:srgbClr val="FFFFFF"/>
            </a:bgClr>
          </a:pattFill>
          <a:ln w="10160">
            <a:solidFill>
              <a:srgbClr val="000000"/>
            </a:solidFill>
            <a:round/>
            <a:headEnd/>
            <a:tailEnd/>
          </a:ln>
        </xdr:spPr>
      </xdr:sp>
      <xdr:cxnSp macro="">
        <xdr:nvCxnSpPr>
          <xdr:cNvPr id="29" name="Line 80"/>
          <xdr:cNvCxnSpPr>
            <a:cxnSpLocks noChangeShapeType="1"/>
          </xdr:cNvCxnSpPr>
        </xdr:nvCxnSpPr>
        <xdr:spPr bwMode="auto">
          <a:xfrm>
            <a:off x="8108" y="8027"/>
            <a:ext cx="470"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cxnSp>
      <xdr:cxnSp macro="">
        <xdr:nvCxnSpPr>
          <xdr:cNvPr id="30" name="Line 81"/>
          <xdr:cNvCxnSpPr>
            <a:cxnSpLocks noChangeShapeType="1"/>
          </xdr:cNvCxnSpPr>
        </xdr:nvCxnSpPr>
        <xdr:spPr bwMode="auto">
          <a:xfrm>
            <a:off x="7177" y="8521"/>
            <a:ext cx="1708" cy="0"/>
          </a:xfrm>
          <a:prstGeom prst="line">
            <a:avLst/>
          </a:prstGeom>
          <a:noFill/>
          <a:ln w="10160">
            <a:solidFill>
              <a:srgbClr val="000000"/>
            </a:solidFill>
            <a:prstDash val="sysDot"/>
            <a:round/>
            <a:headEnd/>
            <a:tailEnd/>
          </a:ln>
          <a:extLst>
            <a:ext uri="{909E8E84-426E-40DD-AFC4-6F175D3DCCD1}">
              <a14:hiddenFill xmlns:a14="http://schemas.microsoft.com/office/drawing/2010/main">
                <a:noFill/>
              </a14:hiddenFill>
            </a:ext>
          </a:extLst>
        </xdr:spPr>
      </xdr:cxnSp>
    </xdr:grp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123826</xdr:colOff>
      <xdr:row>0</xdr:row>
      <xdr:rowOff>26193</xdr:rowOff>
    </xdr:from>
    <xdr:to>
      <xdr:col>14</xdr:col>
      <xdr:colOff>145257</xdr:colOff>
      <xdr:row>4</xdr:row>
      <xdr:rowOff>157161</xdr:rowOff>
    </xdr:to>
    <xdr:sp macro="" textlink="">
      <xdr:nvSpPr>
        <xdr:cNvPr id="2" name="テキスト ボックス 1"/>
        <xdr:cNvSpPr txBox="1">
          <a:spLocks noChangeArrowheads="1"/>
        </xdr:cNvSpPr>
      </xdr:nvSpPr>
      <xdr:spPr bwMode="auto">
        <a:xfrm>
          <a:off x="1552576" y="26193"/>
          <a:ext cx="3898106" cy="826293"/>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ｺﾞｼｯｸM"/>
              <a:ea typeface="HGｺﾞｼｯｸM"/>
            </a:rPr>
            <a:t>ＦＡＸ　０５６５－３４－６６５５</a:t>
          </a:r>
          <a:endParaRPr lang="ja-JP" altLang="en-US" sz="1200" b="0" i="0" u="none" strike="noStrike" baseline="0">
            <a:solidFill>
              <a:srgbClr val="000000"/>
            </a:solidFill>
            <a:latin typeface="Century"/>
            <a:ea typeface="HGｺﾞｼｯｸM"/>
          </a:endParaRPr>
        </a:p>
        <a:p>
          <a:pPr algn="l" rtl="0">
            <a:defRPr sz="1000"/>
          </a:pPr>
          <a:r>
            <a:rPr lang="ja-JP" altLang="en-US" sz="1200" b="0" i="0" u="none" strike="noStrike" baseline="0">
              <a:solidFill>
                <a:srgbClr val="000000"/>
              </a:solidFill>
              <a:latin typeface="HGｺﾞｼｯｸM"/>
              <a:ea typeface="HGｺﾞｼｯｸM"/>
            </a:rPr>
            <a:t> </a:t>
          </a:r>
          <a:endParaRPr lang="ja-JP" altLang="en-US" sz="1200" b="0" i="0" u="none" strike="noStrike" baseline="0">
            <a:solidFill>
              <a:srgbClr val="000000"/>
            </a:solidFill>
            <a:latin typeface="Century"/>
            <a:ea typeface="HGｺﾞｼｯｸM"/>
          </a:endParaRPr>
        </a:p>
        <a:p>
          <a:pPr algn="l" rtl="0">
            <a:defRPr sz="1000"/>
          </a:pPr>
          <a:r>
            <a:rPr lang="ja-JP" altLang="en-US" sz="1200" b="0" i="0" u="none" strike="noStrike" baseline="0">
              <a:solidFill>
                <a:srgbClr val="000000"/>
              </a:solidFill>
              <a:latin typeface="HGｺﾞｼｯｸM"/>
              <a:ea typeface="HGｺﾞｼｯｸM"/>
            </a:rPr>
            <a:t>豊田市上下水道局 料金課　給排水担当　あて</a:t>
          </a:r>
        </a:p>
      </xdr:txBody>
    </xdr:sp>
    <xdr:clientData/>
  </xdr:twoCellAnchor>
  <xdr:twoCellAnchor>
    <xdr:from>
      <xdr:col>1</xdr:col>
      <xdr:colOff>95251</xdr:colOff>
      <xdr:row>36</xdr:row>
      <xdr:rowOff>76200</xdr:rowOff>
    </xdr:from>
    <xdr:to>
      <xdr:col>15</xdr:col>
      <xdr:colOff>154782</xdr:colOff>
      <xdr:row>43</xdr:row>
      <xdr:rowOff>57150</xdr:rowOff>
    </xdr:to>
    <xdr:sp macro="" textlink="">
      <xdr:nvSpPr>
        <xdr:cNvPr id="3" name="テキスト ボックス 2"/>
        <xdr:cNvSpPr txBox="1">
          <a:spLocks noChangeArrowheads="1"/>
        </xdr:cNvSpPr>
      </xdr:nvSpPr>
      <xdr:spPr bwMode="auto">
        <a:xfrm>
          <a:off x="228601" y="9296400"/>
          <a:ext cx="5707856" cy="124777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1" i="0" u="none" strike="noStrike" baseline="0">
              <a:solidFill>
                <a:srgbClr val="000000"/>
              </a:solidFill>
              <a:latin typeface="HGｺﾞｼｯｸM"/>
              <a:ea typeface="HGｺﾞｼｯｸM"/>
            </a:rPr>
            <a:t>上記該当事項を○で囲み、必要事項を記入して取付管設置工事及び舗装本復旧工事の前日までに、ＦＡＸで料金課へ送信してください。（直接提出可）</a:t>
          </a:r>
          <a:endParaRPr lang="ja-JP" altLang="en-US" sz="1200" b="0" i="0" u="none" strike="noStrike" baseline="0">
            <a:solidFill>
              <a:srgbClr val="000000"/>
            </a:solidFill>
            <a:latin typeface="Century"/>
            <a:ea typeface="HGｺﾞｼｯｸM"/>
          </a:endParaRPr>
        </a:p>
        <a:p>
          <a:pPr algn="l" rtl="0">
            <a:defRPr sz="1000"/>
          </a:pPr>
          <a:r>
            <a:rPr lang="ja-JP" altLang="en-US" sz="1200" b="1" i="0" u="none" strike="noStrike" baseline="0">
              <a:solidFill>
                <a:srgbClr val="000000"/>
              </a:solidFill>
              <a:latin typeface="HGｺﾞｼｯｸM"/>
              <a:ea typeface="HGｺﾞｼｯｸM"/>
            </a:rPr>
            <a:t>なお、国県道の場合は、一週間前に電話連絡もしてください。</a:t>
          </a:r>
          <a:endParaRPr lang="ja-JP" altLang="en-US" sz="1200" b="0" i="0" u="none" strike="noStrike" baseline="0">
            <a:solidFill>
              <a:srgbClr val="000000"/>
            </a:solidFill>
            <a:latin typeface="Century"/>
            <a:ea typeface="HGｺﾞｼｯｸM"/>
          </a:endParaRPr>
        </a:p>
        <a:p>
          <a:pPr algn="l" rtl="0">
            <a:defRPr sz="1000"/>
          </a:pPr>
          <a:r>
            <a:rPr lang="ja-JP" altLang="en-US" sz="1200" b="0" i="0" u="none" strike="noStrike" baseline="0">
              <a:solidFill>
                <a:srgbClr val="000000"/>
              </a:solidFill>
              <a:latin typeface="HGｺﾞｼｯｸM"/>
              <a:ea typeface="HGｺﾞｼｯｸM"/>
            </a:rPr>
            <a:t>ＴＥＬ　０５６５－３４－６６８０</a:t>
          </a:r>
          <a:endParaRPr lang="ja-JP" altLang="en-US" sz="1200" b="0" i="0" u="none" strike="noStrike" baseline="0">
            <a:solidFill>
              <a:srgbClr val="000000"/>
            </a:solidFill>
            <a:latin typeface="Century"/>
            <a:ea typeface="HGｺﾞｼｯｸM"/>
          </a:endParaRPr>
        </a:p>
        <a:p>
          <a:pPr algn="l" rtl="0">
            <a:defRPr sz="1000"/>
          </a:pPr>
          <a:r>
            <a:rPr lang="ja-JP" altLang="en-US" sz="1200" b="0" i="0" u="none" strike="noStrike" baseline="0">
              <a:solidFill>
                <a:srgbClr val="000000"/>
              </a:solidFill>
              <a:latin typeface="HGｺﾞｼｯｸM"/>
              <a:ea typeface="HGｺﾞｼｯｸM"/>
            </a:rPr>
            <a:t>ＦＡＸ　０５６５－３４－６６５５</a:t>
          </a:r>
        </a:p>
      </xdr:txBody>
    </xdr:sp>
    <xdr:clientData/>
  </xdr:twoCellAnchor>
  <xdr:twoCellAnchor>
    <xdr:from>
      <xdr:col>21</xdr:col>
      <xdr:colOff>333374</xdr:colOff>
      <xdr:row>12</xdr:row>
      <xdr:rowOff>202406</xdr:rowOff>
    </xdr:from>
    <xdr:to>
      <xdr:col>23</xdr:col>
      <xdr:colOff>321469</xdr:colOff>
      <xdr:row>14</xdr:row>
      <xdr:rowOff>142875</xdr:rowOff>
    </xdr:to>
    <xdr:sp macro="" textlink="">
      <xdr:nvSpPr>
        <xdr:cNvPr id="4" name="円/楕円 3"/>
        <xdr:cNvSpPr/>
      </xdr:nvSpPr>
      <xdr:spPr>
        <a:xfrm>
          <a:off x="7941468" y="3214687"/>
          <a:ext cx="1369220" cy="48815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354806</xdr:colOff>
      <xdr:row>17</xdr:row>
      <xdr:rowOff>188118</xdr:rowOff>
    </xdr:from>
    <xdr:to>
      <xdr:col>22</xdr:col>
      <xdr:colOff>666750</xdr:colOff>
      <xdr:row>19</xdr:row>
      <xdr:rowOff>59531</xdr:rowOff>
    </xdr:to>
    <xdr:sp macro="" textlink="">
      <xdr:nvSpPr>
        <xdr:cNvPr id="6" name="円/楕円 5"/>
        <xdr:cNvSpPr/>
      </xdr:nvSpPr>
      <xdr:spPr>
        <a:xfrm>
          <a:off x="7962900" y="4557712"/>
          <a:ext cx="1002506" cy="44291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304800</xdr:colOff>
      <xdr:row>17</xdr:row>
      <xdr:rowOff>221456</xdr:rowOff>
    </xdr:from>
    <xdr:to>
      <xdr:col>24</xdr:col>
      <xdr:colOff>321469</xdr:colOff>
      <xdr:row>19</xdr:row>
      <xdr:rowOff>92869</xdr:rowOff>
    </xdr:to>
    <xdr:sp macro="" textlink="">
      <xdr:nvSpPr>
        <xdr:cNvPr id="7" name="円/楕円 6"/>
        <xdr:cNvSpPr/>
      </xdr:nvSpPr>
      <xdr:spPr>
        <a:xfrm>
          <a:off x="9294019" y="4591050"/>
          <a:ext cx="707231" cy="44291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423863</xdr:colOff>
      <xdr:row>20</xdr:row>
      <xdr:rowOff>42862</xdr:rowOff>
    </xdr:from>
    <xdr:to>
      <xdr:col>23</xdr:col>
      <xdr:colOff>45244</xdr:colOff>
      <xdr:row>21</xdr:row>
      <xdr:rowOff>200025</xdr:rowOff>
    </xdr:to>
    <xdr:sp macro="" textlink="">
      <xdr:nvSpPr>
        <xdr:cNvPr id="8" name="円/楕円 7"/>
        <xdr:cNvSpPr/>
      </xdr:nvSpPr>
      <xdr:spPr>
        <a:xfrm>
          <a:off x="8031957" y="5245893"/>
          <a:ext cx="1002506" cy="44291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254794</xdr:colOff>
      <xdr:row>20</xdr:row>
      <xdr:rowOff>52387</xdr:rowOff>
    </xdr:from>
    <xdr:to>
      <xdr:col>24</xdr:col>
      <xdr:colOff>271463</xdr:colOff>
      <xdr:row>21</xdr:row>
      <xdr:rowOff>209550</xdr:rowOff>
    </xdr:to>
    <xdr:sp macro="" textlink="">
      <xdr:nvSpPr>
        <xdr:cNvPr id="9" name="円/楕円 8"/>
        <xdr:cNvSpPr/>
      </xdr:nvSpPr>
      <xdr:spPr>
        <a:xfrm>
          <a:off x="9244013" y="5255418"/>
          <a:ext cx="707231" cy="44291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171450</xdr:colOff>
      <xdr:row>0</xdr:row>
      <xdr:rowOff>161925</xdr:rowOff>
    </xdr:from>
    <xdr:to>
      <xdr:col>13</xdr:col>
      <xdr:colOff>9525</xdr:colOff>
      <xdr:row>4</xdr:row>
      <xdr:rowOff>145948</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5200" y="161925"/>
          <a:ext cx="3038475" cy="7841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16.bin"/><Relationship Id="rId4" Type="http://schemas.openxmlformats.org/officeDocument/2006/relationships/comments" Target="../comments8.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9.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21.bin"/><Relationship Id="rId4" Type="http://schemas.openxmlformats.org/officeDocument/2006/relationships/comments" Target="../comments10.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28.bin"/><Relationship Id="rId4" Type="http://schemas.openxmlformats.org/officeDocument/2006/relationships/comments" Target="../comments11.xml"/></Relationships>
</file>

<file path=xl/worksheets/_rels/sheet2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31.bin"/><Relationship Id="rId4" Type="http://schemas.openxmlformats.org/officeDocument/2006/relationships/comments" Target="../comments13.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32.bin"/><Relationship Id="rId4" Type="http://schemas.openxmlformats.org/officeDocument/2006/relationships/comments" Target="../comments14.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33.bin"/><Relationship Id="rId4" Type="http://schemas.openxmlformats.org/officeDocument/2006/relationships/comments" Target="../comments15.xml"/></Relationships>
</file>

<file path=xl/worksheets/_rels/sheet34.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sqref="A1:B13"/>
    </sheetView>
  </sheetViews>
  <sheetFormatPr defaultRowHeight="18.75"/>
  <cols>
    <col min="1" max="1" width="9" style="8"/>
    <col min="2" max="3" width="9" style="3"/>
    <col min="4" max="4" width="5.5" style="3" bestFit="1" customWidth="1"/>
    <col min="5" max="6" width="9" style="3"/>
    <col min="7" max="7" width="5.5" style="3" bestFit="1" customWidth="1"/>
    <col min="8" max="8" width="13.25" style="3" bestFit="1" customWidth="1"/>
    <col min="9" max="10" width="9" style="3"/>
    <col min="11" max="11" width="13.25" style="3" bestFit="1" customWidth="1"/>
    <col min="12" max="16384" width="9" style="3"/>
  </cols>
  <sheetData>
    <row r="1" spans="1:11">
      <c r="A1" s="875" t="s">
        <v>81</v>
      </c>
      <c r="B1" s="875"/>
      <c r="D1" s="875" t="s">
        <v>31</v>
      </c>
      <c r="E1" s="875"/>
      <c r="G1" s="875" t="s">
        <v>19</v>
      </c>
      <c r="H1" s="875"/>
      <c r="J1" s="875" t="s">
        <v>230</v>
      </c>
      <c r="K1" s="875"/>
    </row>
    <row r="2" spans="1:11">
      <c r="A2" s="4" t="s">
        <v>208</v>
      </c>
      <c r="B2" s="5" t="s">
        <v>81</v>
      </c>
      <c r="D2" s="4" t="s">
        <v>208</v>
      </c>
      <c r="E2" s="5" t="s">
        <v>31</v>
      </c>
      <c r="G2" s="4" t="s">
        <v>208</v>
      </c>
      <c r="H2" s="5" t="s">
        <v>19</v>
      </c>
      <c r="J2" s="4" t="s">
        <v>208</v>
      </c>
      <c r="K2" s="5" t="s">
        <v>81</v>
      </c>
    </row>
    <row r="3" spans="1:11">
      <c r="A3" s="6" t="s">
        <v>186</v>
      </c>
      <c r="B3" s="7" t="s">
        <v>196</v>
      </c>
      <c r="D3" s="6" t="s">
        <v>209</v>
      </c>
      <c r="E3" s="7" t="s">
        <v>213</v>
      </c>
      <c r="G3" s="6" t="s">
        <v>217</v>
      </c>
      <c r="H3" s="7" t="s">
        <v>218</v>
      </c>
      <c r="J3" s="6" t="s">
        <v>231</v>
      </c>
      <c r="K3" s="7" t="s">
        <v>234</v>
      </c>
    </row>
    <row r="4" spans="1:11">
      <c r="A4" s="6" t="s">
        <v>187</v>
      </c>
      <c r="B4" s="7" t="s">
        <v>197</v>
      </c>
      <c r="D4" s="6" t="s">
        <v>210</v>
      </c>
      <c r="E4" s="7" t="s">
        <v>214</v>
      </c>
      <c r="G4" s="6" t="s">
        <v>219</v>
      </c>
      <c r="H4" s="7" t="s">
        <v>197</v>
      </c>
      <c r="J4" s="6" t="s">
        <v>232</v>
      </c>
      <c r="K4" s="7" t="s">
        <v>235</v>
      </c>
    </row>
    <row r="5" spans="1:11">
      <c r="A5" s="6" t="s">
        <v>188</v>
      </c>
      <c r="B5" s="7" t="s">
        <v>198</v>
      </c>
      <c r="D5" s="6" t="s">
        <v>211</v>
      </c>
      <c r="E5" s="7" t="s">
        <v>215</v>
      </c>
      <c r="G5" s="6" t="s">
        <v>220</v>
      </c>
      <c r="H5" s="7" t="s">
        <v>221</v>
      </c>
      <c r="J5" s="6" t="s">
        <v>211</v>
      </c>
      <c r="K5" s="7" t="s">
        <v>236</v>
      </c>
    </row>
    <row r="6" spans="1:11">
      <c r="A6" s="6" t="s">
        <v>189</v>
      </c>
      <c r="B6" s="7" t="s">
        <v>199</v>
      </c>
      <c r="D6" s="6" t="s">
        <v>212</v>
      </c>
      <c r="E6" s="7" t="s">
        <v>216</v>
      </c>
      <c r="G6" s="6" t="s">
        <v>222</v>
      </c>
      <c r="H6" s="7" t="s">
        <v>223</v>
      </c>
      <c r="J6" s="6" t="s">
        <v>233</v>
      </c>
      <c r="K6" s="7" t="s">
        <v>237</v>
      </c>
    </row>
    <row r="7" spans="1:11">
      <c r="A7" s="6" t="s">
        <v>190</v>
      </c>
      <c r="B7" s="7" t="s">
        <v>200</v>
      </c>
      <c r="G7" s="6" t="s">
        <v>224</v>
      </c>
      <c r="H7" s="7" t="s">
        <v>225</v>
      </c>
    </row>
    <row r="8" spans="1:11">
      <c r="A8" s="6" t="s">
        <v>191</v>
      </c>
      <c r="B8" s="7" t="s">
        <v>201</v>
      </c>
      <c r="G8" s="6" t="s">
        <v>226</v>
      </c>
      <c r="H8" s="7" t="s">
        <v>227</v>
      </c>
    </row>
    <row r="9" spans="1:11">
      <c r="A9" s="6" t="s">
        <v>192</v>
      </c>
      <c r="B9" s="7" t="s">
        <v>202</v>
      </c>
      <c r="G9" s="6" t="s">
        <v>228</v>
      </c>
      <c r="H9" s="7" t="s">
        <v>229</v>
      </c>
    </row>
    <row r="10" spans="1:11">
      <c r="A10" s="6" t="s">
        <v>193</v>
      </c>
      <c r="B10" s="7" t="s">
        <v>203</v>
      </c>
    </row>
    <row r="11" spans="1:11">
      <c r="A11" s="6" t="s">
        <v>194</v>
      </c>
      <c r="B11" s="7" t="s">
        <v>204</v>
      </c>
    </row>
    <row r="12" spans="1:11">
      <c r="A12" s="6" t="s">
        <v>195</v>
      </c>
      <c r="B12" s="7" t="s">
        <v>205</v>
      </c>
    </row>
    <row r="13" spans="1:11">
      <c r="A13" s="6" t="s">
        <v>207</v>
      </c>
      <c r="B13" s="7" t="s">
        <v>206</v>
      </c>
    </row>
  </sheetData>
  <mergeCells count="4">
    <mergeCell ref="A1:B1"/>
    <mergeCell ref="D1:E1"/>
    <mergeCell ref="G1:H1"/>
    <mergeCell ref="J1:K1"/>
  </mergeCells>
  <phoneticPr fontId="5"/>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7"/>
  <sheetViews>
    <sheetView view="pageBreakPreview" zoomScale="80" zoomScaleNormal="80" zoomScaleSheetLayoutView="80" workbookViewId="0">
      <selection activeCell="D13" sqref="D13:N13"/>
    </sheetView>
  </sheetViews>
  <sheetFormatPr defaultRowHeight="13.5"/>
  <cols>
    <col min="1" max="1" width="1.625" style="109" customWidth="1"/>
    <col min="2" max="2" width="3.75" style="109" customWidth="1"/>
    <col min="3" max="3" width="14" style="109" customWidth="1"/>
    <col min="4" max="4" width="3.625" style="109" customWidth="1"/>
    <col min="5" max="5" width="3.25" style="109" customWidth="1"/>
    <col min="6" max="6" width="6.125" style="109" customWidth="1"/>
    <col min="7" max="7" width="12.375" style="109" customWidth="1"/>
    <col min="8" max="8" width="3.25" style="109" customWidth="1"/>
    <col min="9" max="9" width="3.125" style="109" customWidth="1"/>
    <col min="10" max="10" width="10.375" style="109" customWidth="1"/>
    <col min="11" max="11" width="3.5" style="109" customWidth="1"/>
    <col min="12" max="12" width="3" style="109" customWidth="1"/>
    <col min="13" max="13" width="12.125" style="109" customWidth="1"/>
    <col min="14" max="14" width="8.75" style="109" customWidth="1"/>
    <col min="15" max="15" width="1.75" style="109" customWidth="1"/>
    <col min="16" max="16" width="9" style="109"/>
    <col min="17" max="17" width="22.5" style="109" bestFit="1" customWidth="1"/>
    <col min="18" max="16384" width="9" style="109"/>
  </cols>
  <sheetData>
    <row r="1" spans="1:17">
      <c r="B1" s="1296" t="s">
        <v>368</v>
      </c>
      <c r="C1" s="1296"/>
      <c r="D1" s="1296"/>
    </row>
    <row r="2" spans="1:17" ht="22.5" customHeight="1">
      <c r="B2" s="1297" t="s">
        <v>319</v>
      </c>
      <c r="C2" s="1298"/>
      <c r="D2" s="1298"/>
      <c r="E2" s="1299"/>
      <c r="F2" s="1246" t="s">
        <v>369</v>
      </c>
      <c r="G2" s="1247"/>
      <c r="H2" s="113"/>
      <c r="I2" s="108"/>
      <c r="J2" s="108"/>
      <c r="K2" s="108"/>
      <c r="L2" s="108"/>
      <c r="M2" s="108"/>
      <c r="N2" s="108"/>
    </row>
    <row r="3" spans="1:17" ht="22.5" customHeight="1">
      <c r="B3" s="1297" t="s">
        <v>370</v>
      </c>
      <c r="C3" s="1298"/>
      <c r="D3" s="1298"/>
      <c r="E3" s="1299"/>
      <c r="F3" s="1246" t="s">
        <v>307</v>
      </c>
      <c r="G3" s="1247"/>
      <c r="H3" s="113"/>
      <c r="I3" s="108"/>
      <c r="J3" s="108"/>
      <c r="K3" s="108"/>
      <c r="L3" s="108"/>
      <c r="M3" s="108"/>
      <c r="N3" s="108"/>
      <c r="Q3" s="234" t="s">
        <v>600</v>
      </c>
    </row>
    <row r="4" spans="1:17" ht="22.5" customHeight="1">
      <c r="B4" s="1242" t="s">
        <v>322</v>
      </c>
      <c r="C4" s="1243"/>
      <c r="D4" s="1243"/>
      <c r="E4" s="1244"/>
      <c r="F4" s="1246"/>
      <c r="G4" s="1247"/>
      <c r="H4" s="113"/>
      <c r="I4" s="108"/>
      <c r="J4" s="113"/>
      <c r="K4" s="108"/>
      <c r="L4" s="108"/>
      <c r="M4" s="108"/>
      <c r="N4" s="108"/>
    </row>
    <row r="5" spans="1:17" ht="6.75" customHeight="1">
      <c r="B5" s="113"/>
      <c r="C5" s="113"/>
    </row>
    <row r="6" spans="1:17" s="132" customFormat="1" ht="22.5" customHeight="1">
      <c r="B6" s="1302" t="s">
        <v>371</v>
      </c>
      <c r="C6" s="1302"/>
      <c r="D6" s="1302"/>
      <c r="E6" s="1302"/>
      <c r="F6" s="1302"/>
      <c r="G6" s="1302"/>
      <c r="H6" s="1302"/>
      <c r="I6" s="1302"/>
      <c r="J6" s="1302"/>
      <c r="K6" s="1302"/>
      <c r="L6" s="1302"/>
      <c r="M6" s="1302"/>
      <c r="N6" s="1302"/>
    </row>
    <row r="7" spans="1:17" ht="6" customHeight="1">
      <c r="B7" s="114"/>
      <c r="C7" s="114"/>
    </row>
    <row r="8" spans="1:17" ht="22.5" customHeight="1">
      <c r="B8" s="133" t="s">
        <v>325</v>
      </c>
      <c r="C8" s="133"/>
      <c r="D8" s="133"/>
      <c r="E8" s="133"/>
      <c r="F8" s="133"/>
    </row>
    <row r="9" spans="1:17">
      <c r="B9" s="114"/>
      <c r="C9" s="114"/>
    </row>
    <row r="10" spans="1:17" ht="14.25" customHeight="1" thickBot="1">
      <c r="B10" s="1303" t="s">
        <v>372</v>
      </c>
      <c r="C10" s="1303"/>
      <c r="D10" s="1303"/>
      <c r="E10" s="1303"/>
      <c r="F10" s="1303"/>
      <c r="G10" s="1303"/>
      <c r="H10" s="1303"/>
      <c r="I10" s="1303"/>
      <c r="J10" s="1303"/>
      <c r="K10" s="1303"/>
      <c r="L10" s="1303"/>
      <c r="M10" s="1303"/>
      <c r="N10" s="1303"/>
    </row>
    <row r="11" spans="1:17" ht="26.1" customHeight="1" thickBot="1">
      <c r="B11" s="134"/>
      <c r="C11" s="134"/>
      <c r="D11" s="134"/>
      <c r="E11" s="134"/>
      <c r="F11" s="134"/>
      <c r="G11" s="134"/>
      <c r="H11" s="135"/>
      <c r="I11" s="1304" t="s">
        <v>373</v>
      </c>
      <c r="J11" s="1305"/>
      <c r="K11" s="1306">
        <f>入力!E23</f>
        <v>0</v>
      </c>
      <c r="L11" s="1306"/>
      <c r="M11" s="1306"/>
      <c r="N11" s="1307"/>
    </row>
    <row r="12" spans="1:17" ht="19.5" customHeight="1">
      <c r="A12" s="136"/>
      <c r="B12" s="1308" t="s">
        <v>374</v>
      </c>
      <c r="C12" s="1310" t="s">
        <v>375</v>
      </c>
      <c r="D12" s="229" t="s">
        <v>376</v>
      </c>
      <c r="E12" s="108"/>
      <c r="F12" s="1320">
        <f>IF(入力!$E$24="",入力!E25,VLOOKUP(入力!$E$24,工事店情報!$C$23:$I$103,2))</f>
        <v>0</v>
      </c>
      <c r="G12" s="1320"/>
      <c r="H12" s="108"/>
      <c r="I12" s="142"/>
      <c r="J12" s="142"/>
      <c r="K12" s="142"/>
      <c r="L12" s="142"/>
      <c r="M12" s="142"/>
      <c r="N12" s="230"/>
    </row>
    <row r="13" spans="1:17" ht="26.1" customHeight="1">
      <c r="A13" s="136"/>
      <c r="B13" s="1308"/>
      <c r="C13" s="1311"/>
      <c r="D13" s="1312" t="str">
        <f>IF(入力!$E$24="",入力!E26&amp;"　"&amp;入力!E27,VLOOKUP(入力!$E$24,工事店情報!$C$23:$I$103,3)&amp;"　"&amp;VLOOKUP(入力!$E$24,工事店情報!$C$23:$I$103,4))</f>
        <v>　</v>
      </c>
      <c r="E13" s="1313"/>
      <c r="F13" s="1313"/>
      <c r="G13" s="1313"/>
      <c r="H13" s="1313"/>
      <c r="I13" s="1313"/>
      <c r="J13" s="1313"/>
      <c r="K13" s="1313"/>
      <c r="L13" s="1313"/>
      <c r="M13" s="1313"/>
      <c r="N13" s="1314"/>
    </row>
    <row r="14" spans="1:17" ht="18" customHeight="1">
      <c r="A14" s="136"/>
      <c r="B14" s="1308"/>
      <c r="C14" s="137" t="s">
        <v>377</v>
      </c>
      <c r="D14" s="1325">
        <f>IF(入力!$E$24="",入力!E28,VLOOKUP(入力!$E$24,工事店情報!$C$23:$I$103,5))</f>
        <v>0</v>
      </c>
      <c r="E14" s="1316"/>
      <c r="F14" s="1316"/>
      <c r="G14" s="1316"/>
      <c r="H14" s="1259" t="s">
        <v>312</v>
      </c>
      <c r="I14" s="1258" t="s">
        <v>332</v>
      </c>
      <c r="J14" s="1259"/>
      <c r="K14" s="1316">
        <f>申請書!Y16</f>
        <v>0</v>
      </c>
      <c r="L14" s="1316"/>
      <c r="M14" s="1316"/>
      <c r="N14" s="1317"/>
    </row>
    <row r="15" spans="1:17" ht="22.5" customHeight="1">
      <c r="A15" s="136"/>
      <c r="B15" s="1309"/>
      <c r="C15" s="138" t="s">
        <v>378</v>
      </c>
      <c r="D15" s="1326">
        <f>IF(入力!$E$24="",入力!E29,VLOOKUP(入力!$E$24,工事店情報!$C$23:$I$103,6))</f>
        <v>0</v>
      </c>
      <c r="E15" s="1318"/>
      <c r="F15" s="1318"/>
      <c r="G15" s="1318"/>
      <c r="H15" s="1315"/>
      <c r="I15" s="1335"/>
      <c r="J15" s="1315"/>
      <c r="K15" s="1318"/>
      <c r="L15" s="1318"/>
      <c r="M15" s="1318"/>
      <c r="N15" s="1319"/>
    </row>
    <row r="16" spans="1:17" ht="36.75" customHeight="1">
      <c r="A16" s="136"/>
      <c r="B16" s="1298" t="s">
        <v>379</v>
      </c>
      <c r="C16" s="1299"/>
      <c r="D16" s="1260" t="str">
        <f>"豊田市　"&amp;入力!E31&amp;入力!E32</f>
        <v>豊田市　</v>
      </c>
      <c r="E16" s="1261"/>
      <c r="F16" s="1261"/>
      <c r="G16" s="1261"/>
      <c r="H16" s="1261"/>
      <c r="I16" s="1261"/>
      <c r="J16" s="1261"/>
      <c r="K16" s="1261"/>
      <c r="L16" s="1261"/>
      <c r="M16" s="1261"/>
      <c r="N16" s="1300"/>
    </row>
    <row r="17" spans="1:14" ht="59.25" customHeight="1">
      <c r="A17" s="136"/>
      <c r="B17" s="1298" t="s">
        <v>380</v>
      </c>
      <c r="C17" s="1299"/>
      <c r="D17" s="1260">
        <f>IF(入力!E22="排水","",工事店情報!D4)</f>
        <v>0</v>
      </c>
      <c r="E17" s="1261"/>
      <c r="F17" s="1261"/>
      <c r="G17" s="1261"/>
      <c r="H17" s="1261"/>
      <c r="I17" s="1261"/>
      <c r="J17" s="1261"/>
      <c r="K17" s="1261"/>
      <c r="L17" s="1261"/>
      <c r="M17" s="139" t="s">
        <v>381</v>
      </c>
      <c r="N17" s="140"/>
    </row>
    <row r="18" spans="1:14" ht="59.25" customHeight="1">
      <c r="A18" s="136"/>
      <c r="B18" s="1298" t="s">
        <v>382</v>
      </c>
      <c r="C18" s="1299"/>
      <c r="D18" s="1256">
        <f>IF(入力!E22="排水","",工事店情報!D11)</f>
        <v>0</v>
      </c>
      <c r="E18" s="1256"/>
      <c r="F18" s="1256"/>
      <c r="G18" s="1256"/>
      <c r="H18" s="1256"/>
      <c r="I18" s="1256"/>
      <c r="J18" s="1256"/>
      <c r="K18" s="1256"/>
      <c r="L18" s="1256"/>
      <c r="M18" s="1256"/>
      <c r="N18" s="1327"/>
    </row>
    <row r="19" spans="1:14" ht="26.1" customHeight="1">
      <c r="A19" s="136"/>
      <c r="B19" s="1328" t="s">
        <v>383</v>
      </c>
      <c r="C19" s="1328"/>
      <c r="D19" s="141"/>
      <c r="E19" s="142" t="s">
        <v>1268</v>
      </c>
      <c r="F19" s="1270" t="s">
        <v>337</v>
      </c>
      <c r="G19" s="1270"/>
      <c r="H19" s="143" t="s">
        <v>336</v>
      </c>
      <c r="I19" s="1270" t="s">
        <v>338</v>
      </c>
      <c r="J19" s="1270"/>
      <c r="K19" s="1270"/>
      <c r="L19" s="142" t="s">
        <v>384</v>
      </c>
      <c r="M19" s="1270" t="s">
        <v>385</v>
      </c>
      <c r="N19" s="1330"/>
    </row>
    <row r="20" spans="1:14" ht="22.5" customHeight="1">
      <c r="A20" s="136"/>
      <c r="B20" s="1328"/>
      <c r="C20" s="1328"/>
      <c r="D20" s="1331"/>
      <c r="E20" s="1332"/>
      <c r="F20" s="1332"/>
      <c r="G20" s="1332"/>
      <c r="H20" s="1332"/>
      <c r="I20" s="1332"/>
      <c r="J20" s="1332"/>
      <c r="K20" s="1332"/>
      <c r="L20" s="1332"/>
      <c r="M20" s="1332"/>
      <c r="N20" s="1333"/>
    </row>
    <row r="21" spans="1:14" ht="22.5" customHeight="1">
      <c r="A21" s="136"/>
      <c r="B21" s="1328"/>
      <c r="C21" s="1328"/>
      <c r="D21" s="1272"/>
      <c r="E21" s="1273"/>
      <c r="F21" s="1273"/>
      <c r="G21" s="1273"/>
      <c r="H21" s="1273"/>
      <c r="I21" s="1273"/>
      <c r="J21" s="1273"/>
      <c r="K21" s="1273"/>
      <c r="L21" s="1273"/>
      <c r="M21" s="1273"/>
      <c r="N21" s="1334"/>
    </row>
    <row r="22" spans="1:14" ht="22.5" customHeight="1">
      <c r="A22" s="136"/>
      <c r="B22" s="1328"/>
      <c r="C22" s="1328"/>
      <c r="D22" s="1272"/>
      <c r="E22" s="1273"/>
      <c r="F22" s="1273"/>
      <c r="G22" s="1273"/>
      <c r="H22" s="1273"/>
      <c r="I22" s="1273"/>
      <c r="J22" s="1273"/>
      <c r="K22" s="1273"/>
      <c r="L22" s="1273"/>
      <c r="M22" s="1273"/>
      <c r="N22" s="1334"/>
    </row>
    <row r="23" spans="1:14" ht="22.5" customHeight="1">
      <c r="A23" s="136"/>
      <c r="B23" s="1328"/>
      <c r="C23" s="1328"/>
      <c r="D23" s="1272"/>
      <c r="E23" s="1273"/>
      <c r="F23" s="1273"/>
      <c r="G23" s="1273"/>
      <c r="H23" s="1273"/>
      <c r="I23" s="1273"/>
      <c r="J23" s="1273"/>
      <c r="K23" s="1273"/>
      <c r="L23" s="1273"/>
      <c r="M23" s="1273"/>
      <c r="N23" s="1334"/>
    </row>
    <row r="24" spans="1:14" ht="22.5" customHeight="1">
      <c r="A24" s="136"/>
      <c r="B24" s="1328"/>
      <c r="C24" s="1328"/>
      <c r="D24" s="1275"/>
      <c r="E24" s="1276"/>
      <c r="F24" s="1276"/>
      <c r="G24" s="1276"/>
      <c r="H24" s="1276"/>
      <c r="I24" s="1276"/>
      <c r="J24" s="1276"/>
      <c r="K24" s="1276"/>
      <c r="L24" s="1276"/>
      <c r="M24" s="1276"/>
      <c r="N24" s="1301"/>
    </row>
    <row r="25" spans="1:14" ht="22.5" customHeight="1" thickBot="1">
      <c r="A25" s="136"/>
      <c r="B25" s="1329"/>
      <c r="C25" s="1329"/>
      <c r="D25" s="1321"/>
      <c r="E25" s="1322"/>
      <c r="F25" s="1322"/>
      <c r="G25" s="1322"/>
      <c r="H25" s="1322"/>
      <c r="I25" s="1322"/>
      <c r="J25" s="1322"/>
      <c r="K25" s="1322"/>
      <c r="L25" s="1322"/>
      <c r="M25" s="1322"/>
      <c r="N25" s="1323"/>
    </row>
    <row r="26" spans="1:14" ht="22.5" customHeight="1">
      <c r="B26" s="1324"/>
      <c r="C26" s="1324"/>
      <c r="D26" s="1324"/>
      <c r="E26" s="1324"/>
      <c r="F26" s="1324"/>
      <c r="G26" s="1324"/>
      <c r="H26" s="1324"/>
      <c r="I26" s="1324"/>
      <c r="J26" s="1324"/>
      <c r="K26" s="1324"/>
      <c r="L26" s="1324"/>
      <c r="M26" s="1324"/>
      <c r="N26" s="1324"/>
    </row>
    <row r="27" spans="1:14">
      <c r="B27" s="116"/>
      <c r="C27" s="116"/>
    </row>
  </sheetData>
  <mergeCells count="37">
    <mergeCell ref="D25:N25"/>
    <mergeCell ref="B26:N26"/>
    <mergeCell ref="D14:G14"/>
    <mergeCell ref="D15:G15"/>
    <mergeCell ref="B18:C18"/>
    <mergeCell ref="D18:N18"/>
    <mergeCell ref="B19:C25"/>
    <mergeCell ref="F19:G19"/>
    <mergeCell ref="I19:K19"/>
    <mergeCell ref="M19:N19"/>
    <mergeCell ref="D20:N20"/>
    <mergeCell ref="D21:N21"/>
    <mergeCell ref="D22:N22"/>
    <mergeCell ref="D23:N23"/>
    <mergeCell ref="I14:J15"/>
    <mergeCell ref="B16:C16"/>
    <mergeCell ref="D16:N16"/>
    <mergeCell ref="B17:C17"/>
    <mergeCell ref="D17:L17"/>
    <mergeCell ref="D24:N24"/>
    <mergeCell ref="B6:N6"/>
    <mergeCell ref="B10:N10"/>
    <mergeCell ref="I11:J11"/>
    <mergeCell ref="K11:N11"/>
    <mergeCell ref="B12:B15"/>
    <mergeCell ref="C12:C13"/>
    <mergeCell ref="D13:N13"/>
    <mergeCell ref="H14:H15"/>
    <mergeCell ref="K14:N15"/>
    <mergeCell ref="F12:G12"/>
    <mergeCell ref="B4:E4"/>
    <mergeCell ref="F4:G4"/>
    <mergeCell ref="B1:D1"/>
    <mergeCell ref="B2:E2"/>
    <mergeCell ref="F2:G2"/>
    <mergeCell ref="B3:E3"/>
    <mergeCell ref="F3:G3"/>
  </mergeCells>
  <phoneticPr fontId="5"/>
  <hyperlinks>
    <hyperlink ref="Q3" location="水道申請" display="工事店情報に戻る"/>
  </hyperlinks>
  <pageMargins left="0.75" right="0.75" top="1" bottom="1" header="0.5" footer="0.5"/>
  <pageSetup paperSize="9" scale="97"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36"/>
  <sheetViews>
    <sheetView view="pageBreakPreview" zoomScale="80" zoomScaleNormal="80" zoomScaleSheetLayoutView="80" workbookViewId="0">
      <selection activeCell="O8" sqref="O8:AB9"/>
    </sheetView>
  </sheetViews>
  <sheetFormatPr defaultRowHeight="13.5"/>
  <cols>
    <col min="1" max="1" width="1.625" style="144" customWidth="1"/>
    <col min="2" max="2" width="4.125" style="144" customWidth="1"/>
    <col min="3" max="3" width="14.375" style="144" customWidth="1"/>
    <col min="4" max="4" width="4.5" style="144" customWidth="1"/>
    <col min="5" max="5" width="4.75" style="144" customWidth="1"/>
    <col min="6" max="6" width="4.25" style="144" customWidth="1"/>
    <col min="7" max="7" width="5.125" style="144" customWidth="1"/>
    <col min="8" max="8" width="5" style="144" customWidth="1"/>
    <col min="9" max="9" width="5.25" style="144" customWidth="1"/>
    <col min="10" max="10" width="2.375" style="144" customWidth="1"/>
    <col min="11" max="11" width="3.375" style="144" customWidth="1"/>
    <col min="12" max="12" width="4" style="144" customWidth="1"/>
    <col min="13" max="13" width="2.125" style="144" customWidth="1"/>
    <col min="14" max="14" width="3.25" style="144" customWidth="1"/>
    <col min="15" max="15" width="3.375" style="144" customWidth="1"/>
    <col min="16" max="16" width="3.125" style="144" customWidth="1"/>
    <col min="17" max="17" width="4.375" style="144" customWidth="1"/>
    <col min="18" max="18" width="3.5" style="144" customWidth="1"/>
    <col min="19" max="19" width="6.25" style="144" customWidth="1"/>
    <col min="20" max="20" width="3.5" style="144" customWidth="1"/>
    <col min="21" max="21" width="5" style="144" customWidth="1"/>
    <col min="22" max="22" width="5.25" style="144" customWidth="1"/>
    <col min="23" max="23" width="5.75" style="144" customWidth="1"/>
    <col min="24" max="24" width="5.125" style="144" customWidth="1"/>
    <col min="25" max="25" width="3.25" style="144" customWidth="1"/>
    <col min="26" max="26" width="3.875" style="144" customWidth="1"/>
    <col min="27" max="27" width="4.25" style="144" customWidth="1"/>
    <col min="28" max="28" width="2.25" style="144" customWidth="1"/>
    <col min="29" max="29" width="1.625" style="144" customWidth="1"/>
    <col min="30" max="30" width="9" style="144"/>
    <col min="31" max="31" width="22.5" style="144" bestFit="1" customWidth="1"/>
    <col min="32" max="16384" width="9" style="144"/>
  </cols>
  <sheetData>
    <row r="1" spans="2:32" ht="13.5" customHeight="1">
      <c r="B1" s="144" t="s">
        <v>386</v>
      </c>
    </row>
    <row r="2" spans="2:32" ht="30" customHeight="1">
      <c r="B2" s="145" t="s">
        <v>387</v>
      </c>
      <c r="C2" s="1338" t="s">
        <v>388</v>
      </c>
      <c r="D2" s="1338"/>
      <c r="E2" s="1338"/>
      <c r="F2" s="1338"/>
      <c r="G2" s="1338"/>
      <c r="H2" s="1338"/>
      <c r="I2" s="1338"/>
      <c r="J2" s="1338"/>
      <c r="K2" s="1338"/>
      <c r="L2" s="1338"/>
      <c r="AE2" s="234" t="s">
        <v>600</v>
      </c>
    </row>
    <row r="3" spans="2:32" ht="30" customHeight="1">
      <c r="B3" s="144" t="s">
        <v>389</v>
      </c>
    </row>
    <row r="4" spans="2:32" ht="24.95" customHeight="1">
      <c r="B4" s="1339" t="s">
        <v>390</v>
      </c>
      <c r="C4" s="1339"/>
      <c r="D4" s="1340" t="str">
        <f>LEFT(入力!E1,4)&amp;" ― "&amp;RIGHT(入力!E1,4)</f>
        <v xml:space="preserve"> ― </v>
      </c>
      <c r="E4" s="1336"/>
      <c r="F4" s="1336"/>
      <c r="G4" s="1336"/>
      <c r="H4" s="1336"/>
      <c r="I4" s="1336"/>
      <c r="J4" s="1336"/>
      <c r="K4" s="1336"/>
      <c r="L4" s="1341" t="s">
        <v>391</v>
      </c>
      <c r="M4" s="1341"/>
      <c r="N4" s="1341"/>
      <c r="O4" s="1341"/>
      <c r="P4" s="146" t="s">
        <v>392</v>
      </c>
      <c r="Q4" s="146" t="s">
        <v>387</v>
      </c>
      <c r="R4" s="146" t="s">
        <v>393</v>
      </c>
      <c r="S4" s="146" t="s">
        <v>336</v>
      </c>
      <c r="T4" s="1336" t="s">
        <v>394</v>
      </c>
      <c r="U4" s="1336"/>
      <c r="V4" s="1336"/>
      <c r="W4" s="1336"/>
      <c r="X4" s="1336"/>
      <c r="Y4" s="1336"/>
      <c r="Z4" s="1336"/>
      <c r="AA4" s="1336"/>
      <c r="AB4" s="1337"/>
    </row>
    <row r="5" spans="2:32" ht="24.95" customHeight="1">
      <c r="B5" s="1339" t="s">
        <v>395</v>
      </c>
      <c r="C5" s="1339"/>
      <c r="D5" s="147" t="s">
        <v>387</v>
      </c>
      <c r="E5" s="1341" t="s">
        <v>396</v>
      </c>
      <c r="F5" s="1341"/>
      <c r="G5" s="146" t="s">
        <v>387</v>
      </c>
      <c r="H5" s="146" t="s">
        <v>397</v>
      </c>
      <c r="I5" s="146" t="s">
        <v>387</v>
      </c>
      <c r="J5" s="1341" t="s">
        <v>398</v>
      </c>
      <c r="K5" s="1341"/>
      <c r="L5" s="1341"/>
      <c r="M5" s="1341"/>
      <c r="N5" s="1341"/>
      <c r="O5" s="1341"/>
      <c r="P5" s="1341"/>
      <c r="Q5" s="146" t="s">
        <v>399</v>
      </c>
      <c r="R5" s="1341"/>
      <c r="S5" s="1341"/>
      <c r="T5" s="146" t="s">
        <v>400</v>
      </c>
      <c r="U5" s="146" t="s">
        <v>387</v>
      </c>
      <c r="V5" s="146" t="s">
        <v>401</v>
      </c>
      <c r="W5" s="146" t="s">
        <v>387</v>
      </c>
      <c r="X5" s="1341" t="s">
        <v>402</v>
      </c>
      <c r="Y5" s="1341"/>
      <c r="Z5" s="1341"/>
      <c r="AA5" s="1341"/>
      <c r="AB5" s="148" t="s">
        <v>403</v>
      </c>
    </row>
    <row r="6" spans="2:32" ht="24.95" customHeight="1">
      <c r="B6" s="1339" t="s">
        <v>404</v>
      </c>
      <c r="C6" s="1339"/>
      <c r="D6" s="147" t="s">
        <v>336</v>
      </c>
      <c r="E6" s="1341" t="s">
        <v>405</v>
      </c>
      <c r="F6" s="1341"/>
      <c r="G6" s="1341"/>
      <c r="H6" s="1341"/>
      <c r="I6" s="146" t="s">
        <v>387</v>
      </c>
      <c r="J6" s="1341" t="s">
        <v>406</v>
      </c>
      <c r="K6" s="1341"/>
      <c r="L6" s="1341"/>
      <c r="M6" s="1341"/>
      <c r="N6" s="1341"/>
      <c r="O6" s="1341"/>
      <c r="P6" s="1341"/>
      <c r="Q6" s="1341"/>
      <c r="R6" s="1341"/>
      <c r="S6" s="1341"/>
      <c r="T6" s="1341"/>
      <c r="U6" s="1341"/>
      <c r="V6" s="1341"/>
      <c r="W6" s="1341"/>
      <c r="X6" s="1341"/>
      <c r="Y6" s="1341"/>
      <c r="Z6" s="1341"/>
      <c r="AA6" s="1341"/>
      <c r="AB6" s="1342"/>
    </row>
    <row r="7" spans="2:32" ht="24.95" customHeight="1">
      <c r="B7" s="1339" t="s">
        <v>407</v>
      </c>
      <c r="C7" s="1339"/>
      <c r="D7" s="1343" t="str">
        <f>"豊田市　"&amp;入力!E31&amp;入力!E32</f>
        <v>豊田市　</v>
      </c>
      <c r="E7" s="1344"/>
      <c r="F7" s="1344"/>
      <c r="G7" s="1344"/>
      <c r="H7" s="1344"/>
      <c r="I7" s="1344"/>
      <c r="J7" s="1344"/>
      <c r="K7" s="1344"/>
      <c r="L7" s="1344"/>
      <c r="M7" s="1344"/>
      <c r="N7" s="1345"/>
      <c r="O7" s="1346" t="s">
        <v>408</v>
      </c>
      <c r="P7" s="1347"/>
      <c r="Q7" s="1347"/>
      <c r="R7" s="1347"/>
      <c r="S7" s="1347"/>
      <c r="T7" s="1347"/>
      <c r="U7" s="1347"/>
      <c r="V7" s="1347"/>
      <c r="W7" s="1347"/>
      <c r="X7" s="1347"/>
      <c r="Y7" s="1347"/>
      <c r="Z7" s="1347"/>
      <c r="AA7" s="1347"/>
      <c r="AB7" s="1348"/>
    </row>
    <row r="8" spans="2:32" ht="24.95" customHeight="1">
      <c r="B8" s="1339"/>
      <c r="C8" s="1339"/>
      <c r="D8" s="1349" t="str">
        <f>"　区画整理　"&amp;申請書!AA28</f>
        <v>　区画整理　</v>
      </c>
      <c r="E8" s="1350"/>
      <c r="F8" s="1350"/>
      <c r="G8" s="1350"/>
      <c r="H8" s="1350"/>
      <c r="I8" s="1350"/>
      <c r="J8" s="1350"/>
      <c r="K8" s="1350"/>
      <c r="L8" s="1350"/>
      <c r="M8" s="1350"/>
      <c r="N8" s="1351"/>
      <c r="O8" s="1352">
        <f>申請書!J16</f>
        <v>0</v>
      </c>
      <c r="P8" s="1353"/>
      <c r="Q8" s="1353"/>
      <c r="R8" s="1353"/>
      <c r="S8" s="1353"/>
      <c r="T8" s="1353"/>
      <c r="U8" s="1353"/>
      <c r="V8" s="1353"/>
      <c r="W8" s="1353"/>
      <c r="X8" s="1353"/>
      <c r="Y8" s="1353"/>
      <c r="Z8" s="1353"/>
      <c r="AA8" s="1353"/>
      <c r="AB8" s="1354"/>
    </row>
    <row r="9" spans="2:32" ht="24.95" customHeight="1">
      <c r="B9" s="1339" t="s">
        <v>409</v>
      </c>
      <c r="C9" s="1339"/>
      <c r="D9" s="1358"/>
      <c r="E9" s="1359"/>
      <c r="F9" s="1359"/>
      <c r="G9" s="1359"/>
      <c r="H9" s="1359"/>
      <c r="I9" s="1359"/>
      <c r="J9" s="1359"/>
      <c r="K9" s="1359"/>
      <c r="L9" s="1359"/>
      <c r="M9" s="1359"/>
      <c r="N9" s="1360"/>
      <c r="O9" s="1355"/>
      <c r="P9" s="1356"/>
      <c r="Q9" s="1356"/>
      <c r="R9" s="1356"/>
      <c r="S9" s="1356"/>
      <c r="T9" s="1356"/>
      <c r="U9" s="1356"/>
      <c r="V9" s="1356"/>
      <c r="W9" s="1356"/>
      <c r="X9" s="1356"/>
      <c r="Y9" s="1356"/>
      <c r="Z9" s="1356"/>
      <c r="AA9" s="1356"/>
      <c r="AB9" s="1357"/>
    </row>
    <row r="10" spans="2:32" ht="24.95" customHeight="1">
      <c r="B10" s="1339" t="s">
        <v>410</v>
      </c>
      <c r="C10" s="1339"/>
      <c r="D10" s="149"/>
      <c r="E10" s="150" t="s">
        <v>411</v>
      </c>
      <c r="F10" s="150"/>
      <c r="G10" s="150" t="s">
        <v>412</v>
      </c>
      <c r="H10" s="150"/>
      <c r="I10" s="150" t="s">
        <v>413</v>
      </c>
      <c r="J10" s="150"/>
      <c r="K10" s="151" t="s">
        <v>403</v>
      </c>
      <c r="L10" s="1361"/>
      <c r="M10" s="1362"/>
      <c r="N10" s="150" t="s">
        <v>411</v>
      </c>
      <c r="O10" s="150"/>
      <c r="P10" s="150" t="s">
        <v>412</v>
      </c>
      <c r="Q10" s="150"/>
      <c r="R10" s="150" t="s">
        <v>413</v>
      </c>
      <c r="S10" s="150"/>
      <c r="T10" s="151" t="s">
        <v>414</v>
      </c>
      <c r="U10" s="149"/>
      <c r="V10" s="150" t="s">
        <v>411</v>
      </c>
      <c r="W10" s="150"/>
      <c r="X10" s="150" t="s">
        <v>415</v>
      </c>
      <c r="Y10" s="150"/>
      <c r="Z10" s="150" t="s">
        <v>413</v>
      </c>
      <c r="AA10" s="150"/>
      <c r="AB10" s="151" t="s">
        <v>416</v>
      </c>
      <c r="AF10" s="152"/>
    </row>
    <row r="11" spans="2:32" ht="24.95" customHeight="1">
      <c r="B11" s="1339" t="s">
        <v>417</v>
      </c>
      <c r="C11" s="1339"/>
      <c r="D11" s="153" t="s">
        <v>418</v>
      </c>
      <c r="E11" s="154" t="s">
        <v>419</v>
      </c>
      <c r="F11" s="154" t="s">
        <v>420</v>
      </c>
      <c r="G11" s="154"/>
      <c r="H11" s="1363"/>
      <c r="I11" s="1363"/>
      <c r="J11" s="154"/>
      <c r="K11" s="155"/>
      <c r="L11" s="1364" t="s">
        <v>421</v>
      </c>
      <c r="M11" s="1365"/>
      <c r="N11" s="154" t="s">
        <v>419</v>
      </c>
      <c r="O11" s="154" t="s">
        <v>420</v>
      </c>
      <c r="P11" s="154"/>
      <c r="Q11" s="1363"/>
      <c r="R11" s="1363"/>
      <c r="S11" s="1363"/>
      <c r="T11" s="1366"/>
      <c r="U11" s="156" t="s">
        <v>421</v>
      </c>
      <c r="V11" s="154" t="s">
        <v>422</v>
      </c>
      <c r="W11" s="154" t="s">
        <v>420</v>
      </c>
      <c r="X11" s="1363"/>
      <c r="Y11" s="1363"/>
      <c r="Z11" s="1363"/>
      <c r="AA11" s="1363"/>
      <c r="AB11" s="1366"/>
      <c r="AF11" s="157"/>
    </row>
    <row r="12" spans="2:32" ht="24.95" customHeight="1">
      <c r="B12" s="1339" t="s">
        <v>423</v>
      </c>
      <c r="C12" s="1339"/>
      <c r="D12" s="158"/>
      <c r="E12" s="159" t="s">
        <v>411</v>
      </c>
      <c r="F12" s="159"/>
      <c r="G12" s="159" t="s">
        <v>415</v>
      </c>
      <c r="H12" s="159"/>
      <c r="I12" s="159" t="s">
        <v>424</v>
      </c>
      <c r="J12" s="159"/>
      <c r="K12" s="159" t="s">
        <v>403</v>
      </c>
      <c r="L12" s="1367" t="s">
        <v>425</v>
      </c>
      <c r="M12" s="1367"/>
      <c r="N12" s="1367"/>
      <c r="O12" s="1367"/>
      <c r="P12" s="1367"/>
      <c r="Q12" s="1368" t="s">
        <v>426</v>
      </c>
      <c r="R12" s="1368"/>
      <c r="S12" s="1368"/>
      <c r="T12" s="1368"/>
      <c r="U12" s="1368"/>
      <c r="V12" s="159"/>
      <c r="W12" s="159"/>
      <c r="X12" s="159"/>
      <c r="Y12" s="159"/>
      <c r="Z12" s="159"/>
      <c r="AA12" s="159"/>
      <c r="AB12" s="160"/>
    </row>
    <row r="13" spans="2:32" ht="24.95" customHeight="1">
      <c r="B13" s="1339" t="s">
        <v>427</v>
      </c>
      <c r="C13" s="1339"/>
      <c r="D13" s="147" t="s">
        <v>387</v>
      </c>
      <c r="E13" s="146" t="s">
        <v>428</v>
      </c>
      <c r="F13" s="146" t="s">
        <v>336</v>
      </c>
      <c r="G13" s="1341" t="s">
        <v>429</v>
      </c>
      <c r="H13" s="1341"/>
      <c r="I13" s="146" t="s">
        <v>336</v>
      </c>
      <c r="J13" s="1341" t="s">
        <v>430</v>
      </c>
      <c r="K13" s="1341"/>
      <c r="L13" s="1341"/>
      <c r="M13" s="1341"/>
      <c r="N13" s="1341"/>
      <c r="O13" s="1341"/>
      <c r="P13" s="146" t="s">
        <v>387</v>
      </c>
      <c r="Q13" s="1341" t="s">
        <v>431</v>
      </c>
      <c r="R13" s="1341"/>
      <c r="S13" s="146"/>
      <c r="T13" s="146" t="s">
        <v>432</v>
      </c>
      <c r="U13" s="146"/>
      <c r="V13" s="146" t="s">
        <v>412</v>
      </c>
      <c r="W13" s="146"/>
      <c r="X13" s="1341" t="s">
        <v>433</v>
      </c>
      <c r="Y13" s="1341"/>
      <c r="Z13" s="146"/>
      <c r="AA13" s="146"/>
      <c r="AB13" s="148"/>
    </row>
    <row r="14" spans="2:32" ht="24.95" customHeight="1">
      <c r="B14" s="1339" t="s">
        <v>434</v>
      </c>
      <c r="C14" s="1339"/>
      <c r="D14" s="147" t="s">
        <v>387</v>
      </c>
      <c r="E14" s="1341" t="s">
        <v>435</v>
      </c>
      <c r="F14" s="1341"/>
      <c r="G14" s="146" t="s">
        <v>436</v>
      </c>
      <c r="H14" s="1341" t="s">
        <v>437</v>
      </c>
      <c r="I14" s="1341"/>
      <c r="J14" s="146" t="s">
        <v>336</v>
      </c>
      <c r="K14" s="1341" t="s">
        <v>438</v>
      </c>
      <c r="L14" s="1341"/>
      <c r="M14" s="161"/>
      <c r="N14" s="146" t="s">
        <v>387</v>
      </c>
      <c r="O14" s="1341" t="s">
        <v>439</v>
      </c>
      <c r="P14" s="1341"/>
      <c r="Q14" s="1341"/>
      <c r="R14" s="1336"/>
      <c r="S14" s="1336"/>
      <c r="T14" s="1336"/>
      <c r="U14" s="1336"/>
      <c r="V14" s="1336"/>
      <c r="W14" s="1336"/>
      <c r="X14" s="1336"/>
      <c r="Y14" s="1336"/>
      <c r="Z14" s="1336"/>
      <c r="AA14" s="146" t="s">
        <v>414</v>
      </c>
      <c r="AB14" s="148"/>
    </row>
    <row r="15" spans="2:32" ht="24.95" customHeight="1">
      <c r="B15" s="1339" t="s">
        <v>440</v>
      </c>
      <c r="C15" s="1339"/>
      <c r="D15" s="147" t="s">
        <v>387</v>
      </c>
      <c r="E15" s="1341" t="s">
        <v>441</v>
      </c>
      <c r="F15" s="1341"/>
      <c r="G15" s="146" t="s">
        <v>387</v>
      </c>
      <c r="H15" s="1341" t="s">
        <v>442</v>
      </c>
      <c r="I15" s="1341"/>
      <c r="J15" s="146" t="s">
        <v>387</v>
      </c>
      <c r="K15" s="161" t="s">
        <v>443</v>
      </c>
      <c r="L15" s="161"/>
      <c r="M15" s="161"/>
      <c r="N15" s="146" t="s">
        <v>336</v>
      </c>
      <c r="O15" s="1341" t="s">
        <v>444</v>
      </c>
      <c r="P15" s="1341"/>
      <c r="Q15" s="1341"/>
      <c r="R15" s="1341"/>
      <c r="S15" s="146" t="s">
        <v>336</v>
      </c>
      <c r="T15" s="1341" t="s">
        <v>445</v>
      </c>
      <c r="U15" s="1341"/>
      <c r="V15" s="146" t="s">
        <v>387</v>
      </c>
      <c r="W15" s="1336" t="s">
        <v>446</v>
      </c>
      <c r="X15" s="1336"/>
      <c r="Y15" s="1336"/>
      <c r="Z15" s="1336"/>
      <c r="AA15" s="146" t="s">
        <v>403</v>
      </c>
      <c r="AB15" s="148"/>
    </row>
    <row r="16" spans="2:32" ht="24.95" customHeight="1">
      <c r="B16" s="1339" t="s">
        <v>447</v>
      </c>
      <c r="C16" s="1339"/>
      <c r="D16" s="147" t="s">
        <v>387</v>
      </c>
      <c r="E16" s="1341" t="s">
        <v>448</v>
      </c>
      <c r="F16" s="1341"/>
      <c r="G16" s="1341"/>
      <c r="H16" s="146" t="s">
        <v>336</v>
      </c>
      <c r="I16" s="1341" t="s">
        <v>449</v>
      </c>
      <c r="J16" s="1341"/>
      <c r="K16" s="146" t="s">
        <v>336</v>
      </c>
      <c r="L16" s="1341" t="s">
        <v>450</v>
      </c>
      <c r="M16" s="1341"/>
      <c r="N16" s="1341"/>
      <c r="O16" s="146" t="s">
        <v>336</v>
      </c>
      <c r="P16" s="1336" t="s">
        <v>451</v>
      </c>
      <c r="Q16" s="1336"/>
      <c r="R16" s="1336"/>
      <c r="S16" s="1341"/>
      <c r="T16" s="1341"/>
      <c r="U16" s="1341"/>
      <c r="V16" s="1341"/>
      <c r="W16" s="1341"/>
      <c r="X16" s="1341"/>
      <c r="Y16" s="146" t="s">
        <v>416</v>
      </c>
      <c r="Z16" s="146"/>
      <c r="AA16" s="146"/>
      <c r="AB16" s="148"/>
    </row>
    <row r="17" spans="2:28" ht="24.95" customHeight="1">
      <c r="B17" s="1339" t="s">
        <v>452</v>
      </c>
      <c r="C17" s="1339"/>
      <c r="D17" s="147" t="s">
        <v>387</v>
      </c>
      <c r="E17" s="146" t="s">
        <v>453</v>
      </c>
      <c r="F17" s="146" t="s">
        <v>387</v>
      </c>
      <c r="G17" s="1341" t="s">
        <v>454</v>
      </c>
      <c r="H17" s="1341"/>
      <c r="I17" s="146" t="s">
        <v>387</v>
      </c>
      <c r="J17" s="1341" t="s">
        <v>455</v>
      </c>
      <c r="K17" s="1341"/>
      <c r="L17" s="146" t="s">
        <v>387</v>
      </c>
      <c r="M17" s="146"/>
      <c r="N17" s="1341" t="s">
        <v>456</v>
      </c>
      <c r="O17" s="1341"/>
      <c r="P17" s="1341"/>
      <c r="Q17" s="1341"/>
      <c r="R17" s="1341"/>
      <c r="S17" s="1341"/>
      <c r="T17" s="146" t="s">
        <v>387</v>
      </c>
      <c r="U17" s="1336" t="s">
        <v>402</v>
      </c>
      <c r="V17" s="1336"/>
      <c r="W17" s="1336"/>
      <c r="X17" s="1336"/>
      <c r="Y17" s="1336"/>
      <c r="Z17" s="1336"/>
      <c r="AA17" s="146" t="s">
        <v>403</v>
      </c>
      <c r="AB17" s="148"/>
    </row>
    <row r="18" spans="2:28" ht="24.95" customHeight="1">
      <c r="B18" s="1369" t="s">
        <v>457</v>
      </c>
      <c r="C18" s="1369"/>
      <c r="D18" s="162" t="s">
        <v>458</v>
      </c>
      <c r="E18" s="146"/>
      <c r="F18" s="1341" t="s">
        <v>459</v>
      </c>
      <c r="G18" s="1341"/>
      <c r="H18" s="146"/>
      <c r="I18" s="146" t="s">
        <v>460</v>
      </c>
      <c r="J18" s="1341" t="s">
        <v>461</v>
      </c>
      <c r="K18" s="1341"/>
      <c r="L18" s="1341"/>
      <c r="M18" s="1341"/>
      <c r="N18" s="1341" t="s">
        <v>462</v>
      </c>
      <c r="O18" s="1341"/>
      <c r="P18" s="146"/>
      <c r="Q18" s="146" t="s">
        <v>463</v>
      </c>
      <c r="R18" s="146"/>
      <c r="S18" s="1341" t="s">
        <v>464</v>
      </c>
      <c r="T18" s="1341"/>
      <c r="U18" s="1341"/>
      <c r="V18" s="146"/>
      <c r="W18" s="146" t="s">
        <v>465</v>
      </c>
      <c r="X18" s="146"/>
      <c r="Y18" s="146"/>
      <c r="Z18" s="146"/>
      <c r="AA18" s="146"/>
      <c r="AB18" s="148"/>
    </row>
    <row r="19" spans="2:28" ht="24.95" customHeight="1">
      <c r="B19" s="1339" t="s">
        <v>466</v>
      </c>
      <c r="C19" s="1339"/>
      <c r="D19" s="147" t="s">
        <v>387</v>
      </c>
      <c r="E19" s="1341" t="s">
        <v>467</v>
      </c>
      <c r="F19" s="1341"/>
      <c r="G19" s="146" t="s">
        <v>336</v>
      </c>
      <c r="H19" s="1341" t="s">
        <v>468</v>
      </c>
      <c r="I19" s="1341"/>
      <c r="J19" s="148"/>
      <c r="K19" s="146" t="s">
        <v>469</v>
      </c>
      <c r="L19" s="146"/>
      <c r="M19" s="146"/>
      <c r="N19" s="146"/>
      <c r="O19" s="146"/>
      <c r="P19" s="146"/>
      <c r="Q19" s="146"/>
      <c r="R19" s="146"/>
      <c r="S19" s="146"/>
      <c r="T19" s="146"/>
      <c r="U19" s="146"/>
      <c r="V19" s="146"/>
      <c r="W19" s="146"/>
      <c r="X19" s="146"/>
      <c r="Y19" s="146"/>
      <c r="Z19" s="146"/>
      <c r="AA19" s="146"/>
      <c r="AB19" s="148"/>
    </row>
    <row r="20" spans="2:28" ht="24.95" customHeight="1">
      <c r="B20" s="1339" t="s">
        <v>470</v>
      </c>
      <c r="C20" s="1339"/>
      <c r="D20" s="1370">
        <f>申請書!G21</f>
        <v>0</v>
      </c>
      <c r="E20" s="1371"/>
      <c r="F20" s="1371"/>
      <c r="G20" s="1371"/>
      <c r="H20" s="1371"/>
      <c r="I20" s="1371"/>
      <c r="J20" s="1371"/>
      <c r="K20" s="1371"/>
      <c r="L20" s="1347" t="s">
        <v>471</v>
      </c>
      <c r="M20" s="1347"/>
      <c r="N20" s="1347"/>
      <c r="O20" s="1347"/>
      <c r="P20" s="1371">
        <f>申請書!G27</f>
        <v>0</v>
      </c>
      <c r="Q20" s="1371"/>
      <c r="R20" s="1371"/>
      <c r="S20" s="1371"/>
      <c r="T20" s="1371"/>
      <c r="U20" s="1371"/>
      <c r="V20" s="1371"/>
      <c r="W20" s="1371"/>
      <c r="X20" s="1371"/>
      <c r="Y20" s="1371"/>
      <c r="Z20" s="1371"/>
      <c r="AA20" s="1371"/>
      <c r="AB20" s="1374"/>
    </row>
    <row r="21" spans="2:28" ht="24.95" customHeight="1">
      <c r="B21" s="1339"/>
      <c r="C21" s="1339"/>
      <c r="D21" s="1372"/>
      <c r="E21" s="1373"/>
      <c r="F21" s="1373"/>
      <c r="G21" s="1373"/>
      <c r="H21" s="1373"/>
      <c r="I21" s="1373"/>
      <c r="J21" s="1373"/>
      <c r="K21" s="1373"/>
      <c r="L21" s="1363" t="s">
        <v>472</v>
      </c>
      <c r="M21" s="1363"/>
      <c r="N21" s="1363"/>
      <c r="O21" s="1363"/>
      <c r="P21" s="1373">
        <f>申請書!H25</f>
        <v>0</v>
      </c>
      <c r="Q21" s="1373"/>
      <c r="R21" s="1373"/>
      <c r="S21" s="1373"/>
      <c r="T21" s="1373"/>
      <c r="U21" s="1373"/>
      <c r="V21" s="1373"/>
      <c r="W21" s="1373"/>
      <c r="X21" s="1373"/>
      <c r="Y21" s="1373"/>
      <c r="Z21" s="1373"/>
      <c r="AA21" s="1373"/>
      <c r="AB21" s="1375"/>
    </row>
    <row r="22" spans="2:28" ht="24.95" customHeight="1">
      <c r="B22" s="1339" t="s">
        <v>473</v>
      </c>
      <c r="C22" s="1339"/>
      <c r="D22" s="1346"/>
      <c r="E22" s="1347"/>
      <c r="F22" s="1347"/>
      <c r="G22" s="1347"/>
      <c r="H22" s="1347"/>
      <c r="I22" s="1347"/>
      <c r="J22" s="1347"/>
      <c r="K22" s="1347"/>
      <c r="L22" s="1347" t="s">
        <v>471</v>
      </c>
      <c r="M22" s="1347"/>
      <c r="N22" s="1347"/>
      <c r="O22" s="1347"/>
      <c r="P22" s="1347"/>
      <c r="Q22" s="1347"/>
      <c r="R22" s="1347"/>
      <c r="S22" s="1347"/>
      <c r="T22" s="1347"/>
      <c r="U22" s="1347"/>
      <c r="V22" s="1347"/>
      <c r="W22" s="1347"/>
      <c r="X22" s="1347"/>
      <c r="Y22" s="1347"/>
      <c r="Z22" s="1347"/>
      <c r="AA22" s="1347"/>
      <c r="AB22" s="1348"/>
    </row>
    <row r="23" spans="2:28" ht="24.95" customHeight="1">
      <c r="B23" s="1339"/>
      <c r="C23" s="1339"/>
      <c r="D23" s="1376"/>
      <c r="E23" s="1363"/>
      <c r="F23" s="1363"/>
      <c r="G23" s="1363"/>
      <c r="H23" s="1363"/>
      <c r="I23" s="1363"/>
      <c r="J23" s="1363"/>
      <c r="K23" s="1363"/>
      <c r="L23" s="1363" t="s">
        <v>474</v>
      </c>
      <c r="M23" s="1363"/>
      <c r="N23" s="1363"/>
      <c r="O23" s="1363"/>
      <c r="P23" s="1363"/>
      <c r="Q23" s="1363"/>
      <c r="R23" s="1363"/>
      <c r="S23" s="1363"/>
      <c r="T23" s="1363"/>
      <c r="U23" s="1363"/>
      <c r="V23" s="1363"/>
      <c r="W23" s="1363"/>
      <c r="X23" s="1363"/>
      <c r="Y23" s="1363"/>
      <c r="Z23" s="1363"/>
      <c r="AA23" s="1363"/>
      <c r="AB23" s="1366"/>
    </row>
    <row r="24" spans="2:28" ht="22.5" customHeight="1">
      <c r="B24" s="1384" t="s">
        <v>475</v>
      </c>
      <c r="C24" s="1385"/>
      <c r="D24" s="1385"/>
      <c r="E24" s="1385"/>
      <c r="F24" s="1385"/>
      <c r="G24" s="1385"/>
      <c r="H24" s="1386"/>
      <c r="I24" s="1340" t="s">
        <v>476</v>
      </c>
      <c r="J24" s="1336"/>
      <c r="K24" s="1336"/>
      <c r="L24" s="1336"/>
      <c r="M24" s="1336"/>
      <c r="N24" s="1336"/>
      <c r="O24" s="1336"/>
      <c r="P24" s="1337"/>
      <c r="Q24" s="1358"/>
      <c r="R24" s="1359"/>
      <c r="S24" s="1359"/>
      <c r="T24" s="1359"/>
      <c r="U24" s="1359"/>
      <c r="V24" s="1359"/>
      <c r="W24" s="1359"/>
      <c r="X24" s="1359"/>
      <c r="Y24" s="1359"/>
      <c r="Z24" s="1359"/>
      <c r="AA24" s="1359"/>
      <c r="AB24" s="1360"/>
    </row>
    <row r="25" spans="2:28" ht="45" customHeight="1">
      <c r="B25" s="1387"/>
      <c r="C25" s="1388"/>
      <c r="D25" s="1388"/>
      <c r="E25" s="1388"/>
      <c r="F25" s="1388"/>
      <c r="G25" s="1388"/>
      <c r="H25" s="1388"/>
      <c r="I25" s="1388"/>
      <c r="J25" s="1388"/>
      <c r="K25" s="1388"/>
      <c r="L25" s="1388"/>
      <c r="M25" s="1388"/>
      <c r="N25" s="1388"/>
      <c r="O25" s="1388"/>
      <c r="P25" s="1388"/>
      <c r="Q25" s="1388"/>
      <c r="R25" s="1388"/>
      <c r="S25" s="1388"/>
      <c r="T25" s="1388"/>
      <c r="U25" s="1388"/>
      <c r="V25" s="1388"/>
      <c r="W25" s="1388"/>
      <c r="X25" s="1388"/>
      <c r="Y25" s="1388"/>
      <c r="Z25" s="1388"/>
      <c r="AA25" s="1388"/>
      <c r="AB25" s="1389"/>
    </row>
    <row r="26" spans="2:28" ht="45" customHeight="1">
      <c r="B26" s="1390"/>
      <c r="C26" s="1391"/>
      <c r="D26" s="1391"/>
      <c r="E26" s="1391"/>
      <c r="F26" s="1391"/>
      <c r="G26" s="1391"/>
      <c r="H26" s="1391"/>
      <c r="I26" s="1391"/>
      <c r="J26" s="1391"/>
      <c r="K26" s="1391"/>
      <c r="L26" s="1391"/>
      <c r="M26" s="1391"/>
      <c r="N26" s="1391"/>
      <c r="O26" s="1391"/>
      <c r="P26" s="1391"/>
      <c r="Q26" s="1391"/>
      <c r="R26" s="1391"/>
      <c r="S26" s="1391"/>
      <c r="T26" s="1391"/>
      <c r="U26" s="1391"/>
      <c r="V26" s="1391"/>
      <c r="W26" s="1391"/>
      <c r="X26" s="1391"/>
      <c r="Y26" s="1391"/>
      <c r="Z26" s="1391"/>
      <c r="AA26" s="1391"/>
      <c r="AB26" s="1392"/>
    </row>
    <row r="27" spans="2:28" ht="45" customHeight="1">
      <c r="B27" s="1377" t="s">
        <v>477</v>
      </c>
      <c r="C27" s="1378"/>
      <c r="D27" s="1378"/>
      <c r="E27" s="1378"/>
      <c r="F27" s="1378"/>
      <c r="G27" s="1378"/>
      <c r="H27" s="1378"/>
      <c r="I27" s="1378"/>
      <c r="J27" s="1378"/>
      <c r="K27" s="1378"/>
      <c r="L27" s="1378"/>
      <c r="M27" s="1378"/>
      <c r="N27" s="1378"/>
      <c r="O27" s="1378"/>
      <c r="P27" s="1378"/>
      <c r="Q27" s="1378"/>
      <c r="R27" s="1378"/>
      <c r="S27" s="1378"/>
      <c r="T27" s="1378"/>
      <c r="U27" s="1378"/>
      <c r="V27" s="1378"/>
      <c r="W27" s="1378"/>
      <c r="X27" s="1378"/>
      <c r="Y27" s="1378"/>
      <c r="Z27" s="1378"/>
      <c r="AA27" s="1378"/>
      <c r="AB27" s="1379"/>
    </row>
    <row r="28" spans="2:28" ht="45" customHeight="1">
      <c r="B28" s="1377"/>
      <c r="C28" s="1378"/>
      <c r="D28" s="1378"/>
      <c r="E28" s="1378"/>
      <c r="F28" s="1378"/>
      <c r="G28" s="1378"/>
      <c r="H28" s="1378"/>
      <c r="I28" s="1378"/>
      <c r="J28" s="1378"/>
      <c r="K28" s="1378"/>
      <c r="L28" s="1378"/>
      <c r="M28" s="1378"/>
      <c r="N28" s="1378"/>
      <c r="O28" s="1378"/>
      <c r="P28" s="1378"/>
      <c r="Q28" s="1378"/>
      <c r="R28" s="1378"/>
      <c r="S28" s="1378"/>
      <c r="T28" s="1378"/>
      <c r="U28" s="1378"/>
      <c r="V28" s="1378"/>
      <c r="W28" s="1378"/>
      <c r="X28" s="1378"/>
      <c r="Y28" s="1378"/>
      <c r="Z28" s="1378"/>
      <c r="AA28" s="1378"/>
      <c r="AB28" s="1379"/>
    </row>
    <row r="29" spans="2:28" ht="45" customHeight="1">
      <c r="B29" s="1377"/>
      <c r="C29" s="1378"/>
      <c r="D29" s="1378"/>
      <c r="E29" s="1378"/>
      <c r="F29" s="1378"/>
      <c r="G29" s="1378"/>
      <c r="H29" s="1378"/>
      <c r="I29" s="1378"/>
      <c r="J29" s="1378"/>
      <c r="K29" s="1378"/>
      <c r="L29" s="1378"/>
      <c r="M29" s="1378"/>
      <c r="N29" s="1378"/>
      <c r="O29" s="1378"/>
      <c r="P29" s="1378"/>
      <c r="Q29" s="1378"/>
      <c r="R29" s="1378"/>
      <c r="S29" s="1378"/>
      <c r="T29" s="1378"/>
      <c r="U29" s="1378"/>
      <c r="V29" s="1378"/>
      <c r="W29" s="1378"/>
      <c r="X29" s="1378"/>
      <c r="Y29" s="1378"/>
      <c r="Z29" s="1378"/>
      <c r="AA29" s="1378"/>
      <c r="AB29" s="1379"/>
    </row>
    <row r="30" spans="2:28" ht="45" customHeight="1">
      <c r="B30" s="1377"/>
      <c r="C30" s="1378"/>
      <c r="D30" s="1378"/>
      <c r="E30" s="1378"/>
      <c r="F30" s="1378"/>
      <c r="G30" s="1378"/>
      <c r="H30" s="1378"/>
      <c r="I30" s="1378"/>
      <c r="J30" s="1378"/>
      <c r="K30" s="1378"/>
      <c r="L30" s="1378"/>
      <c r="M30" s="1378"/>
      <c r="N30" s="1378"/>
      <c r="O30" s="1378"/>
      <c r="P30" s="1378"/>
      <c r="Q30" s="1378"/>
      <c r="R30" s="1378"/>
      <c r="S30" s="1378"/>
      <c r="T30" s="1378"/>
      <c r="U30" s="1378"/>
      <c r="V30" s="1378"/>
      <c r="W30" s="1378"/>
      <c r="X30" s="1378"/>
      <c r="Y30" s="1378"/>
      <c r="Z30" s="1378"/>
      <c r="AA30" s="1378"/>
      <c r="AB30" s="1379"/>
    </row>
    <row r="31" spans="2:28" ht="45" customHeight="1">
      <c r="B31" s="1377" t="s">
        <v>478</v>
      </c>
      <c r="C31" s="1378"/>
      <c r="D31" s="1378"/>
      <c r="E31" s="1378"/>
      <c r="F31" s="1378"/>
      <c r="G31" s="1378"/>
      <c r="H31" s="1378"/>
      <c r="I31" s="1378"/>
      <c r="J31" s="1378"/>
      <c r="K31" s="1378"/>
      <c r="L31" s="1378"/>
      <c r="M31" s="1378"/>
      <c r="N31" s="1378"/>
      <c r="O31" s="1378"/>
      <c r="P31" s="1378"/>
      <c r="Q31" s="1378"/>
      <c r="R31" s="1378"/>
      <c r="S31" s="1378"/>
      <c r="T31" s="1378"/>
      <c r="U31" s="1378"/>
      <c r="V31" s="1378"/>
      <c r="W31" s="1378"/>
      <c r="X31" s="1378"/>
      <c r="Y31" s="1378"/>
      <c r="Z31" s="1378"/>
      <c r="AA31" s="1378"/>
      <c r="AB31" s="1379"/>
    </row>
    <row r="32" spans="2:28" ht="102" customHeight="1">
      <c r="B32" s="1380"/>
      <c r="C32" s="1381"/>
      <c r="D32" s="1381"/>
      <c r="E32" s="1381"/>
      <c r="F32" s="1381"/>
      <c r="G32" s="1381"/>
      <c r="H32" s="1381"/>
      <c r="I32" s="1381"/>
      <c r="J32" s="1381"/>
      <c r="K32" s="1381"/>
      <c r="L32" s="1381"/>
      <c r="M32" s="1381"/>
      <c r="N32" s="1381"/>
      <c r="O32" s="1381"/>
      <c r="P32" s="1381"/>
      <c r="Q32" s="1381"/>
      <c r="R32" s="1381"/>
      <c r="S32" s="1381"/>
      <c r="T32" s="1381"/>
      <c r="U32" s="1381"/>
      <c r="V32" s="1381"/>
      <c r="W32" s="1381"/>
      <c r="X32" s="1381"/>
      <c r="Y32" s="1381"/>
      <c r="Z32" s="1381"/>
      <c r="AA32" s="1381"/>
      <c r="AB32" s="1382"/>
    </row>
    <row r="33" spans="2:28" ht="14.25" hidden="1" customHeight="1"/>
    <row r="34" spans="2:28" ht="22.5" customHeight="1">
      <c r="B34" s="1383" t="s">
        <v>479</v>
      </c>
      <c r="C34" s="1383"/>
      <c r="D34" s="1383"/>
      <c r="E34" s="1383"/>
      <c r="F34" s="1383"/>
      <c r="G34" s="1383"/>
      <c r="H34" s="1383"/>
      <c r="I34" s="1383"/>
      <c r="J34" s="1383"/>
      <c r="K34" s="1383"/>
      <c r="L34" s="1383"/>
      <c r="M34" s="1383"/>
      <c r="N34" s="1383"/>
      <c r="O34" s="1383"/>
      <c r="P34" s="1383"/>
      <c r="Q34" s="1383"/>
      <c r="R34" s="1383"/>
      <c r="S34" s="1383"/>
      <c r="T34" s="1383"/>
      <c r="U34" s="1383"/>
      <c r="V34" s="1383"/>
      <c r="W34" s="1383"/>
      <c r="X34" s="1383"/>
      <c r="Y34" s="1383"/>
      <c r="Z34" s="1383"/>
      <c r="AA34" s="1383"/>
      <c r="AB34" s="1383"/>
    </row>
    <row r="35" spans="2:28" ht="22.5" customHeight="1">
      <c r="B35" s="1383" t="s">
        <v>480</v>
      </c>
      <c r="C35" s="1383"/>
      <c r="D35" s="1383"/>
      <c r="E35" s="1383"/>
      <c r="F35" s="1383"/>
      <c r="G35" s="1383"/>
      <c r="H35" s="1383"/>
      <c r="I35" s="1383"/>
      <c r="J35" s="1383"/>
      <c r="K35" s="1383"/>
      <c r="L35" s="1383"/>
      <c r="M35" s="1383"/>
      <c r="N35" s="1383"/>
      <c r="O35" s="1383"/>
      <c r="P35" s="1383"/>
      <c r="Q35" s="1383"/>
      <c r="R35" s="1383"/>
      <c r="S35" s="1383"/>
      <c r="T35" s="1383"/>
      <c r="U35" s="1383"/>
      <c r="V35" s="1383"/>
      <c r="W35" s="1383"/>
      <c r="X35" s="1383"/>
      <c r="Y35" s="1383"/>
      <c r="Z35" s="1383"/>
      <c r="AA35" s="1383"/>
      <c r="AB35" s="1383"/>
    </row>
    <row r="36" spans="2:28" ht="22.5" customHeight="1">
      <c r="B36" s="144" t="s">
        <v>481</v>
      </c>
    </row>
  </sheetData>
  <mergeCells count="94">
    <mergeCell ref="B31:AB31"/>
    <mergeCell ref="B32:AB32"/>
    <mergeCell ref="B34:AB34"/>
    <mergeCell ref="B35:AB35"/>
    <mergeCell ref="B24:H24"/>
    <mergeCell ref="I24:P24"/>
    <mergeCell ref="Q24:AB24"/>
    <mergeCell ref="B25:AB26"/>
    <mergeCell ref="B27:AB27"/>
    <mergeCell ref="B28:AB30"/>
    <mergeCell ref="P20:AB20"/>
    <mergeCell ref="L21:O21"/>
    <mergeCell ref="P21:AB21"/>
    <mergeCell ref="B22:C23"/>
    <mergeCell ref="D22:K23"/>
    <mergeCell ref="L22:O22"/>
    <mergeCell ref="P22:AB22"/>
    <mergeCell ref="L23:O23"/>
    <mergeCell ref="P23:AB23"/>
    <mergeCell ref="L20:O20"/>
    <mergeCell ref="B19:C19"/>
    <mergeCell ref="E19:F19"/>
    <mergeCell ref="H19:I19"/>
    <mergeCell ref="B20:C21"/>
    <mergeCell ref="D20:K21"/>
    <mergeCell ref="S18:U18"/>
    <mergeCell ref="B17:C17"/>
    <mergeCell ref="G17:H17"/>
    <mergeCell ref="J17:K17"/>
    <mergeCell ref="N17:S17"/>
    <mergeCell ref="U17:V17"/>
    <mergeCell ref="B18:C18"/>
    <mergeCell ref="F18:G18"/>
    <mergeCell ref="J18:K18"/>
    <mergeCell ref="L18:M18"/>
    <mergeCell ref="N18:O18"/>
    <mergeCell ref="W17:Z17"/>
    <mergeCell ref="Y15:Z15"/>
    <mergeCell ref="B16:C16"/>
    <mergeCell ref="E16:G16"/>
    <mergeCell ref="I16:J16"/>
    <mergeCell ref="L16:N16"/>
    <mergeCell ref="P16:R16"/>
    <mergeCell ref="S16:X16"/>
    <mergeCell ref="B15:C15"/>
    <mergeCell ref="E15:F15"/>
    <mergeCell ref="H15:I15"/>
    <mergeCell ref="O15:R15"/>
    <mergeCell ref="T15:U15"/>
    <mergeCell ref="W15:X15"/>
    <mergeCell ref="R14:Z14"/>
    <mergeCell ref="Q11:T11"/>
    <mergeCell ref="X11:AB11"/>
    <mergeCell ref="B12:C12"/>
    <mergeCell ref="L12:P12"/>
    <mergeCell ref="Q12:U12"/>
    <mergeCell ref="B13:C13"/>
    <mergeCell ref="G13:H13"/>
    <mergeCell ref="J13:O13"/>
    <mergeCell ref="Q13:R13"/>
    <mergeCell ref="X13:Y13"/>
    <mergeCell ref="B14:C14"/>
    <mergeCell ref="E14:F14"/>
    <mergeCell ref="H14:I14"/>
    <mergeCell ref="K14:L14"/>
    <mergeCell ref="O14:Q14"/>
    <mergeCell ref="D9:N9"/>
    <mergeCell ref="B10:C10"/>
    <mergeCell ref="L10:M10"/>
    <mergeCell ref="B11:C11"/>
    <mergeCell ref="H11:I11"/>
    <mergeCell ref="L11:M11"/>
    <mergeCell ref="Z5:AA5"/>
    <mergeCell ref="B6:C6"/>
    <mergeCell ref="E6:H6"/>
    <mergeCell ref="J6:AB6"/>
    <mergeCell ref="B7:C8"/>
    <mergeCell ref="D7:N7"/>
    <mergeCell ref="O7:AB7"/>
    <mergeCell ref="D8:N8"/>
    <mergeCell ref="O8:AB9"/>
    <mergeCell ref="B9:C9"/>
    <mergeCell ref="B5:C5"/>
    <mergeCell ref="E5:F5"/>
    <mergeCell ref="J5:M5"/>
    <mergeCell ref="N5:P5"/>
    <mergeCell ref="R5:S5"/>
    <mergeCell ref="X5:Y5"/>
    <mergeCell ref="V4:AB4"/>
    <mergeCell ref="C2:L2"/>
    <mergeCell ref="B4:C4"/>
    <mergeCell ref="D4:K4"/>
    <mergeCell ref="L4:O4"/>
    <mergeCell ref="T4:U4"/>
  </mergeCells>
  <phoneticPr fontId="5"/>
  <hyperlinks>
    <hyperlink ref="AE2" location="水道申請" display="工事店情報に戻る"/>
  </hyperlinks>
  <pageMargins left="0.75" right="0.75" top="1" bottom="1" header="0.5" footer="0.5"/>
  <pageSetup paperSize="9" scale="70" orientation="portrait" r:id="rId1"/>
  <colBreaks count="1" manualBreakCount="1">
    <brk id="2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4"/>
  <sheetViews>
    <sheetView view="pageBreakPreview" zoomScale="80" zoomScaleNormal="100" zoomScaleSheetLayoutView="80" workbookViewId="0">
      <selection activeCell="J32" sqref="J32"/>
    </sheetView>
  </sheetViews>
  <sheetFormatPr defaultRowHeight="13.5"/>
  <cols>
    <col min="1" max="1" width="1.625" style="163" customWidth="1"/>
    <col min="2" max="2" width="3.625" style="163" customWidth="1"/>
    <col min="3" max="3" width="12.5" style="163" customWidth="1"/>
    <col min="4" max="4" width="9" style="163" customWidth="1"/>
    <col min="5" max="5" width="3.625" style="163" customWidth="1"/>
    <col min="6" max="6" width="9" style="163" customWidth="1"/>
    <col min="7" max="8" width="3.625" style="163" customWidth="1"/>
    <col min="9" max="9" width="9" style="163"/>
    <col min="10" max="10" width="24.25" style="163" customWidth="1"/>
    <col min="11" max="11" width="1.625" style="163" customWidth="1"/>
    <col min="12" max="12" width="9" style="163"/>
    <col min="13" max="13" width="22.5" style="163" bestFit="1" customWidth="1"/>
    <col min="14" max="16384" width="9" style="163"/>
  </cols>
  <sheetData>
    <row r="1" spans="2:13" ht="18.75" customHeight="1">
      <c r="B1" s="1393" t="s">
        <v>482</v>
      </c>
      <c r="C1" s="1393"/>
      <c r="D1" s="1393"/>
      <c r="E1" s="1393"/>
      <c r="F1" s="1393"/>
      <c r="G1" s="1393"/>
      <c r="H1" s="1393"/>
      <c r="I1" s="1393"/>
      <c r="J1" s="1393"/>
    </row>
    <row r="2" spans="2:13" ht="22.5" customHeight="1">
      <c r="B2" s="164" t="s">
        <v>483</v>
      </c>
      <c r="C2" s="165" t="s">
        <v>484</v>
      </c>
      <c r="D2" s="164"/>
      <c r="M2" s="234" t="s">
        <v>600</v>
      </c>
    </row>
    <row r="3" spans="2:13" ht="22.5" customHeight="1">
      <c r="B3" s="165" t="s">
        <v>336</v>
      </c>
      <c r="C3" s="164" t="s">
        <v>485</v>
      </c>
      <c r="D3" s="164" t="s">
        <v>486</v>
      </c>
      <c r="E3" s="166" t="s">
        <v>336</v>
      </c>
      <c r="F3" s="166" t="s">
        <v>487</v>
      </c>
      <c r="H3" s="166" t="s">
        <v>336</v>
      </c>
      <c r="I3" s="166" t="s">
        <v>488</v>
      </c>
    </row>
    <row r="4" spans="2:13" ht="22.5" customHeight="1">
      <c r="B4" s="167" t="s">
        <v>336</v>
      </c>
      <c r="C4" s="165" t="s">
        <v>489</v>
      </c>
      <c r="D4" s="165"/>
      <c r="E4" s="166"/>
      <c r="F4" s="166"/>
      <c r="G4" s="166"/>
    </row>
    <row r="5" spans="2:13" ht="22.5" customHeight="1">
      <c r="B5" s="165"/>
      <c r="C5" s="165"/>
      <c r="D5" s="165"/>
      <c r="E5" s="166"/>
      <c r="F5" s="166"/>
      <c r="G5" s="166"/>
    </row>
    <row r="6" spans="2:13" ht="22.5" customHeight="1">
      <c r="B6" s="165" t="s">
        <v>490</v>
      </c>
      <c r="C6" s="165" t="s">
        <v>491</v>
      </c>
      <c r="D6" s="165"/>
      <c r="E6" s="166"/>
      <c r="F6" s="166"/>
      <c r="G6" s="166"/>
    </row>
    <row r="7" spans="2:13" ht="22.5" customHeight="1">
      <c r="B7" s="165" t="s">
        <v>336</v>
      </c>
      <c r="C7" s="164" t="s">
        <v>485</v>
      </c>
      <c r="D7" s="164" t="s">
        <v>486</v>
      </c>
      <c r="E7" s="166" t="s">
        <v>336</v>
      </c>
      <c r="F7" s="166" t="s">
        <v>487</v>
      </c>
      <c r="H7" s="166" t="s">
        <v>336</v>
      </c>
      <c r="I7" s="166" t="s">
        <v>488</v>
      </c>
    </row>
    <row r="8" spans="2:13" ht="22.5" customHeight="1">
      <c r="B8" s="167" t="s">
        <v>336</v>
      </c>
      <c r="C8" s="165" t="s">
        <v>489</v>
      </c>
      <c r="D8" s="165"/>
      <c r="E8" s="166"/>
      <c r="F8" s="166"/>
      <c r="G8" s="166"/>
    </row>
    <row r="9" spans="2:13" ht="22.5" customHeight="1">
      <c r="B9" s="165"/>
      <c r="C9" s="165"/>
      <c r="D9" s="165"/>
      <c r="E9" s="166"/>
      <c r="F9" s="166"/>
      <c r="G9" s="166"/>
    </row>
    <row r="10" spans="2:13" ht="22.5" customHeight="1">
      <c r="B10" s="165" t="s">
        <v>492</v>
      </c>
      <c r="C10" s="165" t="s">
        <v>493</v>
      </c>
      <c r="D10" s="165"/>
      <c r="E10" s="166"/>
      <c r="F10" s="166"/>
      <c r="G10" s="166"/>
    </row>
    <row r="11" spans="2:13" ht="22.5" customHeight="1">
      <c r="B11" s="165" t="s">
        <v>336</v>
      </c>
      <c r="C11" s="164" t="s">
        <v>485</v>
      </c>
      <c r="D11" s="164" t="s">
        <v>486</v>
      </c>
      <c r="E11" s="166" t="s">
        <v>336</v>
      </c>
      <c r="F11" s="166" t="s">
        <v>487</v>
      </c>
      <c r="H11" s="166" t="s">
        <v>336</v>
      </c>
      <c r="I11" s="166" t="s">
        <v>488</v>
      </c>
    </row>
    <row r="12" spans="2:13" ht="22.5" customHeight="1">
      <c r="B12" s="167" t="s">
        <v>336</v>
      </c>
      <c r="C12" s="165" t="s">
        <v>489</v>
      </c>
      <c r="D12" s="165"/>
      <c r="E12" s="166"/>
      <c r="F12" s="166"/>
      <c r="G12" s="166"/>
    </row>
    <row r="13" spans="2:13" ht="22.5" customHeight="1">
      <c r="B13" s="165"/>
      <c r="C13" s="165"/>
      <c r="D13" s="165"/>
      <c r="E13" s="166"/>
      <c r="F13" s="166"/>
      <c r="G13" s="166"/>
    </row>
    <row r="14" spans="2:13" ht="22.5" customHeight="1">
      <c r="B14" s="165" t="s">
        <v>494</v>
      </c>
      <c r="C14" s="165" t="s">
        <v>495</v>
      </c>
      <c r="D14" s="165"/>
      <c r="E14" s="166"/>
      <c r="F14" s="166"/>
      <c r="G14" s="166"/>
    </row>
    <row r="15" spans="2:13" ht="22.5" customHeight="1">
      <c r="B15" s="165" t="s">
        <v>336</v>
      </c>
      <c r="C15" s="164" t="s">
        <v>485</v>
      </c>
      <c r="D15" s="164" t="s">
        <v>486</v>
      </c>
      <c r="E15" s="166" t="s">
        <v>336</v>
      </c>
      <c r="F15" s="166" t="s">
        <v>487</v>
      </c>
      <c r="H15" s="166" t="s">
        <v>336</v>
      </c>
      <c r="I15" s="166" t="s">
        <v>488</v>
      </c>
    </row>
    <row r="16" spans="2:13" ht="22.5" customHeight="1">
      <c r="B16" s="167" t="s">
        <v>336</v>
      </c>
      <c r="C16" s="165" t="s">
        <v>489</v>
      </c>
      <c r="D16" s="165"/>
      <c r="E16" s="166"/>
      <c r="F16" s="166"/>
      <c r="G16" s="166"/>
    </row>
    <row r="17" spans="2:10" ht="22.5" customHeight="1">
      <c r="B17" s="165"/>
      <c r="C17" s="165"/>
      <c r="D17" s="165"/>
      <c r="E17" s="166"/>
      <c r="F17" s="166"/>
      <c r="G17" s="166"/>
    </row>
    <row r="18" spans="2:10" ht="22.5" customHeight="1">
      <c r="B18" s="165" t="s">
        <v>496</v>
      </c>
      <c r="C18" s="165" t="s">
        <v>497</v>
      </c>
      <c r="D18" s="165"/>
      <c r="E18" s="166"/>
      <c r="F18" s="166"/>
      <c r="G18" s="166"/>
    </row>
    <row r="19" spans="2:10" ht="22.5" customHeight="1">
      <c r="B19" s="165" t="s">
        <v>336</v>
      </c>
      <c r="C19" s="164" t="s">
        <v>485</v>
      </c>
      <c r="D19" s="164" t="s">
        <v>486</v>
      </c>
      <c r="E19" s="166" t="s">
        <v>336</v>
      </c>
      <c r="F19" s="166" t="s">
        <v>487</v>
      </c>
      <c r="H19" s="166" t="s">
        <v>336</v>
      </c>
      <c r="I19" s="166" t="s">
        <v>488</v>
      </c>
    </row>
    <row r="20" spans="2:10" ht="22.5" customHeight="1">
      <c r="B20" s="167" t="s">
        <v>336</v>
      </c>
      <c r="C20" s="165" t="s">
        <v>489</v>
      </c>
      <c r="D20" s="165"/>
      <c r="E20" s="166"/>
      <c r="F20" s="166"/>
      <c r="G20" s="166"/>
    </row>
    <row r="21" spans="2:10" ht="22.5" customHeight="1">
      <c r="B21" s="165"/>
      <c r="C21" s="165"/>
      <c r="D21" s="165"/>
      <c r="E21" s="166"/>
      <c r="F21" s="166"/>
      <c r="G21" s="166"/>
    </row>
    <row r="22" spans="2:10" ht="22.5" customHeight="1">
      <c r="B22" s="165" t="s">
        <v>498</v>
      </c>
      <c r="C22" s="165" t="s">
        <v>499</v>
      </c>
      <c r="D22" s="165"/>
      <c r="E22" s="166"/>
      <c r="F22" s="166"/>
      <c r="G22" s="166"/>
    </row>
    <row r="23" spans="2:10" ht="22.5" customHeight="1">
      <c r="B23" s="165" t="s">
        <v>336</v>
      </c>
      <c r="C23" s="164" t="s">
        <v>485</v>
      </c>
      <c r="D23" s="164" t="s">
        <v>486</v>
      </c>
      <c r="E23" s="166" t="s">
        <v>336</v>
      </c>
      <c r="F23" s="166" t="s">
        <v>487</v>
      </c>
      <c r="H23" s="166" t="s">
        <v>336</v>
      </c>
      <c r="I23" s="166" t="s">
        <v>488</v>
      </c>
    </row>
    <row r="24" spans="2:10" ht="22.5" customHeight="1">
      <c r="B24" s="167" t="s">
        <v>336</v>
      </c>
      <c r="C24" s="165" t="s">
        <v>489</v>
      </c>
      <c r="D24" s="165"/>
      <c r="E24" s="166"/>
      <c r="F24" s="166"/>
      <c r="G24" s="166"/>
    </row>
    <row r="25" spans="2:10" ht="22.5" customHeight="1">
      <c r="B25" s="165"/>
      <c r="C25" s="165"/>
      <c r="D25" s="165"/>
      <c r="E25" s="166"/>
      <c r="F25" s="166"/>
      <c r="G25" s="166"/>
    </row>
    <row r="26" spans="2:10" ht="22.5" customHeight="1">
      <c r="B26" s="165" t="s">
        <v>500</v>
      </c>
      <c r="C26" s="165" t="s">
        <v>501</v>
      </c>
      <c r="D26" s="1394"/>
      <c r="E26" s="1394"/>
      <c r="F26" s="1394"/>
      <c r="G26" s="1394"/>
      <c r="H26" s="1394"/>
      <c r="I26" s="168" t="s">
        <v>502</v>
      </c>
    </row>
    <row r="27" spans="2:10" ht="22.5" customHeight="1">
      <c r="B27" s="165" t="s">
        <v>336</v>
      </c>
      <c r="C27" s="164" t="s">
        <v>485</v>
      </c>
      <c r="D27" s="164" t="s">
        <v>486</v>
      </c>
      <c r="E27" s="166" t="s">
        <v>336</v>
      </c>
      <c r="F27" s="166" t="s">
        <v>487</v>
      </c>
      <c r="H27" s="166" t="s">
        <v>336</v>
      </c>
      <c r="I27" s="166" t="s">
        <v>488</v>
      </c>
    </row>
    <row r="28" spans="2:10" ht="22.5" customHeight="1">
      <c r="B28" s="167" t="s">
        <v>336</v>
      </c>
      <c r="C28" s="165" t="s">
        <v>489</v>
      </c>
      <c r="D28" s="165"/>
      <c r="E28" s="166"/>
      <c r="F28" s="166"/>
      <c r="G28" s="166"/>
    </row>
    <row r="29" spans="2:10" ht="22.5" customHeight="1">
      <c r="B29" s="165"/>
      <c r="C29" s="165"/>
      <c r="D29" s="165"/>
      <c r="E29" s="166"/>
      <c r="F29" s="166"/>
      <c r="G29" s="166"/>
    </row>
    <row r="30" spans="2:10" ht="22.5" customHeight="1">
      <c r="B30" s="1394" t="s">
        <v>503</v>
      </c>
      <c r="C30" s="1394"/>
      <c r="D30" s="1394"/>
      <c r="E30" s="1394"/>
      <c r="F30" s="1394"/>
      <c r="G30" s="1394"/>
    </row>
    <row r="31" spans="2:10" ht="22.5" customHeight="1">
      <c r="B31" s="165"/>
      <c r="C31" s="165"/>
      <c r="D31" s="165"/>
      <c r="E31" s="166"/>
      <c r="F31" s="166"/>
      <c r="G31" s="166"/>
    </row>
    <row r="32" spans="2:10" ht="22.5" customHeight="1">
      <c r="B32" s="169"/>
      <c r="C32" s="169"/>
      <c r="D32" s="169"/>
      <c r="E32" s="166"/>
      <c r="F32" s="166"/>
      <c r="G32" s="1395" t="s">
        <v>504</v>
      </c>
      <c r="H32" s="1395"/>
      <c r="I32" s="1395"/>
      <c r="J32" s="782">
        <f>申請書!Y21</f>
        <v>0</v>
      </c>
    </row>
    <row r="33" spans="2:10" ht="22.5" customHeight="1">
      <c r="B33" s="165" t="s">
        <v>505</v>
      </c>
      <c r="C33" s="165"/>
      <c r="D33" s="165"/>
      <c r="E33" s="166"/>
      <c r="F33" s="166"/>
      <c r="G33" s="1396" t="s">
        <v>506</v>
      </c>
      <c r="H33" s="1396"/>
      <c r="I33" s="1396"/>
      <c r="J33" s="783">
        <f>申請書!Y27</f>
        <v>0</v>
      </c>
    </row>
    <row r="34" spans="2:10">
      <c r="B34" s="170"/>
      <c r="C34" s="170"/>
      <c r="D34" s="170"/>
    </row>
  </sheetData>
  <mergeCells count="5">
    <mergeCell ref="B1:J1"/>
    <mergeCell ref="D26:H26"/>
    <mergeCell ref="B30:G30"/>
    <mergeCell ref="G32:I32"/>
    <mergeCell ref="G33:I33"/>
  </mergeCells>
  <phoneticPr fontId="5"/>
  <hyperlinks>
    <hyperlink ref="M2" location="水道申請" display="工事店情報に戻る"/>
  </hyperlinks>
  <pageMargins left="0.75" right="0.75" top="1" bottom="1" header="0.5" footer="0.5"/>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6"/>
  <sheetViews>
    <sheetView view="pageBreakPreview" zoomScaleNormal="100" zoomScaleSheetLayoutView="100" workbookViewId="0">
      <selection activeCell="J9" sqref="J9:AC9"/>
    </sheetView>
  </sheetViews>
  <sheetFormatPr defaultRowHeight="15.75"/>
  <cols>
    <col min="1" max="28" width="3.125" style="171" customWidth="1"/>
    <col min="29" max="29" width="3.875" style="171" customWidth="1"/>
    <col min="30" max="32" width="3.125" style="171" customWidth="1"/>
    <col min="33" max="33" width="21.875" style="171" bestFit="1" customWidth="1"/>
    <col min="34" max="97" width="3.125" style="171" customWidth="1"/>
    <col min="98" max="16384" width="9" style="171"/>
  </cols>
  <sheetData>
    <row r="1" spans="1:33" ht="20.100000000000001" customHeight="1">
      <c r="A1" s="171" t="s">
        <v>507</v>
      </c>
      <c r="C1" s="1397">
        <v>1</v>
      </c>
      <c r="D1" s="1397"/>
      <c r="E1" s="171" t="s">
        <v>508</v>
      </c>
      <c r="F1" s="171" t="s">
        <v>509</v>
      </c>
      <c r="G1" s="172"/>
      <c r="I1" s="1397">
        <v>31</v>
      </c>
      <c r="J1" s="1397"/>
      <c r="K1" s="171" t="s">
        <v>510</v>
      </c>
      <c r="P1" s="1398" t="s">
        <v>511</v>
      </c>
      <c r="Q1" s="1399"/>
      <c r="R1" s="1399"/>
      <c r="S1" s="1399"/>
      <c r="T1" s="1399"/>
      <c r="U1" s="1398"/>
      <c r="V1" s="1399"/>
      <c r="W1" s="1399"/>
      <c r="X1" s="1399"/>
      <c r="Y1" s="1399"/>
      <c r="Z1" s="1399"/>
      <c r="AA1" s="1399"/>
      <c r="AB1" s="1399"/>
      <c r="AC1" s="1400"/>
    </row>
    <row r="2" spans="1:33" ht="20.100000000000001" customHeight="1">
      <c r="A2" s="173"/>
      <c r="B2" s="173"/>
      <c r="C2" s="173"/>
      <c r="D2" s="173"/>
      <c r="P2" s="1401" t="s">
        <v>512</v>
      </c>
      <c r="Q2" s="1401"/>
      <c r="R2" s="1401"/>
      <c r="S2" s="1401"/>
      <c r="T2" s="1401"/>
      <c r="U2" s="1399"/>
      <c r="V2" s="1399"/>
      <c r="W2" s="174" t="s">
        <v>513</v>
      </c>
      <c r="X2" s="1399"/>
      <c r="Y2" s="1399"/>
      <c r="Z2" s="174" t="s">
        <v>514</v>
      </c>
      <c r="AA2" s="1399"/>
      <c r="AB2" s="1399"/>
      <c r="AC2" s="175" t="s">
        <v>515</v>
      </c>
      <c r="AG2" s="234" t="s">
        <v>600</v>
      </c>
    </row>
    <row r="3" spans="1:33" ht="6" customHeight="1">
      <c r="A3" s="173"/>
      <c r="B3" s="173"/>
      <c r="C3" s="173"/>
      <c r="D3" s="173"/>
      <c r="P3" s="176"/>
      <c r="Q3" s="176"/>
      <c r="R3" s="176"/>
      <c r="S3" s="173"/>
      <c r="T3" s="173"/>
      <c r="U3" s="173"/>
      <c r="V3" s="173"/>
      <c r="W3" s="173"/>
      <c r="X3" s="173"/>
      <c r="Y3" s="173"/>
      <c r="Z3" s="173"/>
      <c r="AA3" s="173"/>
      <c r="AB3" s="173"/>
      <c r="AC3" s="173"/>
    </row>
    <row r="4" spans="1:33" ht="20.100000000000001" customHeight="1">
      <c r="A4" s="1402" t="s">
        <v>516</v>
      </c>
      <c r="B4" s="1402"/>
      <c r="C4" s="1402"/>
      <c r="D4" s="1402"/>
      <c r="E4" s="1402"/>
      <c r="F4" s="1402"/>
      <c r="G4" s="1402"/>
      <c r="H4" s="1402"/>
      <c r="I4" s="1402"/>
      <c r="J4" s="1402"/>
      <c r="K4" s="1402"/>
      <c r="L4" s="1402"/>
      <c r="M4" s="1402"/>
      <c r="N4" s="1402"/>
      <c r="O4" s="1402"/>
      <c r="P4" s="1402"/>
      <c r="Q4" s="1402"/>
      <c r="R4" s="1402"/>
      <c r="S4" s="1402"/>
      <c r="T4" s="1402"/>
      <c r="U4" s="1402"/>
      <c r="V4" s="1402"/>
      <c r="W4" s="1402"/>
      <c r="X4" s="1402"/>
      <c r="Y4" s="1402"/>
      <c r="Z4" s="1402"/>
      <c r="AA4" s="1402"/>
      <c r="AB4" s="1402"/>
      <c r="AC4" s="1402"/>
    </row>
    <row r="5" spans="1:33" ht="12" customHeight="1" thickBot="1">
      <c r="A5" s="1402"/>
      <c r="B5" s="1402"/>
      <c r="C5" s="1402"/>
      <c r="D5" s="1402"/>
      <c r="E5" s="1402"/>
      <c r="F5" s="1402"/>
      <c r="G5" s="1402"/>
      <c r="H5" s="1402"/>
      <c r="I5" s="1402"/>
      <c r="J5" s="1402"/>
      <c r="K5" s="1402"/>
      <c r="L5" s="1402"/>
      <c r="M5" s="1402"/>
      <c r="N5" s="1402"/>
      <c r="O5" s="1402"/>
      <c r="P5" s="1402"/>
      <c r="Q5" s="1402"/>
      <c r="R5" s="1402"/>
      <c r="S5" s="1402"/>
      <c r="T5" s="1402"/>
      <c r="U5" s="1402"/>
      <c r="V5" s="1402"/>
      <c r="W5" s="1402"/>
      <c r="X5" s="1402"/>
      <c r="Y5" s="1402"/>
      <c r="Z5" s="1402"/>
      <c r="AA5" s="1402"/>
      <c r="AB5" s="1402"/>
      <c r="AC5" s="1402"/>
    </row>
    <row r="6" spans="1:33" ht="18" customHeight="1" thickTop="1">
      <c r="A6" s="1403" t="s">
        <v>517</v>
      </c>
      <c r="B6" s="1404"/>
      <c r="C6" s="1404"/>
      <c r="D6" s="1404"/>
      <c r="E6" s="1404"/>
      <c r="F6" s="1404"/>
      <c r="G6" s="1404"/>
      <c r="H6" s="1404"/>
      <c r="O6" s="176"/>
      <c r="P6" s="176"/>
      <c r="Q6" s="176"/>
      <c r="R6" s="176"/>
      <c r="S6" s="1405" t="s">
        <v>518</v>
      </c>
      <c r="T6" s="1406"/>
      <c r="U6" s="1406"/>
      <c r="V6" s="1406"/>
      <c r="W6" s="1406"/>
      <c r="X6" s="1406"/>
      <c r="Y6" s="1406"/>
      <c r="Z6" s="1406"/>
      <c r="AA6" s="1406"/>
      <c r="AB6" s="1406"/>
      <c r="AC6" s="1407"/>
    </row>
    <row r="7" spans="1:33" ht="18" customHeight="1" thickBot="1">
      <c r="A7" s="1404"/>
      <c r="B7" s="1404"/>
      <c r="C7" s="1404"/>
      <c r="D7" s="1404"/>
      <c r="E7" s="1404"/>
      <c r="F7" s="1404"/>
      <c r="G7" s="1404"/>
      <c r="H7" s="1404"/>
      <c r="O7" s="177"/>
      <c r="P7" s="177"/>
      <c r="Q7" s="177"/>
      <c r="R7" s="177"/>
      <c r="S7" s="1408"/>
      <c r="T7" s="1409"/>
      <c r="U7" s="1410"/>
      <c r="V7" s="1410"/>
      <c r="W7" s="178" t="s">
        <v>513</v>
      </c>
      <c r="X7" s="1410"/>
      <c r="Y7" s="1410"/>
      <c r="Z7" s="178" t="s">
        <v>519</v>
      </c>
      <c r="AA7" s="1410"/>
      <c r="AB7" s="1410"/>
      <c r="AC7" s="179" t="s">
        <v>515</v>
      </c>
    </row>
    <row r="8" spans="1:33" ht="18" customHeight="1" thickTop="1">
      <c r="A8" s="180" t="s">
        <v>520</v>
      </c>
      <c r="B8" s="181"/>
      <c r="C8" s="181"/>
      <c r="D8" s="181"/>
      <c r="E8" s="181"/>
      <c r="F8" s="181"/>
      <c r="G8" s="181"/>
      <c r="H8" s="182"/>
      <c r="I8" s="1411" t="s">
        <v>521</v>
      </c>
      <c r="J8" s="1414" t="s">
        <v>522</v>
      </c>
      <c r="K8" s="1415"/>
      <c r="L8" s="183" t="s">
        <v>523</v>
      </c>
      <c r="M8" s="1415">
        <f>申請書!J13</f>
        <v>0</v>
      </c>
      <c r="N8" s="1415"/>
      <c r="O8" s="1415"/>
      <c r="P8" s="1415"/>
      <c r="Q8" s="184"/>
      <c r="R8" s="184"/>
      <c r="S8" s="184"/>
      <c r="T8" s="184"/>
      <c r="U8" s="184"/>
      <c r="V8" s="184"/>
      <c r="W8" s="184"/>
      <c r="X8" s="184"/>
      <c r="Y8" s="184"/>
      <c r="Z8" s="184"/>
      <c r="AA8" s="184"/>
      <c r="AB8" s="184"/>
      <c r="AC8" s="185"/>
    </row>
    <row r="9" spans="1:33" ht="32.25" customHeight="1">
      <c r="A9" s="1416"/>
      <c r="B9" s="1417"/>
      <c r="C9" s="1417"/>
      <c r="D9" s="1417"/>
      <c r="E9" s="1417"/>
      <c r="F9" s="1417"/>
      <c r="G9" s="1417"/>
      <c r="H9" s="1417"/>
      <c r="I9" s="1412"/>
      <c r="J9" s="1420" t="str">
        <f>IF(入力!$E$24="",入力!E26&amp;"　"&amp;入力!E27,VLOOKUP(入力!$E$24,工事店情報!$C$23:$I$103,3)&amp;"　"&amp;VLOOKUP(入力!$E$24,工事店情報!$C$23:$I$103,4))</f>
        <v>　</v>
      </c>
      <c r="K9" s="1421"/>
      <c r="L9" s="1421"/>
      <c r="M9" s="1421"/>
      <c r="N9" s="1421"/>
      <c r="O9" s="1421"/>
      <c r="P9" s="1421"/>
      <c r="Q9" s="1421"/>
      <c r="R9" s="1421"/>
      <c r="S9" s="1421"/>
      <c r="T9" s="1421"/>
      <c r="U9" s="1421"/>
      <c r="V9" s="1421"/>
      <c r="W9" s="1421"/>
      <c r="X9" s="1421"/>
      <c r="Y9" s="1421"/>
      <c r="Z9" s="1421"/>
      <c r="AA9" s="1421"/>
      <c r="AB9" s="1421"/>
      <c r="AC9" s="1422"/>
    </row>
    <row r="10" spans="1:33" ht="18" customHeight="1">
      <c r="A10" s="1416"/>
      <c r="B10" s="1417"/>
      <c r="C10" s="1417"/>
      <c r="D10" s="1417"/>
      <c r="E10" s="1417"/>
      <c r="F10" s="1417"/>
      <c r="G10" s="1417"/>
      <c r="H10" s="1417"/>
      <c r="I10" s="1412"/>
      <c r="J10" s="186" t="s">
        <v>524</v>
      </c>
      <c r="K10" s="173"/>
      <c r="L10" s="173"/>
      <c r="M10" s="173"/>
      <c r="N10" s="173"/>
      <c r="O10" s="173"/>
      <c r="P10" s="173"/>
      <c r="Q10" s="173"/>
      <c r="R10" s="173"/>
      <c r="S10" s="173"/>
      <c r="T10" s="173"/>
      <c r="U10" s="173"/>
      <c r="V10" s="173"/>
      <c r="W10" s="173"/>
      <c r="X10" s="173"/>
      <c r="Y10" s="173"/>
      <c r="Z10" s="173"/>
      <c r="AA10" s="173"/>
      <c r="AB10" s="173"/>
      <c r="AC10" s="187"/>
    </row>
    <row r="11" spans="1:33" ht="30" customHeight="1">
      <c r="A11" s="1416"/>
      <c r="B11" s="1417"/>
      <c r="C11" s="1417"/>
      <c r="D11" s="1417"/>
      <c r="E11" s="1417"/>
      <c r="F11" s="1417"/>
      <c r="G11" s="1417"/>
      <c r="H11" s="1417"/>
      <c r="I11" s="1412"/>
      <c r="J11" s="1423">
        <f>申請書!J16</f>
        <v>0</v>
      </c>
      <c r="K11" s="1424"/>
      <c r="L11" s="1424"/>
      <c r="M11" s="1424"/>
      <c r="N11" s="1424"/>
      <c r="O11" s="1424"/>
      <c r="P11" s="1424"/>
      <c r="Q11" s="1424"/>
      <c r="R11" s="1424"/>
      <c r="S11" s="1424"/>
      <c r="T11" s="1424"/>
      <c r="U11" s="1424"/>
      <c r="V11" s="1424"/>
      <c r="W11" s="1424"/>
      <c r="X11" s="1424"/>
      <c r="Y11" s="1424"/>
      <c r="Z11" s="1425"/>
      <c r="AA11" s="1425"/>
      <c r="AB11" s="176"/>
      <c r="AC11" s="188"/>
    </row>
    <row r="12" spans="1:33" ht="18" customHeight="1">
      <c r="A12" s="1418"/>
      <c r="B12" s="1419"/>
      <c r="C12" s="1419"/>
      <c r="D12" s="1419"/>
      <c r="E12" s="1419"/>
      <c r="F12" s="1419"/>
      <c r="G12" s="1419"/>
      <c r="H12" s="1419"/>
      <c r="I12" s="1413"/>
      <c r="J12" s="189" t="s">
        <v>525</v>
      </c>
      <c r="K12" s="190"/>
      <c r="L12" s="190"/>
      <c r="M12" s="190"/>
      <c r="N12" s="190"/>
      <c r="O12" s="190"/>
      <c r="P12" s="190"/>
      <c r="Q12" s="190"/>
      <c r="R12" s="190"/>
      <c r="S12" s="1419">
        <f>申請書!Y16</f>
        <v>0</v>
      </c>
      <c r="T12" s="1419"/>
      <c r="U12" s="1419"/>
      <c r="V12" s="1419"/>
      <c r="W12" s="1419"/>
      <c r="X12" s="1419"/>
      <c r="Y12" s="1419"/>
      <c r="Z12" s="1419"/>
      <c r="AA12" s="190"/>
      <c r="AB12" s="190"/>
      <c r="AC12" s="191"/>
    </row>
    <row r="13" spans="1:33" ht="18" customHeight="1">
      <c r="A13" s="180" t="s">
        <v>526</v>
      </c>
      <c r="B13" s="181"/>
      <c r="C13" s="181"/>
      <c r="D13" s="181"/>
      <c r="E13" s="181"/>
      <c r="F13" s="181"/>
      <c r="G13" s="181"/>
      <c r="H13" s="173"/>
      <c r="I13" s="192" t="s">
        <v>527</v>
      </c>
      <c r="J13" s="181"/>
      <c r="K13" s="181"/>
      <c r="L13" s="181"/>
      <c r="M13" s="181"/>
      <c r="N13" s="181"/>
      <c r="O13" s="181"/>
      <c r="P13" s="181"/>
      <c r="Q13" s="181"/>
      <c r="R13" s="181"/>
      <c r="S13" s="181"/>
      <c r="T13" s="181"/>
      <c r="U13" s="181"/>
      <c r="V13" s="181"/>
      <c r="W13" s="181"/>
      <c r="X13" s="181"/>
      <c r="Y13" s="181"/>
      <c r="Z13" s="181"/>
      <c r="AA13" s="181"/>
      <c r="AB13" s="181"/>
      <c r="AC13" s="193"/>
    </row>
    <row r="14" spans="1:33" ht="30.75" customHeight="1">
      <c r="A14" s="186" t="s">
        <v>528</v>
      </c>
      <c r="B14" s="173"/>
      <c r="C14" s="173"/>
      <c r="D14" s="173"/>
      <c r="E14" s="173"/>
      <c r="F14" s="173"/>
      <c r="G14" s="173"/>
      <c r="H14" s="173"/>
      <c r="I14" s="1426">
        <f>申請書!G21</f>
        <v>0</v>
      </c>
      <c r="J14" s="1424"/>
      <c r="K14" s="1424"/>
      <c r="L14" s="1424"/>
      <c r="M14" s="1424"/>
      <c r="N14" s="1424"/>
      <c r="O14" s="1424"/>
      <c r="P14" s="1424"/>
      <c r="Q14" s="1424"/>
      <c r="R14" s="1424"/>
      <c r="S14" s="1424"/>
      <c r="T14" s="1424"/>
      <c r="U14" s="1424"/>
      <c r="V14" s="1424"/>
      <c r="W14" s="1424"/>
      <c r="X14" s="1424"/>
      <c r="Y14" s="1424"/>
      <c r="Z14" s="1424"/>
      <c r="AA14" s="1424"/>
      <c r="AB14" s="1424"/>
      <c r="AC14" s="1427"/>
    </row>
    <row r="15" spans="1:33" ht="18" customHeight="1">
      <c r="A15" s="189"/>
      <c r="B15" s="190"/>
      <c r="C15" s="190"/>
      <c r="D15" s="190"/>
      <c r="E15" s="190"/>
      <c r="F15" s="190"/>
      <c r="G15" s="190"/>
      <c r="H15" s="190"/>
      <c r="I15" s="194" t="s">
        <v>525</v>
      </c>
      <c r="J15" s="190"/>
      <c r="K15" s="190"/>
      <c r="L15" s="190"/>
      <c r="M15" s="190"/>
      <c r="N15" s="190"/>
      <c r="O15" s="190"/>
      <c r="P15" s="190"/>
      <c r="Q15" s="190"/>
      <c r="R15" s="1419">
        <f>申請書!H25</f>
        <v>0</v>
      </c>
      <c r="S15" s="1419"/>
      <c r="T15" s="1419"/>
      <c r="U15" s="1419"/>
      <c r="V15" s="1419"/>
      <c r="W15" s="1419"/>
      <c r="X15" s="1419"/>
      <c r="Y15" s="1419"/>
      <c r="Z15" s="190"/>
      <c r="AA15" s="190"/>
      <c r="AB15" s="190"/>
      <c r="AC15" s="191"/>
    </row>
    <row r="16" spans="1:33" ht="36" customHeight="1">
      <c r="A16" s="1439" t="s">
        <v>777</v>
      </c>
      <c r="B16" s="1440"/>
      <c r="C16" s="1440"/>
      <c r="D16" s="1440"/>
      <c r="E16" s="1440"/>
      <c r="F16" s="1440"/>
      <c r="G16" s="1440"/>
      <c r="H16" s="1441"/>
      <c r="I16" s="195" t="s">
        <v>529</v>
      </c>
      <c r="J16" s="181"/>
      <c r="K16" s="181"/>
      <c r="L16" s="1442" t="str">
        <f>申請書!I28</f>
        <v/>
      </c>
      <c r="M16" s="1442"/>
      <c r="N16" s="1442"/>
      <c r="O16" s="1442"/>
      <c r="P16" s="1442"/>
      <c r="Q16" s="1442"/>
      <c r="R16" s="1442"/>
      <c r="S16" s="1442"/>
      <c r="T16" s="1442"/>
      <c r="U16" s="1442"/>
      <c r="V16" s="1442"/>
      <c r="W16" s="1442"/>
      <c r="X16" s="1442"/>
      <c r="Y16" s="1442"/>
      <c r="Z16" s="1442"/>
      <c r="AA16" s="1442"/>
      <c r="AB16" s="1442"/>
      <c r="AC16" s="1443"/>
    </row>
    <row r="17" spans="1:29" ht="4.5" customHeight="1">
      <c r="A17" s="180"/>
      <c r="B17" s="181"/>
      <c r="C17" s="181"/>
      <c r="D17" s="181"/>
      <c r="E17" s="181"/>
      <c r="F17" s="181"/>
      <c r="G17" s="181"/>
      <c r="H17" s="181"/>
      <c r="I17" s="195"/>
      <c r="J17" s="181"/>
      <c r="K17" s="181"/>
      <c r="L17" s="181"/>
      <c r="M17" s="181"/>
      <c r="N17" s="181"/>
      <c r="O17" s="181"/>
      <c r="P17" s="181"/>
      <c r="Q17" s="181"/>
      <c r="R17" s="181"/>
      <c r="S17" s="181"/>
      <c r="T17" s="181"/>
      <c r="U17" s="181"/>
      <c r="V17" s="181"/>
      <c r="W17" s="181"/>
      <c r="X17" s="181"/>
      <c r="Y17" s="181"/>
      <c r="Z17" s="181"/>
      <c r="AA17" s="181"/>
      <c r="AB17" s="181"/>
      <c r="AC17" s="193"/>
    </row>
    <row r="18" spans="1:29" ht="18" customHeight="1">
      <c r="A18" s="186" t="s">
        <v>530</v>
      </c>
      <c r="B18" s="173"/>
      <c r="C18" s="173"/>
      <c r="D18" s="173"/>
      <c r="E18" s="173"/>
      <c r="F18" s="173"/>
      <c r="G18" s="173"/>
      <c r="H18" s="173"/>
      <c r="I18" s="192"/>
      <c r="J18" s="330" t="s">
        <v>531</v>
      </c>
      <c r="K18" s="173" t="s">
        <v>532</v>
      </c>
      <c r="L18" s="173"/>
      <c r="M18" s="173"/>
      <c r="N18" s="173"/>
      <c r="O18" s="173"/>
      <c r="P18" s="173"/>
      <c r="Q18" s="173"/>
      <c r="R18" s="173"/>
      <c r="S18" s="173"/>
      <c r="T18" s="330" t="s">
        <v>531</v>
      </c>
      <c r="U18" s="173" t="s">
        <v>533</v>
      </c>
      <c r="V18" s="173"/>
      <c r="W18" s="173"/>
      <c r="X18" s="173"/>
      <c r="Y18" s="173"/>
      <c r="Z18" s="173"/>
      <c r="AA18" s="173"/>
      <c r="AB18" s="173"/>
      <c r="AC18" s="187"/>
    </row>
    <row r="19" spans="1:29" ht="5.25" customHeight="1">
      <c r="A19" s="186"/>
      <c r="B19" s="173"/>
      <c r="C19" s="173"/>
      <c r="D19" s="173"/>
      <c r="E19" s="173"/>
      <c r="F19" s="173"/>
      <c r="G19" s="173"/>
      <c r="H19" s="173"/>
      <c r="I19" s="192"/>
      <c r="J19" s="173"/>
      <c r="K19" s="173"/>
      <c r="L19" s="173"/>
      <c r="M19" s="173"/>
      <c r="N19" s="173"/>
      <c r="O19" s="173"/>
      <c r="P19" s="173"/>
      <c r="Q19" s="173"/>
      <c r="R19" s="173"/>
      <c r="S19" s="173"/>
      <c r="T19" s="173"/>
      <c r="U19" s="173"/>
      <c r="V19" s="173"/>
      <c r="W19" s="173"/>
      <c r="X19" s="173"/>
      <c r="Y19" s="173"/>
      <c r="Z19" s="173"/>
      <c r="AA19" s="173"/>
      <c r="AB19" s="173"/>
      <c r="AC19" s="187"/>
    </row>
    <row r="20" spans="1:29" ht="6" customHeight="1">
      <c r="A20" s="1428" t="s">
        <v>534</v>
      </c>
      <c r="B20" s="1429"/>
      <c r="C20" s="1429"/>
      <c r="D20" s="1429"/>
      <c r="E20" s="181"/>
      <c r="F20" s="181"/>
      <c r="G20" s="181"/>
      <c r="H20" s="181"/>
      <c r="I20" s="195"/>
      <c r="J20" s="181"/>
      <c r="K20" s="181"/>
      <c r="L20" s="181"/>
      <c r="M20" s="181"/>
      <c r="N20" s="181"/>
      <c r="O20" s="181"/>
      <c r="P20" s="181"/>
      <c r="Q20" s="181"/>
      <c r="R20" s="181"/>
      <c r="S20" s="181"/>
      <c r="T20" s="181"/>
      <c r="U20" s="181"/>
      <c r="V20" s="181"/>
      <c r="W20" s="181"/>
      <c r="X20" s="181"/>
      <c r="Y20" s="181"/>
      <c r="Z20" s="181"/>
      <c r="AA20" s="181"/>
      <c r="AB20" s="181"/>
      <c r="AC20" s="193"/>
    </row>
    <row r="21" spans="1:29" ht="18" customHeight="1">
      <c r="A21" s="1430"/>
      <c r="B21" s="1431"/>
      <c r="C21" s="1431"/>
      <c r="D21" s="1431"/>
      <c r="E21" s="173"/>
      <c r="F21" s="173"/>
      <c r="G21" s="173"/>
      <c r="H21" s="173"/>
      <c r="I21" s="192"/>
      <c r="J21" s="330" t="s">
        <v>531</v>
      </c>
      <c r="K21" s="173" t="s">
        <v>535</v>
      </c>
      <c r="L21" s="173"/>
      <c r="M21" s="173"/>
      <c r="N21" s="173"/>
      <c r="O21" s="330" t="s">
        <v>536</v>
      </c>
      <c r="P21" s="173" t="s">
        <v>537</v>
      </c>
      <c r="Q21" s="173"/>
      <c r="R21" s="173"/>
      <c r="S21" s="173"/>
      <c r="T21" s="330" t="s">
        <v>531</v>
      </c>
      <c r="U21" s="173" t="s">
        <v>538</v>
      </c>
      <c r="V21" s="173"/>
      <c r="W21" s="173"/>
      <c r="X21" s="173"/>
      <c r="Y21" s="196"/>
      <c r="Z21" s="173"/>
      <c r="AA21" s="173"/>
      <c r="AB21" s="173"/>
      <c r="AC21" s="187"/>
    </row>
    <row r="22" spans="1:29" ht="5.25" customHeight="1">
      <c r="A22" s="186"/>
      <c r="B22" s="173"/>
      <c r="C22" s="173"/>
      <c r="D22" s="173"/>
      <c r="E22" s="173"/>
      <c r="F22" s="173"/>
      <c r="G22" s="173"/>
      <c r="H22" s="173"/>
      <c r="I22" s="192"/>
      <c r="J22" s="197"/>
      <c r="K22" s="173"/>
      <c r="L22" s="173"/>
      <c r="M22" s="173"/>
      <c r="N22" s="173"/>
      <c r="O22" s="173"/>
      <c r="P22" s="173"/>
      <c r="Q22" s="173"/>
      <c r="R22" s="173"/>
      <c r="S22" s="173"/>
      <c r="T22" s="173"/>
      <c r="U22" s="173"/>
      <c r="V22" s="173"/>
      <c r="W22" s="173"/>
      <c r="X22" s="173"/>
      <c r="Y22" s="173"/>
      <c r="Z22" s="173"/>
      <c r="AA22" s="173"/>
      <c r="AB22" s="173"/>
      <c r="AC22" s="187"/>
    </row>
    <row r="23" spans="1:29" ht="18" customHeight="1">
      <c r="A23" s="186"/>
      <c r="B23" s="173"/>
      <c r="C23" s="173"/>
      <c r="D23" s="173"/>
      <c r="E23" s="173"/>
      <c r="F23" s="173"/>
      <c r="G23" s="173"/>
      <c r="H23" s="173"/>
      <c r="I23" s="192"/>
      <c r="J23" s="329" t="s">
        <v>531</v>
      </c>
      <c r="K23" s="173" t="s">
        <v>539</v>
      </c>
      <c r="L23" s="173"/>
      <c r="M23" s="173" t="s">
        <v>540</v>
      </c>
      <c r="N23" s="173"/>
      <c r="O23" s="173"/>
      <c r="P23" s="173"/>
      <c r="Q23" s="173"/>
      <c r="R23" s="173"/>
      <c r="S23" s="173" t="s">
        <v>541</v>
      </c>
      <c r="T23" s="173"/>
      <c r="U23" s="173"/>
      <c r="V23" s="173"/>
      <c r="W23" s="173"/>
      <c r="X23" s="173"/>
      <c r="Y23" s="173"/>
      <c r="Z23" s="173"/>
      <c r="AA23" s="173"/>
      <c r="AB23" s="173"/>
      <c r="AC23" s="187"/>
    </row>
    <row r="24" spans="1:29" ht="3.75" customHeight="1">
      <c r="A24" s="189"/>
      <c r="B24" s="190"/>
      <c r="C24" s="190"/>
      <c r="D24" s="190"/>
      <c r="E24" s="190"/>
      <c r="F24" s="190"/>
      <c r="G24" s="190"/>
      <c r="H24" s="190"/>
      <c r="I24" s="194"/>
      <c r="J24" s="198"/>
      <c r="K24" s="190"/>
      <c r="L24" s="190"/>
      <c r="M24" s="190"/>
      <c r="N24" s="190"/>
      <c r="O24" s="190"/>
      <c r="P24" s="190"/>
      <c r="Q24" s="190"/>
      <c r="R24" s="190"/>
      <c r="S24" s="190"/>
      <c r="T24" s="190"/>
      <c r="U24" s="190"/>
      <c r="V24" s="190"/>
      <c r="W24" s="190"/>
      <c r="X24" s="190"/>
      <c r="Y24" s="190"/>
      <c r="Z24" s="190"/>
      <c r="AA24" s="190"/>
      <c r="AB24" s="190"/>
      <c r="AC24" s="191"/>
    </row>
    <row r="25" spans="1:29" ht="4.5" customHeight="1">
      <c r="A25" s="1432" t="s">
        <v>542</v>
      </c>
      <c r="B25" s="1433"/>
      <c r="C25" s="1433"/>
      <c r="D25" s="1433"/>
      <c r="E25" s="1433"/>
      <c r="F25" s="173"/>
      <c r="G25" s="173"/>
      <c r="H25" s="173"/>
      <c r="I25" s="192"/>
      <c r="J25" s="197"/>
      <c r="K25" s="173"/>
      <c r="L25" s="173"/>
      <c r="M25" s="173"/>
      <c r="N25" s="173"/>
      <c r="O25" s="173"/>
      <c r="P25" s="173"/>
      <c r="Q25" s="173"/>
      <c r="R25" s="173"/>
      <c r="S25" s="173"/>
      <c r="T25" s="173"/>
      <c r="U25" s="173"/>
      <c r="V25" s="173"/>
      <c r="W25" s="173"/>
      <c r="X25" s="173"/>
      <c r="Y25" s="173"/>
      <c r="Z25" s="173"/>
      <c r="AA25" s="173"/>
      <c r="AB25" s="173"/>
      <c r="AC25" s="187"/>
    </row>
    <row r="26" spans="1:29" ht="18" customHeight="1">
      <c r="A26" s="1434"/>
      <c r="B26" s="1435"/>
      <c r="C26" s="1435"/>
      <c r="D26" s="1435"/>
      <c r="E26" s="1435"/>
      <c r="F26" s="173"/>
      <c r="G26" s="173"/>
      <c r="H26" s="173"/>
      <c r="I26" s="192"/>
      <c r="J26" s="197"/>
      <c r="K26" s="173" t="s">
        <v>543</v>
      </c>
      <c r="L26" s="173"/>
      <c r="M26" s="173"/>
      <c r="N26" s="173"/>
      <c r="O26" s="1436">
        <f>入力!E59</f>
        <v>0</v>
      </c>
      <c r="P26" s="1417"/>
      <c r="Q26" s="173" t="s">
        <v>544</v>
      </c>
      <c r="R26" s="173"/>
      <c r="S26" s="173"/>
      <c r="T26" s="173"/>
      <c r="U26" s="173"/>
      <c r="V26" s="173"/>
      <c r="W26" s="173"/>
      <c r="X26" s="173"/>
      <c r="Y26" s="173"/>
      <c r="Z26" s="173"/>
      <c r="AA26" s="173"/>
      <c r="AB26" s="173"/>
      <c r="AC26" s="187"/>
    </row>
    <row r="27" spans="1:29" ht="3.75" customHeight="1">
      <c r="A27" s="199"/>
      <c r="B27" s="200"/>
      <c r="C27" s="200"/>
      <c r="D27" s="200"/>
      <c r="E27" s="200"/>
      <c r="F27" s="173"/>
      <c r="G27" s="173"/>
      <c r="H27" s="173"/>
      <c r="I27" s="192"/>
      <c r="J27" s="197"/>
      <c r="K27" s="173"/>
      <c r="L27" s="173"/>
      <c r="M27" s="173"/>
      <c r="N27" s="173"/>
      <c r="O27" s="173"/>
      <c r="P27" s="173"/>
      <c r="Q27" s="173"/>
      <c r="R27" s="173"/>
      <c r="S27" s="173"/>
      <c r="T27" s="173"/>
      <c r="U27" s="173"/>
      <c r="V27" s="173"/>
      <c r="W27" s="173"/>
      <c r="X27" s="173"/>
      <c r="Y27" s="173"/>
      <c r="Z27" s="173"/>
      <c r="AA27" s="173"/>
      <c r="AB27" s="173"/>
      <c r="AC27" s="187"/>
    </row>
    <row r="28" spans="1:29" ht="18" customHeight="1">
      <c r="A28" s="1437" t="s">
        <v>545</v>
      </c>
      <c r="B28" s="1438"/>
      <c r="C28" s="1438"/>
      <c r="D28" s="1438"/>
      <c r="E28" s="1438"/>
      <c r="F28" s="1438"/>
      <c r="G28" s="1438"/>
      <c r="H28" s="1438"/>
      <c r="I28" s="192"/>
      <c r="J28" s="197"/>
      <c r="K28" s="173" t="s">
        <v>546</v>
      </c>
      <c r="L28" s="173"/>
      <c r="M28" s="173"/>
      <c r="N28" s="173"/>
      <c r="O28" s="1417" t="str">
        <f>申請書!AB37</f>
        <v/>
      </c>
      <c r="P28" s="1417"/>
      <c r="Q28" s="173" t="s">
        <v>544</v>
      </c>
      <c r="R28" s="173"/>
      <c r="S28" s="173" t="s">
        <v>547</v>
      </c>
      <c r="T28" s="1417">
        <v>1</v>
      </c>
      <c r="U28" s="1417"/>
      <c r="V28" s="1417"/>
      <c r="W28" s="173" t="s">
        <v>548</v>
      </c>
      <c r="X28" s="173"/>
      <c r="Y28" s="173"/>
      <c r="Z28" s="173"/>
      <c r="AA28" s="173"/>
      <c r="AB28" s="173"/>
      <c r="AC28" s="187"/>
    </row>
    <row r="29" spans="1:29" ht="3.75" customHeight="1">
      <c r="A29" s="189"/>
      <c r="B29" s="190"/>
      <c r="C29" s="190"/>
      <c r="D29" s="190"/>
      <c r="E29" s="190"/>
      <c r="F29" s="190"/>
      <c r="G29" s="190"/>
      <c r="H29" s="190"/>
      <c r="I29" s="194"/>
      <c r="J29" s="190"/>
      <c r="K29" s="190"/>
      <c r="L29" s="190"/>
      <c r="M29" s="190"/>
      <c r="N29" s="190"/>
      <c r="O29" s="190"/>
      <c r="P29" s="190"/>
      <c r="Q29" s="190"/>
      <c r="R29" s="190"/>
      <c r="S29" s="190"/>
      <c r="T29" s="190"/>
      <c r="U29" s="190"/>
      <c r="V29" s="190"/>
      <c r="W29" s="190"/>
      <c r="X29" s="190"/>
      <c r="Y29" s="190"/>
      <c r="Z29" s="190"/>
      <c r="AA29" s="190"/>
      <c r="AB29" s="190"/>
      <c r="AC29" s="191"/>
    </row>
    <row r="30" spans="1:29" ht="18" customHeight="1">
      <c r="A30" s="186" t="s">
        <v>549</v>
      </c>
      <c r="B30" s="173"/>
      <c r="C30" s="173"/>
      <c r="D30" s="173"/>
      <c r="E30" s="173"/>
      <c r="F30" s="173"/>
      <c r="G30" s="173"/>
      <c r="H30" s="173"/>
      <c r="I30" s="192"/>
      <c r="J30" s="173" t="s">
        <v>550</v>
      </c>
      <c r="K30" s="173"/>
      <c r="L30" s="1445"/>
      <c r="M30" s="1445"/>
      <c r="N30" s="1445"/>
      <c r="O30" s="1445"/>
      <c r="P30" s="173" t="s">
        <v>551</v>
      </c>
      <c r="Q30" s="173"/>
      <c r="R30" s="173"/>
      <c r="S30" s="173" t="s">
        <v>552</v>
      </c>
      <c r="T30" s="173"/>
      <c r="U30" s="173"/>
      <c r="V30" s="173"/>
      <c r="W30" s="1445"/>
      <c r="X30" s="1445"/>
      <c r="Y30" s="1445"/>
      <c r="Z30" s="1445"/>
      <c r="AA30" s="173" t="s">
        <v>553</v>
      </c>
      <c r="AB30" s="173"/>
      <c r="AC30" s="187"/>
    </row>
    <row r="31" spans="1:29" ht="18" customHeight="1">
      <c r="A31" s="180" t="s">
        <v>554</v>
      </c>
      <c r="B31" s="181"/>
      <c r="C31" s="181"/>
      <c r="D31" s="181"/>
      <c r="E31" s="181"/>
      <c r="F31" s="181"/>
      <c r="G31" s="181"/>
      <c r="H31" s="181"/>
      <c r="I31" s="1447" t="s">
        <v>555</v>
      </c>
      <c r="J31" s="1445"/>
      <c r="K31" s="1445"/>
      <c r="L31" s="1445"/>
      <c r="M31" s="1445"/>
      <c r="N31" s="1445"/>
      <c r="O31" s="1445"/>
      <c r="P31" s="1445"/>
      <c r="Q31" s="1445"/>
      <c r="R31" s="1445"/>
      <c r="S31" s="1445"/>
      <c r="T31" s="1445"/>
      <c r="U31" s="1445"/>
      <c r="V31" s="1445"/>
      <c r="W31" s="1445"/>
      <c r="X31" s="1445"/>
      <c r="Y31" s="1445"/>
      <c r="Z31" s="1445"/>
      <c r="AA31" s="1445"/>
      <c r="AB31" s="1445"/>
      <c r="AC31" s="1448"/>
    </row>
    <row r="32" spans="1:29" ht="18" customHeight="1">
      <c r="A32" s="186" t="s">
        <v>556</v>
      </c>
      <c r="B32" s="173"/>
      <c r="C32" s="173"/>
      <c r="D32" s="173"/>
      <c r="E32" s="173"/>
      <c r="F32" s="173"/>
      <c r="G32" s="173"/>
      <c r="H32" s="173"/>
      <c r="I32" s="192" t="s">
        <v>557</v>
      </c>
      <c r="J32" s="173"/>
      <c r="K32" s="173"/>
      <c r="L32" s="173"/>
      <c r="M32" s="1417"/>
      <c r="N32" s="1417"/>
      <c r="O32" s="1417"/>
      <c r="P32" s="1417"/>
      <c r="Q32" s="1417"/>
      <c r="R32" s="173" t="s">
        <v>558</v>
      </c>
      <c r="S32" s="173"/>
      <c r="T32" s="1417"/>
      <c r="U32" s="1417"/>
      <c r="V32" s="1417"/>
      <c r="W32" s="1417"/>
      <c r="X32" s="1417"/>
      <c r="Y32" s="173" t="s">
        <v>551</v>
      </c>
      <c r="Z32" s="173"/>
      <c r="AA32" s="173"/>
      <c r="AB32" s="173"/>
      <c r="AC32" s="187"/>
    </row>
    <row r="33" spans="1:29" ht="18" customHeight="1">
      <c r="A33" s="186"/>
      <c r="B33" s="173"/>
      <c r="C33" s="173"/>
      <c r="D33" s="173"/>
      <c r="E33" s="173"/>
      <c r="F33" s="173"/>
      <c r="G33" s="173"/>
      <c r="H33" s="173"/>
      <c r="I33" s="1446" t="s">
        <v>559</v>
      </c>
      <c r="J33" s="1435"/>
      <c r="K33" s="1435"/>
      <c r="L33" s="1435"/>
      <c r="M33" s="1417"/>
      <c r="N33" s="1417"/>
      <c r="O33" s="1417"/>
      <c r="P33" s="1417"/>
      <c r="Q33" s="1417"/>
      <c r="R33" s="173" t="s">
        <v>560</v>
      </c>
      <c r="S33" s="173"/>
      <c r="T33" s="173"/>
      <c r="U33" s="173"/>
      <c r="V33" s="173"/>
      <c r="W33" s="173"/>
      <c r="X33" s="173"/>
      <c r="Y33" s="173"/>
      <c r="Z33" s="173"/>
      <c r="AA33" s="173"/>
      <c r="AB33" s="173"/>
      <c r="AC33" s="187"/>
    </row>
    <row r="34" spans="1:29" ht="18" customHeight="1">
      <c r="A34" s="201" t="s">
        <v>561</v>
      </c>
      <c r="B34" s="174"/>
      <c r="C34" s="174"/>
      <c r="D34" s="174"/>
      <c r="E34" s="174"/>
      <c r="F34" s="174"/>
      <c r="G34" s="174"/>
      <c r="H34" s="174"/>
      <c r="I34" s="202"/>
      <c r="J34" s="174"/>
      <c r="K34" s="174"/>
      <c r="L34" s="1444"/>
      <c r="M34" s="1444"/>
      <c r="N34" s="174" t="s">
        <v>513</v>
      </c>
      <c r="O34" s="1444"/>
      <c r="P34" s="1444"/>
      <c r="Q34" s="174" t="s">
        <v>519</v>
      </c>
      <c r="R34" s="1444"/>
      <c r="S34" s="1444"/>
      <c r="T34" s="174" t="s">
        <v>515</v>
      </c>
      <c r="U34" s="174"/>
      <c r="V34" s="174"/>
      <c r="W34" s="174"/>
      <c r="X34" s="174"/>
      <c r="Y34" s="174"/>
      <c r="Z34" s="174"/>
      <c r="AA34" s="174"/>
      <c r="AB34" s="174"/>
      <c r="AC34" s="203"/>
    </row>
    <row r="35" spans="1:29" ht="18" customHeight="1">
      <c r="A35" s="201" t="s">
        <v>562</v>
      </c>
      <c r="B35" s="174"/>
      <c r="C35" s="174"/>
      <c r="D35" s="174"/>
      <c r="E35" s="174"/>
      <c r="F35" s="174"/>
      <c r="G35" s="174"/>
      <c r="H35" s="174"/>
      <c r="I35" s="202"/>
      <c r="J35" s="174"/>
      <c r="K35" s="174"/>
      <c r="L35" s="1444"/>
      <c r="M35" s="1444"/>
      <c r="N35" s="174" t="s">
        <v>513</v>
      </c>
      <c r="O35" s="1444"/>
      <c r="P35" s="1444"/>
      <c r="Q35" s="174" t="s">
        <v>519</v>
      </c>
      <c r="R35" s="1444"/>
      <c r="S35" s="1444"/>
      <c r="T35" s="174" t="s">
        <v>515</v>
      </c>
      <c r="U35" s="204" t="s">
        <v>563</v>
      </c>
      <c r="V35" s="205"/>
      <c r="W35" s="205"/>
      <c r="X35" s="328"/>
      <c r="Y35" s="205" t="s">
        <v>513</v>
      </c>
      <c r="Z35" s="328"/>
      <c r="AA35" s="205" t="s">
        <v>519</v>
      </c>
      <c r="AB35" s="328"/>
      <c r="AC35" s="206" t="s">
        <v>564</v>
      </c>
    </row>
    <row r="36" spans="1:29" ht="18" customHeight="1">
      <c r="A36" s="186" t="s">
        <v>565</v>
      </c>
      <c r="B36" s="173"/>
      <c r="C36" s="173"/>
      <c r="D36" s="173"/>
      <c r="E36" s="173"/>
      <c r="F36" s="173"/>
      <c r="G36" s="173"/>
      <c r="H36" s="173"/>
      <c r="I36" s="192"/>
      <c r="J36" s="329" t="s">
        <v>566</v>
      </c>
      <c r="K36" s="173" t="s">
        <v>567</v>
      </c>
      <c r="L36" s="176"/>
      <c r="M36" s="329" t="s">
        <v>566</v>
      </c>
      <c r="N36" s="173" t="s">
        <v>568</v>
      </c>
      <c r="O36" s="176"/>
      <c r="P36" s="329" t="s">
        <v>569</v>
      </c>
      <c r="Q36" s="173" t="s">
        <v>570</v>
      </c>
      <c r="R36" s="176"/>
      <c r="S36" s="329" t="s">
        <v>566</v>
      </c>
      <c r="T36" s="173" t="s">
        <v>571</v>
      </c>
      <c r="U36" s="173"/>
      <c r="V36" s="329" t="s">
        <v>569</v>
      </c>
      <c r="W36" s="173" t="s">
        <v>539</v>
      </c>
      <c r="X36" s="173"/>
      <c r="Y36" s="173"/>
      <c r="Z36" s="173"/>
      <c r="AA36" s="173"/>
      <c r="AB36" s="173"/>
      <c r="AC36" s="187"/>
    </row>
    <row r="37" spans="1:29" ht="18" customHeight="1" thickBot="1">
      <c r="A37" s="207" t="s">
        <v>572</v>
      </c>
      <c r="B37" s="174"/>
      <c r="C37" s="174"/>
      <c r="D37" s="174"/>
      <c r="E37" s="174"/>
      <c r="F37" s="174"/>
      <c r="G37" s="174"/>
      <c r="H37" s="174"/>
      <c r="I37" s="208"/>
      <c r="J37" s="209" t="s">
        <v>573</v>
      </c>
      <c r="K37" s="210"/>
      <c r="L37" s="211"/>
      <c r="M37" s="209"/>
      <c r="N37" s="210" t="s">
        <v>574</v>
      </c>
      <c r="O37" s="211"/>
      <c r="P37" s="209"/>
      <c r="Q37" s="210"/>
      <c r="R37" s="211" t="s">
        <v>575</v>
      </c>
      <c r="S37" s="209"/>
      <c r="T37" s="210"/>
      <c r="U37" s="210"/>
      <c r="V37" s="209" t="s">
        <v>576</v>
      </c>
      <c r="W37" s="210"/>
      <c r="X37" s="210"/>
      <c r="Y37" s="210"/>
      <c r="Z37" s="210"/>
      <c r="AA37" s="210"/>
      <c r="AB37" s="210"/>
      <c r="AC37" s="212"/>
    </row>
    <row r="38" spans="1:29" ht="18" customHeight="1" thickTop="1">
      <c r="A38" s="213" t="s">
        <v>577</v>
      </c>
      <c r="B38" s="173"/>
      <c r="C38" s="214">
        <v>1</v>
      </c>
      <c r="D38" s="214" t="s">
        <v>578</v>
      </c>
      <c r="E38" s="214"/>
      <c r="F38" s="214"/>
      <c r="G38" s="173"/>
      <c r="H38" s="173"/>
      <c r="I38" s="173"/>
      <c r="J38" s="197"/>
      <c r="K38" s="173"/>
      <c r="L38" s="176"/>
      <c r="M38" s="197"/>
      <c r="N38" s="173"/>
      <c r="O38" s="176"/>
      <c r="P38" s="197"/>
      <c r="Q38" s="173"/>
      <c r="R38" s="176"/>
      <c r="S38" s="197"/>
      <c r="T38" s="173"/>
      <c r="U38" s="173"/>
      <c r="V38" s="197"/>
      <c r="W38" s="173"/>
      <c r="X38" s="173"/>
      <c r="Y38" s="173"/>
      <c r="Z38" s="173"/>
      <c r="AA38" s="173"/>
      <c r="AB38" s="173"/>
      <c r="AC38" s="215"/>
    </row>
    <row r="39" spans="1:29" ht="18" customHeight="1">
      <c r="A39" s="189"/>
      <c r="B39" s="190"/>
      <c r="C39" s="216">
        <v>2</v>
      </c>
      <c r="D39" s="216" t="s">
        <v>579</v>
      </c>
      <c r="E39" s="216"/>
      <c r="F39" s="190"/>
      <c r="G39" s="190"/>
      <c r="H39" s="190"/>
      <c r="I39" s="190"/>
      <c r="J39" s="198"/>
      <c r="K39" s="190"/>
      <c r="L39" s="217"/>
      <c r="M39" s="198"/>
      <c r="N39" s="190"/>
      <c r="O39" s="217"/>
      <c r="P39" s="198"/>
      <c r="Q39" s="190"/>
      <c r="R39" s="217"/>
      <c r="S39" s="198"/>
      <c r="T39" s="190"/>
      <c r="U39" s="190"/>
      <c r="V39" s="198"/>
      <c r="W39" s="190"/>
      <c r="X39" s="190"/>
      <c r="Y39" s="190"/>
      <c r="Z39" s="190"/>
      <c r="AA39" s="190"/>
      <c r="AB39" s="190"/>
      <c r="AC39" s="218"/>
    </row>
    <row r="40" spans="1:29" ht="4.5" customHeight="1">
      <c r="A40" s="173"/>
      <c r="B40" s="173"/>
      <c r="C40" s="173"/>
      <c r="D40" s="173"/>
      <c r="E40" s="173"/>
      <c r="F40" s="173"/>
      <c r="G40" s="173"/>
      <c r="H40" s="173"/>
      <c r="I40" s="173"/>
      <c r="J40" s="197"/>
      <c r="K40" s="173"/>
      <c r="L40" s="176"/>
      <c r="M40" s="197"/>
      <c r="N40" s="173"/>
      <c r="O40" s="176"/>
      <c r="P40" s="197"/>
      <c r="Q40" s="173"/>
      <c r="R40" s="176"/>
      <c r="S40" s="197"/>
      <c r="T40" s="173"/>
      <c r="U40" s="173"/>
      <c r="V40" s="197"/>
      <c r="W40" s="173"/>
      <c r="X40" s="173"/>
      <c r="Y40" s="173"/>
      <c r="Z40" s="173"/>
      <c r="AA40" s="173"/>
      <c r="AB40" s="173"/>
      <c r="AC40" s="173"/>
    </row>
    <row r="41" spans="1:29" ht="17.100000000000001" customHeight="1">
      <c r="A41" s="1451" t="s">
        <v>580</v>
      </c>
      <c r="B41" s="1452"/>
      <c r="C41" s="1452"/>
      <c r="D41" s="1452"/>
      <c r="E41" s="1452"/>
      <c r="F41" s="1398" t="s">
        <v>581</v>
      </c>
      <c r="G41" s="1399"/>
      <c r="H41" s="1400"/>
      <c r="I41" s="1398" t="s">
        <v>582</v>
      </c>
      <c r="J41" s="1399"/>
      <c r="K41" s="1400"/>
      <c r="L41" s="201"/>
      <c r="M41" s="174"/>
      <c r="N41" s="175"/>
      <c r="O41" s="201"/>
      <c r="P41" s="174"/>
      <c r="Q41" s="175"/>
      <c r="R41" s="201"/>
      <c r="S41" s="174"/>
      <c r="T41" s="175"/>
      <c r="U41" s="201"/>
      <c r="V41" s="174"/>
      <c r="W41" s="175"/>
      <c r="X41" s="201"/>
      <c r="Y41" s="174"/>
      <c r="Z41" s="175"/>
      <c r="AA41" s="1453" t="s">
        <v>583</v>
      </c>
      <c r="AB41" s="1454"/>
      <c r="AC41" s="1455"/>
    </row>
    <row r="42" spans="1:29" ht="21.95" customHeight="1">
      <c r="A42" s="1456" t="s">
        <v>584</v>
      </c>
      <c r="B42" s="1457"/>
      <c r="C42" s="1457"/>
      <c r="D42" s="1457"/>
      <c r="E42" s="219" t="s">
        <v>536</v>
      </c>
      <c r="F42" s="180"/>
      <c r="G42" s="181"/>
      <c r="H42" s="220"/>
      <c r="I42" s="180"/>
      <c r="J42" s="221"/>
      <c r="K42" s="220"/>
      <c r="L42" s="222"/>
      <c r="M42" s="221"/>
      <c r="N42" s="220"/>
      <c r="O42" s="222"/>
      <c r="P42" s="221"/>
      <c r="Q42" s="220"/>
      <c r="R42" s="222"/>
      <c r="S42" s="221"/>
      <c r="T42" s="220"/>
      <c r="U42" s="180"/>
      <c r="V42" s="221"/>
      <c r="W42" s="220"/>
      <c r="X42" s="180"/>
      <c r="Y42" s="181"/>
      <c r="Z42" s="220"/>
      <c r="AA42" s="181"/>
      <c r="AB42" s="181"/>
      <c r="AC42" s="220"/>
    </row>
    <row r="43" spans="1:29" ht="21.95" customHeight="1">
      <c r="A43" s="1458" t="s">
        <v>585</v>
      </c>
      <c r="B43" s="1459"/>
      <c r="C43" s="1459"/>
      <c r="D43" s="1459"/>
      <c r="E43" s="223" t="s">
        <v>536</v>
      </c>
      <c r="F43" s="186"/>
      <c r="G43" s="173"/>
      <c r="H43" s="215"/>
      <c r="I43" s="186"/>
      <c r="J43" s="197"/>
      <c r="K43" s="215"/>
      <c r="L43" s="224"/>
      <c r="M43" s="197"/>
      <c r="N43" s="215"/>
      <c r="O43" s="224"/>
      <c r="P43" s="197"/>
      <c r="Q43" s="215"/>
      <c r="R43" s="224"/>
      <c r="S43" s="197"/>
      <c r="T43" s="215"/>
      <c r="U43" s="186"/>
      <c r="V43" s="197"/>
      <c r="W43" s="215"/>
      <c r="X43" s="186"/>
      <c r="Y43" s="173"/>
      <c r="Z43" s="215"/>
      <c r="AA43" s="173"/>
      <c r="AB43" s="173"/>
      <c r="AC43" s="215"/>
    </row>
    <row r="44" spans="1:29" ht="21.95" customHeight="1">
      <c r="A44" s="1449" t="s">
        <v>586</v>
      </c>
      <c r="B44" s="1450"/>
      <c r="C44" s="1450"/>
      <c r="D44" s="1450"/>
      <c r="E44" s="225" t="s">
        <v>566</v>
      </c>
      <c r="F44" s="189"/>
      <c r="G44" s="190"/>
      <c r="H44" s="218"/>
      <c r="I44" s="189"/>
      <c r="J44" s="198"/>
      <c r="K44" s="218"/>
      <c r="L44" s="226"/>
      <c r="M44" s="198"/>
      <c r="N44" s="218"/>
      <c r="O44" s="226"/>
      <c r="P44" s="198"/>
      <c r="Q44" s="218"/>
      <c r="R44" s="226"/>
      <c r="S44" s="198"/>
      <c r="T44" s="218"/>
      <c r="U44" s="189"/>
      <c r="V44" s="198"/>
      <c r="W44" s="218"/>
      <c r="X44" s="189"/>
      <c r="Y44" s="190"/>
      <c r="Z44" s="218"/>
      <c r="AA44" s="190"/>
      <c r="AB44" s="190"/>
      <c r="AC44" s="218"/>
    </row>
    <row r="45" spans="1:29" ht="18" customHeight="1">
      <c r="A45" s="227"/>
      <c r="B45" s="228"/>
      <c r="C45" s="228"/>
      <c r="D45" s="228"/>
      <c r="E45" s="228"/>
      <c r="F45" s="228"/>
      <c r="G45" s="228"/>
      <c r="H45" s="228"/>
      <c r="I45" s="228"/>
      <c r="J45" s="228"/>
      <c r="K45" s="228"/>
      <c r="L45" s="228"/>
      <c r="M45" s="228"/>
      <c r="N45" s="228"/>
      <c r="O45" s="228"/>
      <c r="P45" s="228"/>
      <c r="Q45" s="228"/>
      <c r="R45" s="228"/>
      <c r="S45" s="228"/>
      <c r="T45" s="228"/>
    </row>
    <row r="46" spans="1:29" ht="18" customHeight="1"/>
    <row r="47" spans="1:29" ht="18" customHeight="1"/>
    <row r="48" spans="1:29"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row r="372" ht="20.100000000000001" customHeight="1"/>
    <row r="373" ht="20.100000000000001" customHeight="1"/>
    <row r="374" ht="20.100000000000001" customHeight="1"/>
    <row r="375" ht="20.100000000000001" customHeight="1"/>
    <row r="376" ht="20.100000000000001" customHeight="1"/>
    <row r="377" ht="20.100000000000001" customHeight="1"/>
    <row r="378" ht="20.100000000000001" customHeight="1"/>
    <row r="379" ht="20.100000000000001" customHeight="1"/>
    <row r="380" ht="20.100000000000001" customHeight="1"/>
    <row r="381" ht="20.100000000000001" customHeight="1"/>
    <row r="382" ht="20.100000000000001" customHeight="1"/>
    <row r="383" ht="20.100000000000001" customHeight="1"/>
    <row r="384" ht="20.100000000000001" customHeight="1"/>
    <row r="385" ht="20.100000000000001" customHeight="1"/>
    <row r="386" ht="20.100000000000001" customHeight="1"/>
    <row r="387" ht="20.100000000000001" customHeight="1"/>
    <row r="388" ht="20.100000000000001" customHeight="1"/>
    <row r="389" ht="20.100000000000001" customHeight="1"/>
    <row r="390" ht="20.100000000000001" customHeight="1"/>
    <row r="391" ht="20.100000000000001" customHeight="1"/>
    <row r="392" ht="20.100000000000001" customHeight="1"/>
    <row r="393" ht="20.100000000000001" customHeight="1"/>
    <row r="394" ht="20.100000000000001" customHeight="1"/>
    <row r="395" ht="20.100000000000001" customHeight="1"/>
    <row r="396" ht="20.100000000000001" customHeight="1"/>
  </sheetData>
  <mergeCells count="54">
    <mergeCell ref="A44:D44"/>
    <mergeCell ref="A41:E41"/>
    <mergeCell ref="F41:H41"/>
    <mergeCell ref="I41:K41"/>
    <mergeCell ref="AA41:AC41"/>
    <mergeCell ref="A42:D42"/>
    <mergeCell ref="A43:D43"/>
    <mergeCell ref="L35:M35"/>
    <mergeCell ref="O35:P35"/>
    <mergeCell ref="R35:S35"/>
    <mergeCell ref="L30:O30"/>
    <mergeCell ref="W30:Z30"/>
    <mergeCell ref="I33:L33"/>
    <mergeCell ref="M33:Q33"/>
    <mergeCell ref="L34:M34"/>
    <mergeCell ref="O34:P34"/>
    <mergeCell ref="R34:S34"/>
    <mergeCell ref="I31:J31"/>
    <mergeCell ref="K31:AC31"/>
    <mergeCell ref="M32:Q32"/>
    <mergeCell ref="T32:X32"/>
    <mergeCell ref="I14:AC14"/>
    <mergeCell ref="R15:Y15"/>
    <mergeCell ref="T28:V28"/>
    <mergeCell ref="A20:D21"/>
    <mergeCell ref="A25:E26"/>
    <mergeCell ref="O26:P26"/>
    <mergeCell ref="A28:H28"/>
    <mergeCell ref="O28:P28"/>
    <mergeCell ref="A16:H16"/>
    <mergeCell ref="L16:AC16"/>
    <mergeCell ref="I8:I12"/>
    <mergeCell ref="J8:K8"/>
    <mergeCell ref="M8:P8"/>
    <mergeCell ref="A9:H12"/>
    <mergeCell ref="J9:AC9"/>
    <mergeCell ref="J11:Y11"/>
    <mergeCell ref="Z11:AA11"/>
    <mergeCell ref="S12:Z12"/>
    <mergeCell ref="A4:AC5"/>
    <mergeCell ref="A6:H7"/>
    <mergeCell ref="S6:AC6"/>
    <mergeCell ref="S7:T7"/>
    <mergeCell ref="U7:V7"/>
    <mergeCell ref="X7:Y7"/>
    <mergeCell ref="AA7:AB7"/>
    <mergeCell ref="C1:D1"/>
    <mergeCell ref="I1:J1"/>
    <mergeCell ref="P1:T1"/>
    <mergeCell ref="U1:AC1"/>
    <mergeCell ref="P2:T2"/>
    <mergeCell ref="U2:V2"/>
    <mergeCell ref="X2:Y2"/>
    <mergeCell ref="AA2:AB2"/>
  </mergeCells>
  <phoneticPr fontId="5"/>
  <hyperlinks>
    <hyperlink ref="AG2" location="水道申請" display="工事店情報に戻る"/>
  </hyperlinks>
  <pageMargins left="0.23622047244094491" right="0.23622047244094491" top="0.74803149606299213" bottom="0.74803149606299213" header="0.31496062992125984" footer="0.31496062992125984"/>
  <pageSetup paperSize="9" orientation="portrait" blackAndWhite="1"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28"/>
  <sheetViews>
    <sheetView view="pageBreakPreview" zoomScale="80" zoomScaleNormal="100" zoomScaleSheetLayoutView="80" workbookViewId="0">
      <selection activeCell="F19" sqref="F19"/>
    </sheetView>
  </sheetViews>
  <sheetFormatPr defaultRowHeight="18.75"/>
  <cols>
    <col min="1" max="1" width="1.625" style="233" customWidth="1"/>
    <col min="2" max="2" width="14.625" style="233" customWidth="1"/>
    <col min="3" max="3" width="4.75" style="233" customWidth="1"/>
    <col min="4" max="4" width="2.75" style="233" customWidth="1"/>
    <col min="5" max="6" width="13" style="233" customWidth="1"/>
    <col min="7" max="7" width="36.25" style="233" customWidth="1"/>
    <col min="8" max="8" width="1.625" style="233" customWidth="1"/>
    <col min="9" max="9" width="9" style="233"/>
    <col min="10" max="10" width="22.5" style="233" bestFit="1" customWidth="1"/>
    <col min="11" max="16384" width="9" style="233"/>
  </cols>
  <sheetData>
    <row r="1" spans="2:10" ht="17.25" customHeight="1">
      <c r="B1" s="238" t="s">
        <v>602</v>
      </c>
      <c r="C1" s="238"/>
    </row>
    <row r="2" spans="2:10" ht="19.5" customHeight="1">
      <c r="B2" s="1461" t="s">
        <v>603</v>
      </c>
      <c r="C2" s="1461"/>
      <c r="D2" s="1461"/>
      <c r="E2" s="1461"/>
      <c r="F2" s="1461"/>
      <c r="G2" s="1461"/>
      <c r="J2" s="234" t="s">
        <v>600</v>
      </c>
    </row>
    <row r="3" spans="2:10" ht="17.25" customHeight="1">
      <c r="B3" s="238"/>
      <c r="C3" s="238"/>
      <c r="F3" s="333"/>
      <c r="G3" s="787"/>
    </row>
    <row r="4" spans="2:10">
      <c r="B4" s="240"/>
      <c r="C4" s="240"/>
    </row>
    <row r="5" spans="2:10" ht="17.25" customHeight="1">
      <c r="B5" s="1462" t="s">
        <v>325</v>
      </c>
      <c r="C5" s="1462"/>
    </row>
    <row r="6" spans="2:10">
      <c r="B6" s="240"/>
      <c r="C6" s="240"/>
    </row>
    <row r="7" spans="2:10" ht="17.25" customHeight="1">
      <c r="B7" s="238"/>
      <c r="C7" s="238"/>
      <c r="E7" s="233" t="s">
        <v>604</v>
      </c>
      <c r="F7" s="241" t="s">
        <v>375</v>
      </c>
      <c r="G7" s="331">
        <f>工事店情報!D6</f>
        <v>0</v>
      </c>
    </row>
    <row r="8" spans="2:10" ht="14.25" customHeight="1">
      <c r="B8" s="242"/>
      <c r="C8" s="242"/>
      <c r="F8" s="243" t="s">
        <v>605</v>
      </c>
      <c r="G8" s="332">
        <f>工事店情報!D5</f>
        <v>0</v>
      </c>
    </row>
    <row r="9" spans="2:10" ht="17.25" customHeight="1">
      <c r="B9" s="238"/>
      <c r="C9" s="238"/>
      <c r="F9" s="241" t="s">
        <v>606</v>
      </c>
      <c r="G9" s="331">
        <f>工事店情報!D4</f>
        <v>0</v>
      </c>
    </row>
    <row r="10" spans="2:10" ht="17.25" customHeight="1">
      <c r="B10" s="238"/>
      <c r="C10" s="238"/>
      <c r="F10" s="247"/>
      <c r="G10" s="233" t="str">
        <f>IF(工事店情報!D7="","",工事店情報!D7)</f>
        <v/>
      </c>
    </row>
    <row r="11" spans="2:10" ht="17.25" customHeight="1">
      <c r="B11" s="238"/>
      <c r="C11" s="238"/>
      <c r="F11" s="244" t="s">
        <v>607</v>
      </c>
    </row>
    <row r="12" spans="2:10">
      <c r="B12" s="240"/>
      <c r="C12" s="240"/>
    </row>
    <row r="13" spans="2:10" ht="17.25" customHeight="1">
      <c r="B13" s="238"/>
      <c r="C13" s="238"/>
      <c r="E13" s="233" t="s">
        <v>608</v>
      </c>
      <c r="F13" s="241" t="s">
        <v>609</v>
      </c>
      <c r="G13" s="331">
        <f>工事店情報!D11</f>
        <v>0</v>
      </c>
    </row>
    <row r="14" spans="2:10">
      <c r="B14" s="240"/>
      <c r="C14" s="240"/>
    </row>
    <row r="15" spans="2:10">
      <c r="B15" s="240"/>
      <c r="C15" s="240"/>
    </row>
    <row r="16" spans="2:10" ht="22.5" customHeight="1">
      <c r="B16" s="1460" t="s">
        <v>610</v>
      </c>
      <c r="C16" s="1460"/>
      <c r="D16" s="1460"/>
      <c r="E16" s="1460"/>
      <c r="F16" s="1460"/>
      <c r="G16" s="1460"/>
    </row>
    <row r="17" spans="2:7" ht="22.5" customHeight="1">
      <c r="B17" s="1460" t="s">
        <v>611</v>
      </c>
      <c r="C17" s="1460"/>
      <c r="D17" s="1460"/>
      <c r="E17" s="1460"/>
      <c r="F17" s="1460"/>
      <c r="G17" s="1460"/>
    </row>
    <row r="18" spans="2:7">
      <c r="B18" s="240"/>
      <c r="C18" s="240"/>
    </row>
    <row r="19" spans="2:7" ht="43.5" customHeight="1">
      <c r="B19" s="245" t="s">
        <v>612</v>
      </c>
      <c r="C19" s="1463" t="str">
        <f>LEFT(入力!E1,4)&amp;"-"&amp;RIGHT(入力!E1,4)</f>
        <v>-</v>
      </c>
      <c r="D19" s="1464"/>
      <c r="E19" s="1465"/>
      <c r="F19" s="785" t="s">
        <v>1270</v>
      </c>
      <c r="G19" s="786">
        <f>入力!E2</f>
        <v>0</v>
      </c>
    </row>
    <row r="20" spans="2:7" ht="43.5" customHeight="1">
      <c r="B20" s="245" t="s">
        <v>614</v>
      </c>
      <c r="C20" s="1466" t="str">
        <f>申請書!I28</f>
        <v/>
      </c>
      <c r="D20" s="1467"/>
      <c r="E20" s="1467"/>
      <c r="F20" s="1467"/>
      <c r="G20" s="1468"/>
    </row>
    <row r="21" spans="2:7" ht="43.5" customHeight="1">
      <c r="B21" s="245" t="s">
        <v>615</v>
      </c>
      <c r="C21" s="1469">
        <f>申請書!J16</f>
        <v>0</v>
      </c>
      <c r="D21" s="1467"/>
      <c r="E21" s="1467"/>
      <c r="F21" s="1467"/>
      <c r="G21" s="1468"/>
    </row>
    <row r="22" spans="2:7">
      <c r="B22" s="240"/>
      <c r="C22" s="240"/>
    </row>
    <row r="23" spans="2:7" ht="17.25" customHeight="1">
      <c r="B23" s="238" t="s">
        <v>344</v>
      </c>
      <c r="C23" s="238"/>
    </row>
    <row r="24" spans="2:7" ht="17.25" customHeight="1">
      <c r="B24" s="1462" t="s">
        <v>616</v>
      </c>
      <c r="C24" s="1462"/>
      <c r="D24" s="1462"/>
      <c r="E24" s="1462"/>
      <c r="F24" s="1462"/>
      <c r="G24" s="1462"/>
    </row>
    <row r="25" spans="2:7" ht="17.25" customHeight="1">
      <c r="B25" s="1462" t="s">
        <v>617</v>
      </c>
      <c r="C25" s="1462"/>
      <c r="D25" s="1462"/>
      <c r="E25" s="1462"/>
      <c r="F25" s="1462"/>
      <c r="G25" s="1462"/>
    </row>
    <row r="28" spans="2:7">
      <c r="B28" s="240"/>
      <c r="C28" s="240"/>
    </row>
  </sheetData>
  <mergeCells count="9">
    <mergeCell ref="B16:G16"/>
    <mergeCell ref="B2:G2"/>
    <mergeCell ref="B5:C5"/>
    <mergeCell ref="B25:G25"/>
    <mergeCell ref="B17:G17"/>
    <mergeCell ref="C19:E19"/>
    <mergeCell ref="C20:G20"/>
    <mergeCell ref="C21:G21"/>
    <mergeCell ref="B24:G24"/>
  </mergeCells>
  <phoneticPr fontId="5"/>
  <hyperlinks>
    <hyperlink ref="J2" location="水道申請" display="工事店情報に戻る"/>
  </hyperlinks>
  <printOptions horizontalCentered="1"/>
  <pageMargins left="0.74803149606299213" right="0.74803149606299213" top="0.98425196850393704" bottom="0.98425196850393704" header="0.51181102362204722" footer="0.51181102362204722"/>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0"/>
  <sheetViews>
    <sheetView view="pageBreakPreview" zoomScale="80" zoomScaleNormal="80" zoomScaleSheetLayoutView="80" workbookViewId="0">
      <selection activeCell="L13" sqref="L13:N13"/>
    </sheetView>
  </sheetViews>
  <sheetFormatPr defaultRowHeight="18.75"/>
  <cols>
    <col min="1" max="1" width="1.625" style="233" customWidth="1"/>
    <col min="2" max="2" width="9.125" style="233" customWidth="1"/>
    <col min="3" max="3" width="3.875" style="233" customWidth="1"/>
    <col min="4" max="4" width="6.75" style="233" customWidth="1"/>
    <col min="5" max="5" width="3.875" style="233" customWidth="1"/>
    <col min="6" max="6" width="8.875" style="233" customWidth="1"/>
    <col min="7" max="7" width="4.125" style="233" customWidth="1"/>
    <col min="8" max="8" width="7.875" style="233" customWidth="1"/>
    <col min="9" max="9" width="3.125" style="233" customWidth="1"/>
    <col min="10" max="10" width="4.375" style="233" customWidth="1"/>
    <col min="11" max="11" width="13" style="233" customWidth="1"/>
    <col min="12" max="12" width="4.25" style="233" customWidth="1"/>
    <col min="13" max="13" width="3.75" style="233" customWidth="1"/>
    <col min="14" max="14" width="20.5" style="233" customWidth="1"/>
    <col min="15" max="15" width="1.625" style="233" customWidth="1"/>
    <col min="16" max="16" width="10.625" style="233" customWidth="1"/>
    <col min="17" max="17" width="22.5" style="233" bestFit="1" customWidth="1"/>
    <col min="18" max="16384" width="9" style="233"/>
  </cols>
  <sheetData>
    <row r="1" spans="1:17" ht="22.5" customHeight="1">
      <c r="B1" s="238" t="s">
        <v>618</v>
      </c>
    </row>
    <row r="2" spans="1:17" ht="22.5" customHeight="1">
      <c r="A2" s="1461" t="s">
        <v>619</v>
      </c>
      <c r="B2" s="1461"/>
      <c r="C2" s="1461"/>
      <c r="D2" s="1461"/>
      <c r="E2" s="1461"/>
      <c r="F2" s="1461"/>
      <c r="G2" s="1461"/>
      <c r="H2" s="1461"/>
      <c r="I2" s="1461"/>
      <c r="J2" s="1461"/>
      <c r="K2" s="1461"/>
      <c r="L2" s="1461"/>
      <c r="M2" s="1461"/>
      <c r="N2" s="1461"/>
      <c r="O2" s="1461"/>
      <c r="Q2" s="234" t="s">
        <v>600</v>
      </c>
    </row>
    <row r="3" spans="1:17" ht="22.5" customHeight="1">
      <c r="L3" s="239"/>
      <c r="M3" s="334"/>
      <c r="N3" s="335">
        <f>'1_給水装置工事しゅん工検査申請書'!G3</f>
        <v>0</v>
      </c>
    </row>
    <row r="4" spans="1:17" ht="22.5" customHeight="1">
      <c r="B4" s="1476" t="s">
        <v>325</v>
      </c>
      <c r="C4" s="1476"/>
      <c r="D4" s="1476"/>
    </row>
    <row r="5" spans="1:17" ht="22.5" customHeight="1">
      <c r="H5" s="1477" t="s">
        <v>620</v>
      </c>
      <c r="I5" s="1477"/>
      <c r="K5" s="233" t="s">
        <v>621</v>
      </c>
      <c r="L5" s="1478">
        <f>'1_給水装置工事しゅん工検査申請書'!G7</f>
        <v>0</v>
      </c>
      <c r="M5" s="1479"/>
      <c r="N5" s="1479"/>
    </row>
    <row r="6" spans="1:17" ht="18" customHeight="1">
      <c r="K6" s="246" t="s">
        <v>605</v>
      </c>
      <c r="L6" s="1478">
        <f>'1_給水装置工事しゅん工検査申請書'!G8</f>
        <v>0</v>
      </c>
      <c r="M6" s="1479"/>
      <c r="N6" s="1479"/>
    </row>
    <row r="7" spans="1:17" ht="22.5" customHeight="1">
      <c r="B7" s="233" t="s">
        <v>622</v>
      </c>
      <c r="K7" s="233" t="s">
        <v>623</v>
      </c>
      <c r="L7" s="1478">
        <f>'1_給水装置工事しゅん工検査申請書'!G9</f>
        <v>0</v>
      </c>
      <c r="M7" s="1479"/>
      <c r="N7" s="1479"/>
    </row>
    <row r="8" spans="1:17">
      <c r="L8" s="1478" t="str">
        <f>'1_給水装置工事しゅん工検査申請書'!G10</f>
        <v/>
      </c>
      <c r="M8" s="1479"/>
      <c r="N8" s="1479"/>
    </row>
    <row r="9" spans="1:17" ht="15.75" customHeight="1">
      <c r="K9" s="233" t="s">
        <v>624</v>
      </c>
    </row>
    <row r="10" spans="1:17" ht="22.5" customHeight="1">
      <c r="H10" s="1477" t="s">
        <v>625</v>
      </c>
      <c r="I10" s="1477"/>
      <c r="K10" s="233" t="s">
        <v>626</v>
      </c>
      <c r="L10" s="1478">
        <f>'1_給水装置工事しゅん工検査申請書'!G13</f>
        <v>0</v>
      </c>
      <c r="M10" s="1479"/>
      <c r="N10" s="1479"/>
    </row>
    <row r="11" spans="1:17" ht="22.5" customHeight="1">
      <c r="B11" s="1480" t="s">
        <v>627</v>
      </c>
      <c r="C11" s="1480"/>
      <c r="D11" s="1480"/>
      <c r="E11" s="1480"/>
      <c r="F11" s="1480"/>
      <c r="G11" s="1480"/>
      <c r="H11" s="1480"/>
      <c r="I11" s="1480"/>
      <c r="J11" s="1480"/>
      <c r="K11" s="1480"/>
      <c r="L11" s="1480"/>
      <c r="M11" s="1480"/>
      <c r="N11" s="1480"/>
    </row>
    <row r="12" spans="1:17" ht="22.5" customHeight="1">
      <c r="B12" s="1481" t="s">
        <v>628</v>
      </c>
      <c r="C12" s="1481"/>
      <c r="D12" s="1481"/>
      <c r="E12" s="1481"/>
      <c r="F12" s="1481"/>
      <c r="G12" s="1481"/>
      <c r="H12" s="1481"/>
      <c r="I12" s="1481"/>
      <c r="J12" s="1481"/>
      <c r="K12" s="1481"/>
      <c r="L12" s="1481"/>
      <c r="M12" s="1481"/>
      <c r="N12" s="1481"/>
    </row>
    <row r="13" spans="1:17" ht="22.5" customHeight="1">
      <c r="B13" s="248" t="s">
        <v>614</v>
      </c>
      <c r="C13" s="1470" t="str">
        <f>申請書!I28</f>
        <v/>
      </c>
      <c r="D13" s="1471"/>
      <c r="E13" s="1471"/>
      <c r="F13" s="1471"/>
      <c r="G13" s="1471"/>
      <c r="H13" s="1471"/>
      <c r="I13" s="1471"/>
      <c r="J13" s="1472"/>
      <c r="K13" s="248" t="s">
        <v>612</v>
      </c>
      <c r="L13" s="1473" t="str">
        <f>LEFT(入力!E1,4)&amp;"-"&amp;RIGHT(入力!E1,4)</f>
        <v>-</v>
      </c>
      <c r="M13" s="1474"/>
      <c r="N13" s="1475"/>
    </row>
    <row r="14" spans="1:17" ht="22.5" customHeight="1">
      <c r="B14" s="248" t="s">
        <v>615</v>
      </c>
      <c r="C14" s="1482">
        <f>申請書!J16</f>
        <v>0</v>
      </c>
      <c r="D14" s="1471"/>
      <c r="E14" s="1471"/>
      <c r="F14" s="1471"/>
      <c r="G14" s="1471"/>
      <c r="H14" s="1471"/>
      <c r="I14" s="1471"/>
      <c r="J14" s="1472"/>
      <c r="K14" s="248" t="s">
        <v>613</v>
      </c>
      <c r="L14" s="1473">
        <f>入力!E2</f>
        <v>0</v>
      </c>
      <c r="M14" s="1474"/>
      <c r="N14" s="1475"/>
    </row>
    <row r="15" spans="1:17" ht="22.5" customHeight="1">
      <c r="B15" s="248" t="s">
        <v>629</v>
      </c>
      <c r="C15" s="249" t="s">
        <v>630</v>
      </c>
      <c r="D15" s="249" t="s">
        <v>631</v>
      </c>
      <c r="E15" s="249" t="s">
        <v>632</v>
      </c>
      <c r="F15" s="249" t="s">
        <v>633</v>
      </c>
      <c r="G15" s="249" t="s">
        <v>632</v>
      </c>
      <c r="H15" s="1483" t="s">
        <v>634</v>
      </c>
      <c r="I15" s="1483"/>
      <c r="J15" s="1484"/>
      <c r="K15" s="248" t="s">
        <v>635</v>
      </c>
      <c r="L15" s="1485"/>
      <c r="M15" s="1486"/>
      <c r="N15" s="1487"/>
    </row>
    <row r="16" spans="1:17" ht="22.5" customHeight="1">
      <c r="B16" s="1473" t="s">
        <v>636</v>
      </c>
      <c r="C16" s="1474"/>
      <c r="D16" s="1475"/>
      <c r="E16" s="1488" t="s">
        <v>637</v>
      </c>
      <c r="F16" s="1489"/>
      <c r="G16" s="1489"/>
      <c r="H16" s="1489"/>
      <c r="I16" s="1489"/>
      <c r="J16" s="1489"/>
      <c r="K16" s="1489"/>
      <c r="L16" s="1489"/>
      <c r="M16" s="1489"/>
      <c r="N16" s="1490"/>
      <c r="O16" s="250"/>
      <c r="P16" s="250"/>
      <c r="Q16" s="250"/>
    </row>
    <row r="17" spans="2:17" ht="22.5" customHeight="1">
      <c r="B17" s="1491" t="s">
        <v>638</v>
      </c>
      <c r="C17" s="1492"/>
      <c r="D17" s="1493"/>
      <c r="E17" s="251" t="s">
        <v>632</v>
      </c>
      <c r="F17" s="1494" t="s">
        <v>639</v>
      </c>
      <c r="G17" s="1494"/>
      <c r="H17" s="1494"/>
      <c r="I17" s="1494"/>
      <c r="J17" s="1494"/>
      <c r="K17" s="1494"/>
      <c r="L17" s="1494"/>
      <c r="M17" s="1494"/>
      <c r="N17" s="1499"/>
      <c r="O17" s="250"/>
      <c r="P17" s="250"/>
      <c r="Q17" s="250"/>
    </row>
    <row r="18" spans="2:17" ht="22.5" customHeight="1">
      <c r="B18" s="1497"/>
      <c r="C18" s="1481"/>
      <c r="D18" s="1498"/>
      <c r="E18" s="252" t="s">
        <v>632</v>
      </c>
      <c r="F18" s="1500" t="s">
        <v>640</v>
      </c>
      <c r="G18" s="1500"/>
      <c r="H18" s="1500"/>
      <c r="I18" s="253" t="s">
        <v>632</v>
      </c>
      <c r="J18" s="1501" t="s">
        <v>641</v>
      </c>
      <c r="K18" s="1501"/>
      <c r="L18" s="1501"/>
      <c r="M18" s="254" t="s">
        <v>642</v>
      </c>
      <c r="N18" s="255" t="s">
        <v>643</v>
      </c>
      <c r="O18" s="250"/>
      <c r="P18" s="250"/>
      <c r="Q18" s="250"/>
    </row>
    <row r="19" spans="2:17" ht="22.5" customHeight="1">
      <c r="B19" s="1502" t="s">
        <v>644</v>
      </c>
      <c r="C19" s="1503"/>
      <c r="D19" s="1504"/>
      <c r="E19" s="251" t="s">
        <v>645</v>
      </c>
      <c r="F19" s="1494" t="s">
        <v>646</v>
      </c>
      <c r="G19" s="1494"/>
      <c r="H19" s="1494"/>
      <c r="I19" s="1494"/>
      <c r="J19" s="1494"/>
      <c r="K19" s="1494"/>
      <c r="L19" s="1494"/>
      <c r="M19" s="1494"/>
      <c r="N19" s="1499"/>
      <c r="O19" s="250"/>
      <c r="P19" s="250"/>
      <c r="Q19" s="250"/>
    </row>
    <row r="20" spans="2:17" ht="22.5" customHeight="1">
      <c r="B20" s="1505" t="s">
        <v>1271</v>
      </c>
      <c r="C20" s="1506"/>
      <c r="D20" s="1507"/>
      <c r="E20" s="256" t="s">
        <v>645</v>
      </c>
      <c r="F20" s="1508" t="s">
        <v>647</v>
      </c>
      <c r="G20" s="1508"/>
      <c r="H20" s="1508"/>
      <c r="I20" s="1508"/>
      <c r="J20" s="1508"/>
      <c r="K20" s="1508"/>
      <c r="L20" s="1508"/>
      <c r="M20" s="1508"/>
      <c r="N20" s="1509"/>
      <c r="O20" s="250"/>
      <c r="P20" s="250"/>
      <c r="Q20" s="250"/>
    </row>
    <row r="21" spans="2:17" ht="22.5" customHeight="1">
      <c r="B21" s="1510" t="s">
        <v>1272</v>
      </c>
      <c r="C21" s="1511"/>
      <c r="D21" s="1512"/>
      <c r="E21" s="252" t="s">
        <v>336</v>
      </c>
      <c r="F21" s="1500" t="s">
        <v>648</v>
      </c>
      <c r="G21" s="1500"/>
      <c r="H21" s="1500"/>
      <c r="I21" s="1500"/>
      <c r="J21" s="253" t="s">
        <v>645</v>
      </c>
      <c r="K21" s="1513" t="s">
        <v>649</v>
      </c>
      <c r="L21" s="1513"/>
      <c r="M21" s="1513"/>
      <c r="N21" s="1514"/>
      <c r="O21" s="250"/>
      <c r="P21" s="250"/>
      <c r="Q21" s="250"/>
    </row>
    <row r="22" spans="2:17" ht="22.5" customHeight="1">
      <c r="B22" s="1491" t="s">
        <v>650</v>
      </c>
      <c r="C22" s="1492"/>
      <c r="D22" s="1493"/>
      <c r="E22" s="251" t="s">
        <v>632</v>
      </c>
      <c r="F22" s="1494" t="s">
        <v>651</v>
      </c>
      <c r="G22" s="1494"/>
      <c r="H22" s="1494"/>
      <c r="I22" s="1494"/>
      <c r="J22" s="257" t="s">
        <v>336</v>
      </c>
      <c r="K22" s="1495" t="s">
        <v>652</v>
      </c>
      <c r="L22" s="1495"/>
      <c r="M22" s="1495"/>
      <c r="N22" s="1496"/>
      <c r="O22" s="250"/>
      <c r="P22" s="250"/>
      <c r="Q22" s="250"/>
    </row>
    <row r="23" spans="2:17" ht="22.5" customHeight="1">
      <c r="B23" s="1497" t="s">
        <v>653</v>
      </c>
      <c r="C23" s="1481"/>
      <c r="D23" s="1498"/>
      <c r="E23" s="252" t="s">
        <v>632</v>
      </c>
      <c r="F23" s="1500" t="s">
        <v>654</v>
      </c>
      <c r="G23" s="1500"/>
      <c r="H23" s="1500"/>
      <c r="I23" s="1500"/>
      <c r="J23" s="253" t="s">
        <v>632</v>
      </c>
      <c r="K23" s="254" t="s">
        <v>655</v>
      </c>
      <c r="L23" s="254"/>
      <c r="M23" s="254"/>
      <c r="N23" s="255"/>
      <c r="O23" s="250"/>
      <c r="P23" s="250"/>
      <c r="Q23" s="250"/>
    </row>
    <row r="24" spans="2:17" ht="22.5" customHeight="1">
      <c r="B24" s="1515" t="s">
        <v>656</v>
      </c>
      <c r="C24" s="1492"/>
      <c r="D24" s="1493"/>
      <c r="E24" s="251" t="s">
        <v>645</v>
      </c>
      <c r="F24" s="1494" t="s">
        <v>657</v>
      </c>
      <c r="G24" s="1494"/>
      <c r="H24" s="1494"/>
      <c r="I24" s="1494"/>
      <c r="J24" s="257" t="s">
        <v>336</v>
      </c>
      <c r="K24" s="1495" t="s">
        <v>658</v>
      </c>
      <c r="L24" s="1495"/>
      <c r="M24" s="1495"/>
      <c r="N24" s="1496"/>
      <c r="O24" s="250"/>
      <c r="P24" s="250"/>
      <c r="Q24" s="250"/>
    </row>
    <row r="25" spans="2:17" ht="22.5" customHeight="1">
      <c r="B25" s="1516"/>
      <c r="C25" s="1517"/>
      <c r="D25" s="1518"/>
      <c r="E25" s="256" t="s">
        <v>645</v>
      </c>
      <c r="F25" s="1508" t="s">
        <v>659</v>
      </c>
      <c r="G25" s="1508"/>
      <c r="H25" s="1508"/>
      <c r="I25" s="1508"/>
      <c r="J25" s="258" t="s">
        <v>632</v>
      </c>
      <c r="K25" s="1519" t="s">
        <v>660</v>
      </c>
      <c r="L25" s="1519"/>
      <c r="M25" s="1519"/>
      <c r="N25" s="1520"/>
      <c r="O25" s="250"/>
      <c r="P25" s="250"/>
      <c r="Q25" s="250"/>
    </row>
    <row r="26" spans="2:17" ht="22.5" customHeight="1">
      <c r="B26" s="1497"/>
      <c r="C26" s="1481"/>
      <c r="D26" s="1498"/>
      <c r="E26" s="252" t="s">
        <v>645</v>
      </c>
      <c r="F26" s="1500" t="s">
        <v>661</v>
      </c>
      <c r="G26" s="1500"/>
      <c r="H26" s="1500"/>
      <c r="I26" s="1500"/>
      <c r="J26" s="1500"/>
      <c r="K26" s="1500"/>
      <c r="L26" s="1500"/>
      <c r="M26" s="1500"/>
      <c r="N26" s="1521"/>
      <c r="O26" s="250"/>
      <c r="P26" s="250"/>
      <c r="Q26" s="250"/>
    </row>
    <row r="27" spans="2:17" ht="22.5" customHeight="1">
      <c r="B27" s="1515" t="s">
        <v>662</v>
      </c>
      <c r="C27" s="1492"/>
      <c r="D27" s="1493"/>
      <c r="E27" s="251" t="s">
        <v>645</v>
      </c>
      <c r="F27" s="1494" t="s">
        <v>663</v>
      </c>
      <c r="G27" s="1494"/>
      <c r="H27" s="1494"/>
      <c r="I27" s="1494"/>
      <c r="J27" s="257" t="s">
        <v>632</v>
      </c>
      <c r="K27" s="1495" t="s">
        <v>664</v>
      </c>
      <c r="L27" s="1495"/>
      <c r="M27" s="1495"/>
      <c r="N27" s="1496"/>
      <c r="O27" s="250"/>
      <c r="P27" s="250"/>
      <c r="Q27" s="250"/>
    </row>
    <row r="28" spans="2:17" ht="22.5" customHeight="1">
      <c r="B28" s="1516"/>
      <c r="C28" s="1517"/>
      <c r="D28" s="1518"/>
      <c r="E28" s="256" t="s">
        <v>645</v>
      </c>
      <c r="F28" s="1508" t="s">
        <v>665</v>
      </c>
      <c r="G28" s="1508"/>
      <c r="H28" s="1508"/>
      <c r="I28" s="1508"/>
      <c r="J28" s="258" t="s">
        <v>336</v>
      </c>
      <c r="K28" s="1519" t="s">
        <v>666</v>
      </c>
      <c r="L28" s="1519"/>
      <c r="M28" s="1519"/>
      <c r="N28" s="1520"/>
      <c r="O28" s="250"/>
      <c r="P28" s="250"/>
      <c r="Q28" s="250"/>
    </row>
    <row r="29" spans="2:17" ht="22.5" customHeight="1">
      <c r="B29" s="1497"/>
      <c r="C29" s="1481"/>
      <c r="D29" s="1498"/>
      <c r="E29" s="1522" t="s">
        <v>667</v>
      </c>
      <c r="F29" s="1523"/>
      <c r="G29" s="253" t="s">
        <v>632</v>
      </c>
      <c r="H29" s="253" t="s">
        <v>668</v>
      </c>
      <c r="I29" s="1500" t="s">
        <v>669</v>
      </c>
      <c r="J29" s="1500"/>
      <c r="K29" s="1500"/>
      <c r="L29" s="1500"/>
      <c r="M29" s="253" t="s">
        <v>336</v>
      </c>
      <c r="N29" s="255" t="s">
        <v>670</v>
      </c>
      <c r="O29" s="250"/>
      <c r="P29" s="250"/>
      <c r="Q29" s="250"/>
    </row>
    <row r="30" spans="2:17" ht="22.5" customHeight="1">
      <c r="B30" s="1491" t="s">
        <v>671</v>
      </c>
      <c r="C30" s="1492"/>
      <c r="D30" s="1493"/>
      <c r="E30" s="251" t="s">
        <v>632</v>
      </c>
      <c r="F30" s="1494" t="s">
        <v>672</v>
      </c>
      <c r="G30" s="1494"/>
      <c r="H30" s="1494"/>
      <c r="I30" s="1494"/>
      <c r="J30" s="257" t="s">
        <v>632</v>
      </c>
      <c r="K30" s="259" t="s">
        <v>673</v>
      </c>
      <c r="L30" s="1495" t="s">
        <v>674</v>
      </c>
      <c r="M30" s="1495"/>
      <c r="N30" s="1496"/>
      <c r="O30" s="250"/>
      <c r="P30" s="250"/>
      <c r="Q30" s="250"/>
    </row>
    <row r="31" spans="2:17" ht="22.5" customHeight="1">
      <c r="B31" s="1516"/>
      <c r="C31" s="1517"/>
      <c r="D31" s="1518"/>
      <c r="E31" s="256" t="s">
        <v>632</v>
      </c>
      <c r="F31" s="1508" t="s">
        <v>675</v>
      </c>
      <c r="G31" s="1508"/>
      <c r="H31" s="1508"/>
      <c r="I31" s="1508"/>
      <c r="J31" s="258" t="s">
        <v>632</v>
      </c>
      <c r="K31" s="1519" t="s">
        <v>676</v>
      </c>
      <c r="L31" s="1519"/>
      <c r="M31" s="1519"/>
      <c r="N31" s="1520"/>
      <c r="O31" s="250"/>
      <c r="P31" s="250"/>
      <c r="Q31" s="250"/>
    </row>
    <row r="32" spans="2:17" ht="22.5" customHeight="1">
      <c r="B32" s="1516"/>
      <c r="C32" s="1517"/>
      <c r="D32" s="1518"/>
      <c r="E32" s="256" t="s">
        <v>632</v>
      </c>
      <c r="F32" s="1508" t="s">
        <v>677</v>
      </c>
      <c r="G32" s="1508"/>
      <c r="H32" s="1508"/>
      <c r="I32" s="1508"/>
      <c r="J32" s="258" t="s">
        <v>336</v>
      </c>
      <c r="K32" s="1519" t="s">
        <v>678</v>
      </c>
      <c r="L32" s="1519"/>
      <c r="M32" s="1519"/>
      <c r="N32" s="1520"/>
      <c r="O32" s="250"/>
      <c r="P32" s="250"/>
      <c r="Q32" s="250"/>
    </row>
    <row r="33" spans="2:17" ht="22.5" customHeight="1">
      <c r="B33" s="1497"/>
      <c r="C33" s="1481"/>
      <c r="D33" s="1498"/>
      <c r="E33" s="252" t="s">
        <v>632</v>
      </c>
      <c r="F33" s="1500" t="s">
        <v>679</v>
      </c>
      <c r="G33" s="1500"/>
      <c r="H33" s="1500"/>
      <c r="I33" s="1500"/>
      <c r="J33" s="253" t="s">
        <v>645</v>
      </c>
      <c r="K33" s="1513" t="s">
        <v>680</v>
      </c>
      <c r="L33" s="1513"/>
      <c r="M33" s="1513"/>
      <c r="N33" s="1514"/>
      <c r="O33" s="250"/>
      <c r="P33" s="250"/>
      <c r="Q33" s="250"/>
    </row>
    <row r="34" spans="2:17" ht="22.5" customHeight="1">
      <c r="B34" s="1491" t="s">
        <v>681</v>
      </c>
      <c r="C34" s="1492"/>
      <c r="D34" s="1493"/>
      <c r="E34" s="251" t="s">
        <v>632</v>
      </c>
      <c r="F34" s="1494" t="s">
        <v>682</v>
      </c>
      <c r="G34" s="1494"/>
      <c r="H34" s="1494" t="s">
        <v>683</v>
      </c>
      <c r="I34" s="1494"/>
      <c r="J34" s="257" t="s">
        <v>645</v>
      </c>
      <c r="K34" s="1495" t="s">
        <v>684</v>
      </c>
      <c r="L34" s="1495"/>
      <c r="M34" s="1495"/>
      <c r="N34" s="1496"/>
      <c r="O34" s="250"/>
      <c r="P34" s="250"/>
      <c r="Q34" s="250"/>
    </row>
    <row r="35" spans="2:17" ht="22.5" customHeight="1">
      <c r="B35" s="1516"/>
      <c r="C35" s="1517"/>
      <c r="D35" s="1518"/>
      <c r="E35" s="256" t="s">
        <v>632</v>
      </c>
      <c r="F35" s="1508" t="s">
        <v>685</v>
      </c>
      <c r="G35" s="1508"/>
      <c r="H35" s="1508"/>
      <c r="I35" s="1508"/>
      <c r="J35" s="258" t="s">
        <v>632</v>
      </c>
      <c r="K35" s="1519" t="s">
        <v>686</v>
      </c>
      <c r="L35" s="1519"/>
      <c r="M35" s="1519"/>
      <c r="N35" s="1520"/>
      <c r="O35" s="250"/>
      <c r="P35" s="250"/>
      <c r="Q35" s="250"/>
    </row>
    <row r="36" spans="2:17" ht="22.5" customHeight="1">
      <c r="B36" s="1497"/>
      <c r="C36" s="1481"/>
      <c r="D36" s="1498"/>
      <c r="E36" s="252" t="s">
        <v>632</v>
      </c>
      <c r="F36" s="1500" t="s">
        <v>687</v>
      </c>
      <c r="G36" s="1500"/>
      <c r="H36" s="1500"/>
      <c r="I36" s="1500"/>
      <c r="J36" s="253" t="s">
        <v>630</v>
      </c>
      <c r="K36" s="1513" t="s">
        <v>688</v>
      </c>
      <c r="L36" s="1513"/>
      <c r="M36" s="1513"/>
      <c r="N36" s="1514"/>
      <c r="O36" s="250"/>
      <c r="P36" s="250"/>
      <c r="Q36" s="250"/>
    </row>
    <row r="37" spans="2:17" ht="22.5" customHeight="1">
      <c r="B37" s="1524" t="s">
        <v>689</v>
      </c>
      <c r="C37" s="1525"/>
      <c r="D37" s="1526"/>
      <c r="E37" s="260" t="s">
        <v>632</v>
      </c>
      <c r="F37" s="1483" t="s">
        <v>690</v>
      </c>
      <c r="G37" s="1483"/>
      <c r="H37" s="1483"/>
      <c r="I37" s="1483"/>
      <c r="J37" s="1483"/>
      <c r="K37" s="1483"/>
      <c r="L37" s="1483"/>
      <c r="M37" s="1483"/>
      <c r="N37" s="1484"/>
      <c r="Q37" s="250"/>
    </row>
    <row r="38" spans="2:17">
      <c r="B38" s="233" t="s">
        <v>691</v>
      </c>
    </row>
    <row r="39" spans="2:17" ht="22.5" customHeight="1">
      <c r="B39" s="1476" t="s">
        <v>692</v>
      </c>
      <c r="C39" s="1476"/>
      <c r="D39" s="1476"/>
      <c r="E39" s="1476"/>
      <c r="F39" s="1476"/>
      <c r="G39" s="1476"/>
      <c r="H39" s="1476"/>
      <c r="I39" s="1476"/>
      <c r="J39" s="1476"/>
      <c r="K39" s="1476"/>
      <c r="L39" s="1476"/>
      <c r="M39" s="1476"/>
      <c r="N39" s="1476"/>
    </row>
    <row r="40" spans="2:17" ht="22.5" customHeight="1">
      <c r="B40" s="1476" t="s">
        <v>693</v>
      </c>
      <c r="C40" s="1476"/>
      <c r="D40" s="1476"/>
      <c r="E40" s="1476"/>
      <c r="F40" s="1476"/>
      <c r="G40" s="1476"/>
      <c r="H40" s="1476"/>
      <c r="I40" s="1476"/>
      <c r="J40" s="1476"/>
      <c r="K40" s="1476"/>
      <c r="L40" s="1476"/>
      <c r="M40" s="1476"/>
      <c r="N40" s="1476"/>
    </row>
  </sheetData>
  <mergeCells count="69">
    <mergeCell ref="B37:D37"/>
    <mergeCell ref="F37:N37"/>
    <mergeCell ref="B39:N39"/>
    <mergeCell ref="B40:N40"/>
    <mergeCell ref="B34:D36"/>
    <mergeCell ref="F34:G34"/>
    <mergeCell ref="H34:I34"/>
    <mergeCell ref="K34:N34"/>
    <mergeCell ref="F35:I35"/>
    <mergeCell ref="K35:N35"/>
    <mergeCell ref="F36:I36"/>
    <mergeCell ref="K36:N36"/>
    <mergeCell ref="B30:D33"/>
    <mergeCell ref="F30:I30"/>
    <mergeCell ref="L30:N30"/>
    <mergeCell ref="F31:I31"/>
    <mergeCell ref="K31:N31"/>
    <mergeCell ref="F32:I32"/>
    <mergeCell ref="K32:N32"/>
    <mergeCell ref="F33:I33"/>
    <mergeCell ref="K33:N33"/>
    <mergeCell ref="B27:D29"/>
    <mergeCell ref="F27:I27"/>
    <mergeCell ref="K27:N27"/>
    <mergeCell ref="F28:I28"/>
    <mergeCell ref="K28:N28"/>
    <mergeCell ref="E29:F29"/>
    <mergeCell ref="I29:L29"/>
    <mergeCell ref="B23:D23"/>
    <mergeCell ref="F23:I23"/>
    <mergeCell ref="B24:D26"/>
    <mergeCell ref="F24:I24"/>
    <mergeCell ref="K24:N24"/>
    <mergeCell ref="F25:I25"/>
    <mergeCell ref="K25:N25"/>
    <mergeCell ref="F26:N26"/>
    <mergeCell ref="B22:D22"/>
    <mergeCell ref="F22:I22"/>
    <mergeCell ref="K22:N22"/>
    <mergeCell ref="B17:D18"/>
    <mergeCell ref="F17:N17"/>
    <mergeCell ref="F18:H18"/>
    <mergeCell ref="J18:L18"/>
    <mergeCell ref="B19:D19"/>
    <mergeCell ref="F19:N19"/>
    <mergeCell ref="B20:D20"/>
    <mergeCell ref="F20:N20"/>
    <mergeCell ref="B21:D21"/>
    <mergeCell ref="F21:I21"/>
    <mergeCell ref="K21:N21"/>
    <mergeCell ref="C14:J14"/>
    <mergeCell ref="L14:N14"/>
    <mergeCell ref="H15:J15"/>
    <mergeCell ref="L15:N15"/>
    <mergeCell ref="B16:D16"/>
    <mergeCell ref="E16:N16"/>
    <mergeCell ref="C13:J13"/>
    <mergeCell ref="L13:N13"/>
    <mergeCell ref="A2:O2"/>
    <mergeCell ref="B4:D4"/>
    <mergeCell ref="H5:I5"/>
    <mergeCell ref="L5:N5"/>
    <mergeCell ref="L6:N6"/>
    <mergeCell ref="L8:N8"/>
    <mergeCell ref="L7:N7"/>
    <mergeCell ref="H10:I10"/>
    <mergeCell ref="L10:N10"/>
    <mergeCell ref="B11:N11"/>
    <mergeCell ref="B12:N12"/>
  </mergeCells>
  <phoneticPr fontId="5"/>
  <hyperlinks>
    <hyperlink ref="Q2" location="水道申請" display="工事店情報に戻る"/>
  </hyperlinks>
  <pageMargins left="0.74803149606299213" right="0.74803149606299213" top="0.98425196850393704" bottom="0.98425196850393704" header="0.51181102362204722" footer="0.51181102362204722"/>
  <pageSetup paperSize="9" scale="87" orientation="portrait" blackAndWhite="1"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7"/>
  <sheetViews>
    <sheetView view="pageBreakPreview" topLeftCell="A13" zoomScale="70" zoomScaleNormal="75" zoomScaleSheetLayoutView="70" workbookViewId="0">
      <selection activeCell="D9" sqref="D9:L9"/>
    </sheetView>
  </sheetViews>
  <sheetFormatPr defaultColWidth="8.625" defaultRowHeight="32.25" customHeight="1"/>
  <cols>
    <col min="1" max="1" width="4.375" style="262" customWidth="1"/>
    <col min="2" max="2" width="11.375" style="262" customWidth="1"/>
    <col min="3" max="3" width="4.75" style="262" customWidth="1"/>
    <col min="4" max="4" width="9.875" style="262" customWidth="1"/>
    <col min="5" max="5" width="6" style="262" customWidth="1"/>
    <col min="6" max="6" width="4.375" style="262" customWidth="1"/>
    <col min="7" max="7" width="3.125" style="262" customWidth="1"/>
    <col min="8" max="8" width="5.625" style="262" customWidth="1"/>
    <col min="9" max="9" width="10" style="262" customWidth="1"/>
    <col min="10" max="10" width="6.5" style="262" customWidth="1"/>
    <col min="11" max="11" width="11.875" style="262" customWidth="1"/>
    <col min="12" max="12" width="24.75" style="262" customWidth="1"/>
    <col min="13" max="14" width="12.625" style="262" customWidth="1"/>
    <col min="15" max="16" width="8.625" style="262"/>
    <col min="17" max="17" width="22.625" style="262" bestFit="1" customWidth="1"/>
    <col min="18" max="16384" width="8.625" style="262"/>
  </cols>
  <sheetData>
    <row r="1" spans="1:17" ht="26.25" customHeight="1">
      <c r="A1" s="261" t="s">
        <v>694</v>
      </c>
      <c r="B1" s="261"/>
      <c r="C1" s="261"/>
      <c r="M1" s="1543"/>
      <c r="N1" s="1544"/>
    </row>
    <row r="2" spans="1:17" ht="15" customHeight="1">
      <c r="A2" s="261"/>
      <c r="B2" s="261"/>
      <c r="C2" s="261"/>
      <c r="M2" s="263" t="s">
        <v>695</v>
      </c>
      <c r="N2" s="263" t="s">
        <v>696</v>
      </c>
    </row>
    <row r="3" spans="1:17" ht="40.5" customHeight="1">
      <c r="A3" s="1545" t="s">
        <v>697</v>
      </c>
      <c r="B3" s="1545"/>
      <c r="C3" s="1545"/>
      <c r="D3" s="1545"/>
      <c r="E3" s="1545"/>
      <c r="F3" s="1545"/>
      <c r="G3" s="1545"/>
      <c r="H3" s="1545"/>
      <c r="I3" s="1545"/>
      <c r="J3" s="1545"/>
      <c r="K3" s="1545"/>
      <c r="L3" s="264"/>
      <c r="M3" s="265"/>
      <c r="N3" s="265"/>
      <c r="Q3" s="234" t="s">
        <v>600</v>
      </c>
    </row>
    <row r="4" spans="1:17" ht="14.25" customHeight="1" thickBot="1">
      <c r="A4" s="1545"/>
      <c r="B4" s="1545"/>
      <c r="C4" s="1545"/>
      <c r="D4" s="1545"/>
      <c r="E4" s="1545"/>
      <c r="F4" s="1545"/>
      <c r="G4" s="1545"/>
      <c r="H4" s="1545"/>
      <c r="I4" s="1545"/>
      <c r="J4" s="1545"/>
      <c r="K4" s="1545"/>
      <c r="L4" s="264"/>
      <c r="M4" s="266"/>
      <c r="N4" s="266"/>
    </row>
    <row r="5" spans="1:17" s="267" customFormat="1" ht="35.25" customHeight="1" thickBot="1">
      <c r="A5" s="1546"/>
      <c r="B5" s="1546"/>
      <c r="C5" s="1546"/>
      <c r="D5" s="1546"/>
      <c r="E5" s="1546"/>
      <c r="F5" s="1546"/>
      <c r="G5" s="1546"/>
      <c r="H5" s="1546"/>
      <c r="I5" s="1546"/>
      <c r="J5" s="1546"/>
      <c r="K5" s="1546"/>
      <c r="L5" s="338" t="s">
        <v>784</v>
      </c>
      <c r="M5" s="339"/>
      <c r="N5" s="339"/>
    </row>
    <row r="6" spans="1:17" ht="23.25" customHeight="1">
      <c r="A6" s="1547" t="s">
        <v>698</v>
      </c>
      <c r="B6" s="1548"/>
      <c r="C6" s="1549"/>
      <c r="D6" s="1553" t="s">
        <v>699</v>
      </c>
      <c r="E6" s="1555" t="str">
        <f>申請書!I28</f>
        <v/>
      </c>
      <c r="F6" s="1556"/>
      <c r="G6" s="1556"/>
      <c r="H6" s="1556"/>
      <c r="I6" s="1556"/>
      <c r="J6" s="1556"/>
      <c r="K6" s="1557"/>
      <c r="L6" s="268" t="s">
        <v>700</v>
      </c>
      <c r="M6" s="1560" t="s">
        <v>701</v>
      </c>
      <c r="N6" s="1561"/>
    </row>
    <row r="7" spans="1:17" ht="45" customHeight="1">
      <c r="A7" s="1550"/>
      <c r="B7" s="1551"/>
      <c r="C7" s="1552"/>
      <c r="D7" s="1554"/>
      <c r="E7" s="1558"/>
      <c r="F7" s="1558"/>
      <c r="G7" s="1558"/>
      <c r="H7" s="1558"/>
      <c r="I7" s="1558"/>
      <c r="J7" s="1558"/>
      <c r="K7" s="1559"/>
      <c r="L7" s="269" t="str">
        <f>LEFT(入力!E1,4)&amp;"-"&amp;RIGHT(入力!E1,4)</f>
        <v>-</v>
      </c>
      <c r="M7" s="1562"/>
      <c r="N7" s="1563"/>
    </row>
    <row r="8" spans="1:17" ht="24" customHeight="1">
      <c r="A8" s="1527" t="s">
        <v>702</v>
      </c>
      <c r="B8" s="1528"/>
      <c r="C8" s="1529"/>
      <c r="D8" s="1530"/>
      <c r="E8" s="1531"/>
      <c r="F8" s="1531"/>
      <c r="G8" s="1531"/>
      <c r="H8" s="1531"/>
      <c r="I8" s="1531"/>
      <c r="J8" s="1531"/>
      <c r="K8" s="1531"/>
      <c r="L8" s="1532"/>
      <c r="M8" s="1533" t="s">
        <v>703</v>
      </c>
      <c r="N8" s="1534"/>
    </row>
    <row r="9" spans="1:17" ht="50.25" customHeight="1" thickBot="1">
      <c r="A9" s="1535" t="s">
        <v>704</v>
      </c>
      <c r="B9" s="1536"/>
      <c r="C9" s="1537"/>
      <c r="D9" s="1538"/>
      <c r="E9" s="1539"/>
      <c r="F9" s="1539"/>
      <c r="G9" s="1539"/>
      <c r="H9" s="1539"/>
      <c r="I9" s="1539"/>
      <c r="J9" s="1539"/>
      <c r="K9" s="1539"/>
      <c r="L9" s="1540"/>
      <c r="M9" s="1541" t="s">
        <v>705</v>
      </c>
      <c r="N9" s="1542"/>
    </row>
    <row r="10" spans="1:17" ht="15.75" customHeight="1" thickBot="1">
      <c r="B10" s="270"/>
      <c r="C10" s="270"/>
      <c r="D10" s="271"/>
      <c r="E10" s="271"/>
      <c r="F10" s="271"/>
      <c r="G10" s="272"/>
      <c r="H10" s="273"/>
      <c r="I10" s="271"/>
      <c r="J10" s="271"/>
      <c r="K10" s="271"/>
      <c r="L10" s="271"/>
      <c r="M10" s="271"/>
      <c r="N10" s="271"/>
    </row>
    <row r="11" spans="1:17" ht="41.25" customHeight="1">
      <c r="A11" s="1583" t="s">
        <v>706</v>
      </c>
      <c r="B11" s="1583"/>
      <c r="C11" s="1583"/>
      <c r="D11" s="1583"/>
      <c r="E11" s="1583"/>
      <c r="F11" s="1583"/>
      <c r="G11" s="1584"/>
      <c r="H11" s="1585" t="s">
        <v>707</v>
      </c>
      <c r="I11" s="1588" t="s">
        <v>702</v>
      </c>
      <c r="J11" s="1588"/>
      <c r="K11" s="1589"/>
      <c r="L11" s="1589"/>
      <c r="M11" s="1589"/>
      <c r="N11" s="1590"/>
    </row>
    <row r="12" spans="1:17" ht="62.25" customHeight="1">
      <c r="A12" s="1583"/>
      <c r="B12" s="1583"/>
      <c r="C12" s="1583"/>
      <c r="D12" s="1583"/>
      <c r="E12" s="1583"/>
      <c r="F12" s="1583"/>
      <c r="G12" s="1584"/>
      <c r="H12" s="1586"/>
      <c r="I12" s="1591" t="s">
        <v>708</v>
      </c>
      <c r="J12" s="1592"/>
      <c r="K12" s="1593"/>
      <c r="L12" s="1593"/>
      <c r="M12" s="1593"/>
      <c r="N12" s="1594"/>
    </row>
    <row r="13" spans="1:17" ht="29.25" customHeight="1" thickBot="1">
      <c r="A13" s="1583"/>
      <c r="B13" s="1583"/>
      <c r="C13" s="1583"/>
      <c r="D13" s="1583"/>
      <c r="E13" s="1583"/>
      <c r="F13" s="1583"/>
      <c r="G13" s="1584"/>
      <c r="H13" s="1586"/>
      <c r="I13" s="1595" t="s">
        <v>709</v>
      </c>
      <c r="J13" s="1595"/>
      <c r="K13" s="1597" t="s">
        <v>783</v>
      </c>
      <c r="L13" s="1598"/>
      <c r="M13" s="1599"/>
      <c r="N13" s="1600"/>
    </row>
    <row r="14" spans="1:17" ht="45.75" customHeight="1">
      <c r="A14" s="1601" t="s">
        <v>710</v>
      </c>
      <c r="B14" s="274" t="s">
        <v>711</v>
      </c>
      <c r="C14" s="1564">
        <f>工事店情報!D4</f>
        <v>0</v>
      </c>
      <c r="D14" s="1565"/>
      <c r="E14" s="1565"/>
      <c r="F14" s="1566"/>
      <c r="H14" s="1586"/>
      <c r="I14" s="1596"/>
      <c r="J14" s="1596"/>
      <c r="K14" s="1567"/>
      <c r="L14" s="1567"/>
      <c r="M14" s="1567"/>
      <c r="N14" s="1568"/>
    </row>
    <row r="15" spans="1:17" ht="28.5" customHeight="1">
      <c r="A15" s="1602"/>
      <c r="B15" s="275" t="s">
        <v>712</v>
      </c>
      <c r="C15" s="1569"/>
      <c r="D15" s="1570"/>
      <c r="E15" s="1570"/>
      <c r="F15" s="1571"/>
      <c r="H15" s="1586"/>
      <c r="I15" s="1572" t="s">
        <v>713</v>
      </c>
      <c r="J15" s="1572"/>
      <c r="K15" s="1574"/>
      <c r="L15" s="1575"/>
      <c r="M15" s="1578" t="s">
        <v>714</v>
      </c>
      <c r="N15" s="1579"/>
    </row>
    <row r="16" spans="1:17" ht="28.5" customHeight="1">
      <c r="A16" s="1603"/>
      <c r="B16" s="276" t="s">
        <v>715</v>
      </c>
      <c r="C16" s="1580"/>
      <c r="D16" s="1581"/>
      <c r="E16" s="1581"/>
      <c r="F16" s="1582"/>
      <c r="H16" s="1586"/>
      <c r="I16" s="1573"/>
      <c r="J16" s="1573"/>
      <c r="K16" s="1576"/>
      <c r="L16" s="1577"/>
      <c r="M16" s="277"/>
      <c r="N16" s="278"/>
    </row>
    <row r="17" spans="1:14" ht="43.5" customHeight="1" thickBot="1">
      <c r="A17" s="1604" t="s">
        <v>716</v>
      </c>
      <c r="B17" s="1605"/>
      <c r="C17" s="1606"/>
      <c r="D17" s="1606"/>
      <c r="E17" s="1606"/>
      <c r="F17" s="1607"/>
      <c r="H17" s="1587"/>
      <c r="I17" s="1608" t="s">
        <v>715</v>
      </c>
      <c r="J17" s="1609"/>
      <c r="K17" s="1610"/>
      <c r="L17" s="1610"/>
      <c r="M17" s="1610"/>
      <c r="N17" s="1611"/>
    </row>
    <row r="18" spans="1:14" ht="16.5" customHeight="1" thickBot="1">
      <c r="A18" s="279"/>
      <c r="B18" s="279"/>
      <c r="C18" s="279"/>
      <c r="D18" s="279"/>
      <c r="E18" s="279"/>
      <c r="F18" s="279"/>
      <c r="H18" s="280"/>
      <c r="I18" s="281"/>
      <c r="J18" s="281"/>
      <c r="K18" s="277"/>
      <c r="L18" s="277"/>
      <c r="M18" s="277"/>
      <c r="N18" s="277"/>
    </row>
    <row r="19" spans="1:14" s="261" customFormat="1" ht="33.75" customHeight="1">
      <c r="A19" s="1612" t="s">
        <v>717</v>
      </c>
      <c r="B19" s="1613"/>
      <c r="C19" s="1614" t="s">
        <v>718</v>
      </c>
      <c r="D19" s="1615"/>
      <c r="E19" s="1616"/>
      <c r="F19" s="1617" t="s">
        <v>719</v>
      </c>
      <c r="G19" s="1618"/>
      <c r="H19" s="1613"/>
      <c r="I19" s="1619" t="s">
        <v>720</v>
      </c>
      <c r="J19" s="1619"/>
      <c r="K19" s="1620" t="s">
        <v>721</v>
      </c>
      <c r="L19" s="1620"/>
      <c r="M19" s="1618" t="s">
        <v>716</v>
      </c>
      <c r="N19" s="1621"/>
    </row>
    <row r="20" spans="1:14" ht="39.75" customHeight="1">
      <c r="A20" s="1634">
        <v>1</v>
      </c>
      <c r="B20" s="1635"/>
      <c r="C20" s="1636">
        <f>入力!E2</f>
        <v>0</v>
      </c>
      <c r="D20" s="1637"/>
      <c r="E20" s="1638"/>
      <c r="F20" s="1636"/>
      <c r="G20" s="1637"/>
      <c r="H20" s="1638"/>
      <c r="I20" s="1639">
        <f>入力!E60</f>
        <v>0</v>
      </c>
      <c r="J20" s="1640"/>
      <c r="K20" s="1631" t="s">
        <v>722</v>
      </c>
      <c r="L20" s="1631"/>
      <c r="M20" s="1632"/>
      <c r="N20" s="1633"/>
    </row>
    <row r="21" spans="1:14" ht="39.75" customHeight="1">
      <c r="A21" s="1622">
        <v>2</v>
      </c>
      <c r="B21" s="1623"/>
      <c r="C21" s="1624" t="s">
        <v>723</v>
      </c>
      <c r="D21" s="1625"/>
      <c r="E21" s="1626"/>
      <c r="F21" s="1627"/>
      <c r="G21" s="1628"/>
      <c r="H21" s="1629"/>
      <c r="I21" s="1630"/>
      <c r="J21" s="1630"/>
      <c r="K21" s="1631" t="s">
        <v>724</v>
      </c>
      <c r="L21" s="1631"/>
      <c r="M21" s="1632"/>
      <c r="N21" s="1633"/>
    </row>
    <row r="22" spans="1:14" ht="39.75" customHeight="1">
      <c r="A22" s="1622">
        <v>3</v>
      </c>
      <c r="B22" s="1623"/>
      <c r="C22" s="1624"/>
      <c r="D22" s="1625"/>
      <c r="E22" s="1626"/>
      <c r="F22" s="1627"/>
      <c r="G22" s="1628"/>
      <c r="H22" s="1629"/>
      <c r="I22" s="1630"/>
      <c r="J22" s="1630"/>
      <c r="K22" s="1631" t="s">
        <v>724</v>
      </c>
      <c r="L22" s="1631"/>
      <c r="M22" s="1632"/>
      <c r="N22" s="1633"/>
    </row>
    <row r="23" spans="1:14" ht="39.75" customHeight="1">
      <c r="A23" s="1622">
        <v>4</v>
      </c>
      <c r="B23" s="1623"/>
      <c r="C23" s="1624"/>
      <c r="D23" s="1625"/>
      <c r="E23" s="1626"/>
      <c r="F23" s="1627"/>
      <c r="G23" s="1628"/>
      <c r="H23" s="1629"/>
      <c r="I23" s="1630"/>
      <c r="J23" s="1630"/>
      <c r="K23" s="1631" t="s">
        <v>724</v>
      </c>
      <c r="L23" s="1631"/>
      <c r="M23" s="1632"/>
      <c r="N23" s="1633"/>
    </row>
    <row r="24" spans="1:14" ht="39.75" customHeight="1">
      <c r="A24" s="1622">
        <v>5</v>
      </c>
      <c r="B24" s="1623"/>
      <c r="C24" s="1624"/>
      <c r="D24" s="1625"/>
      <c r="E24" s="1626"/>
      <c r="F24" s="1627"/>
      <c r="G24" s="1628"/>
      <c r="H24" s="1629"/>
      <c r="I24" s="1630"/>
      <c r="J24" s="1630"/>
      <c r="K24" s="1631" t="s">
        <v>724</v>
      </c>
      <c r="L24" s="1631"/>
      <c r="M24" s="1632"/>
      <c r="N24" s="1633"/>
    </row>
    <row r="25" spans="1:14" ht="39.75" customHeight="1">
      <c r="A25" s="1622">
        <v>6</v>
      </c>
      <c r="B25" s="1623"/>
      <c r="C25" s="1624"/>
      <c r="D25" s="1625"/>
      <c r="E25" s="1626"/>
      <c r="F25" s="1627"/>
      <c r="G25" s="1628"/>
      <c r="H25" s="1629"/>
      <c r="I25" s="1630"/>
      <c r="J25" s="1630"/>
      <c r="K25" s="1631" t="s">
        <v>724</v>
      </c>
      <c r="L25" s="1631"/>
      <c r="M25" s="1632"/>
      <c r="N25" s="1633"/>
    </row>
    <row r="26" spans="1:14" ht="39.75" customHeight="1">
      <c r="A26" s="1622">
        <v>7</v>
      </c>
      <c r="B26" s="1623"/>
      <c r="C26" s="1624"/>
      <c r="D26" s="1625"/>
      <c r="E26" s="1626"/>
      <c r="F26" s="1627"/>
      <c r="G26" s="1628"/>
      <c r="H26" s="1629"/>
      <c r="I26" s="1630"/>
      <c r="J26" s="1630"/>
      <c r="K26" s="1631" t="s">
        <v>724</v>
      </c>
      <c r="L26" s="1631"/>
      <c r="M26" s="1632"/>
      <c r="N26" s="1633"/>
    </row>
    <row r="27" spans="1:14" ht="39.75" customHeight="1">
      <c r="A27" s="1622">
        <v>8</v>
      </c>
      <c r="B27" s="1623"/>
      <c r="C27" s="1624"/>
      <c r="D27" s="1625"/>
      <c r="E27" s="1626"/>
      <c r="F27" s="1627"/>
      <c r="G27" s="1628"/>
      <c r="H27" s="1629"/>
      <c r="I27" s="1630"/>
      <c r="J27" s="1630"/>
      <c r="K27" s="1631" t="s">
        <v>724</v>
      </c>
      <c r="L27" s="1631"/>
      <c r="M27" s="1632"/>
      <c r="N27" s="1633"/>
    </row>
    <row r="28" spans="1:14" ht="39.75" customHeight="1">
      <c r="A28" s="1622">
        <v>9</v>
      </c>
      <c r="B28" s="1623"/>
      <c r="C28" s="1624"/>
      <c r="D28" s="1625"/>
      <c r="E28" s="1626"/>
      <c r="F28" s="1627"/>
      <c r="G28" s="1628"/>
      <c r="H28" s="1629"/>
      <c r="I28" s="1630"/>
      <c r="J28" s="1630"/>
      <c r="K28" s="1631" t="s">
        <v>724</v>
      </c>
      <c r="L28" s="1631"/>
      <c r="M28" s="1632"/>
      <c r="N28" s="1633"/>
    </row>
    <row r="29" spans="1:14" ht="39.75" customHeight="1">
      <c r="A29" s="1622">
        <v>10</v>
      </c>
      <c r="B29" s="1623"/>
      <c r="C29" s="1624"/>
      <c r="D29" s="1625"/>
      <c r="E29" s="1626"/>
      <c r="F29" s="1627"/>
      <c r="G29" s="1628"/>
      <c r="H29" s="1629"/>
      <c r="I29" s="1630"/>
      <c r="J29" s="1630"/>
      <c r="K29" s="1631" t="s">
        <v>724</v>
      </c>
      <c r="L29" s="1631"/>
      <c r="M29" s="1632"/>
      <c r="N29" s="1633"/>
    </row>
    <row r="30" spans="1:14" ht="39.75" customHeight="1">
      <c r="A30" s="1622">
        <v>11</v>
      </c>
      <c r="B30" s="1623"/>
      <c r="C30" s="1624"/>
      <c r="D30" s="1625"/>
      <c r="E30" s="1626"/>
      <c r="F30" s="1627"/>
      <c r="G30" s="1628"/>
      <c r="H30" s="1629"/>
      <c r="I30" s="1630"/>
      <c r="J30" s="1630"/>
      <c r="K30" s="1631" t="s">
        <v>724</v>
      </c>
      <c r="L30" s="1631"/>
      <c r="M30" s="1632"/>
      <c r="N30" s="1633"/>
    </row>
    <row r="31" spans="1:14" ht="39.75" customHeight="1">
      <c r="A31" s="1622">
        <v>12</v>
      </c>
      <c r="B31" s="1623"/>
      <c r="C31" s="1624"/>
      <c r="D31" s="1625"/>
      <c r="E31" s="1626"/>
      <c r="F31" s="1627"/>
      <c r="G31" s="1628"/>
      <c r="H31" s="1629"/>
      <c r="I31" s="1630"/>
      <c r="J31" s="1630"/>
      <c r="K31" s="1631" t="s">
        <v>724</v>
      </c>
      <c r="L31" s="1631"/>
      <c r="M31" s="1632"/>
      <c r="N31" s="1633"/>
    </row>
    <row r="32" spans="1:14" ht="39.75" customHeight="1">
      <c r="A32" s="1622">
        <v>13</v>
      </c>
      <c r="B32" s="1623"/>
      <c r="C32" s="1624"/>
      <c r="D32" s="1625"/>
      <c r="E32" s="1626"/>
      <c r="F32" s="1627"/>
      <c r="G32" s="1628"/>
      <c r="H32" s="1629"/>
      <c r="I32" s="1630"/>
      <c r="J32" s="1630"/>
      <c r="K32" s="1631" t="s">
        <v>724</v>
      </c>
      <c r="L32" s="1631"/>
      <c r="M32" s="1632"/>
      <c r="N32" s="1633"/>
    </row>
    <row r="33" spans="1:14" ht="39.75" customHeight="1">
      <c r="A33" s="1622">
        <v>14</v>
      </c>
      <c r="B33" s="1623"/>
      <c r="C33" s="1624"/>
      <c r="D33" s="1625"/>
      <c r="E33" s="1626"/>
      <c r="F33" s="1627"/>
      <c r="G33" s="1628"/>
      <c r="H33" s="1629"/>
      <c r="I33" s="1630"/>
      <c r="J33" s="1630"/>
      <c r="K33" s="1631" t="s">
        <v>724</v>
      </c>
      <c r="L33" s="1631"/>
      <c r="M33" s="1632"/>
      <c r="N33" s="1633"/>
    </row>
    <row r="34" spans="1:14" ht="39.75" customHeight="1" thickBot="1">
      <c r="A34" s="1641">
        <v>15</v>
      </c>
      <c r="B34" s="1642"/>
      <c r="C34" s="1643"/>
      <c r="D34" s="1644"/>
      <c r="E34" s="1645"/>
      <c r="F34" s="1646"/>
      <c r="G34" s="1647"/>
      <c r="H34" s="1648"/>
      <c r="I34" s="1643"/>
      <c r="J34" s="1645"/>
      <c r="K34" s="1649" t="s">
        <v>724</v>
      </c>
      <c r="L34" s="1649"/>
      <c r="M34" s="1650"/>
      <c r="N34" s="1651"/>
    </row>
    <row r="35" spans="1:14" ht="39.75" customHeight="1" thickBot="1">
      <c r="A35" s="282"/>
      <c r="B35" s="282"/>
      <c r="C35" s="283"/>
      <c r="D35" s="283"/>
      <c r="E35" s="283"/>
      <c r="F35" s="284"/>
      <c r="G35" s="284"/>
      <c r="H35" s="284"/>
      <c r="I35" s="283"/>
      <c r="J35" s="283"/>
      <c r="L35" s="283"/>
      <c r="M35" s="283"/>
      <c r="N35" s="285" t="s">
        <v>725</v>
      </c>
    </row>
    <row r="36" spans="1:14" s="261" customFormat="1" ht="33.75" customHeight="1">
      <c r="A36" s="1612" t="s">
        <v>726</v>
      </c>
      <c r="B36" s="1613"/>
      <c r="C36" s="1614" t="s">
        <v>718</v>
      </c>
      <c r="D36" s="1615"/>
      <c r="E36" s="1616"/>
      <c r="F36" s="1617" t="s">
        <v>719</v>
      </c>
      <c r="G36" s="1618"/>
      <c r="H36" s="1613"/>
      <c r="I36" s="1619" t="s">
        <v>720</v>
      </c>
      <c r="J36" s="1619"/>
      <c r="K36" s="1620" t="s">
        <v>721</v>
      </c>
      <c r="L36" s="1620"/>
      <c r="M36" s="1618" t="s">
        <v>716</v>
      </c>
      <c r="N36" s="1621"/>
    </row>
    <row r="37" spans="1:14" ht="39.75" customHeight="1">
      <c r="A37" s="1652">
        <v>16</v>
      </c>
      <c r="B37" s="1653"/>
      <c r="C37" s="1636"/>
      <c r="D37" s="1637"/>
      <c r="E37" s="1638"/>
      <c r="F37" s="1636"/>
      <c r="G37" s="1637"/>
      <c r="H37" s="1638"/>
      <c r="I37" s="1640"/>
      <c r="J37" s="1640"/>
      <c r="K37" s="1631" t="s">
        <v>724</v>
      </c>
      <c r="L37" s="1631"/>
      <c r="M37" s="1632"/>
      <c r="N37" s="1633"/>
    </row>
    <row r="38" spans="1:14" ht="39.75" customHeight="1">
      <c r="A38" s="1622">
        <v>17</v>
      </c>
      <c r="B38" s="1623"/>
      <c r="C38" s="1624" t="s">
        <v>727</v>
      </c>
      <c r="D38" s="1625"/>
      <c r="E38" s="1626"/>
      <c r="F38" s="1627"/>
      <c r="G38" s="1628"/>
      <c r="H38" s="1629"/>
      <c r="I38" s="1630"/>
      <c r="J38" s="1630"/>
      <c r="K38" s="1631" t="s">
        <v>724</v>
      </c>
      <c r="L38" s="1631"/>
      <c r="M38" s="1632"/>
      <c r="N38" s="1633"/>
    </row>
    <row r="39" spans="1:14" ht="39.75" customHeight="1">
      <c r="A39" s="1622">
        <v>18</v>
      </c>
      <c r="B39" s="1623"/>
      <c r="C39" s="1624"/>
      <c r="D39" s="1625"/>
      <c r="E39" s="1626"/>
      <c r="F39" s="1627"/>
      <c r="G39" s="1628"/>
      <c r="H39" s="1629"/>
      <c r="I39" s="1630"/>
      <c r="J39" s="1630"/>
      <c r="K39" s="1631" t="s">
        <v>724</v>
      </c>
      <c r="L39" s="1631"/>
      <c r="M39" s="1632"/>
      <c r="N39" s="1633"/>
    </row>
    <row r="40" spans="1:14" ht="39.75" customHeight="1">
      <c r="A40" s="1622">
        <v>19</v>
      </c>
      <c r="B40" s="1623"/>
      <c r="C40" s="1624"/>
      <c r="D40" s="1625"/>
      <c r="E40" s="1626"/>
      <c r="F40" s="1627"/>
      <c r="G40" s="1628"/>
      <c r="H40" s="1629"/>
      <c r="I40" s="1630"/>
      <c r="J40" s="1630"/>
      <c r="K40" s="1631" t="s">
        <v>724</v>
      </c>
      <c r="L40" s="1631"/>
      <c r="M40" s="1632"/>
      <c r="N40" s="1633"/>
    </row>
    <row r="41" spans="1:14" ht="39.75" customHeight="1">
      <c r="A41" s="1622">
        <v>20</v>
      </c>
      <c r="B41" s="1623"/>
      <c r="C41" s="1624"/>
      <c r="D41" s="1625"/>
      <c r="E41" s="1626"/>
      <c r="F41" s="1627"/>
      <c r="G41" s="1628"/>
      <c r="H41" s="1629"/>
      <c r="I41" s="1630"/>
      <c r="J41" s="1630"/>
      <c r="K41" s="1631" t="s">
        <v>724</v>
      </c>
      <c r="L41" s="1631"/>
      <c r="M41" s="1632"/>
      <c r="N41" s="1633"/>
    </row>
    <row r="42" spans="1:14" ht="39.75" customHeight="1">
      <c r="A42" s="1622">
        <v>21</v>
      </c>
      <c r="B42" s="1623"/>
      <c r="C42" s="1624"/>
      <c r="D42" s="1625"/>
      <c r="E42" s="1626"/>
      <c r="F42" s="1627"/>
      <c r="G42" s="1628"/>
      <c r="H42" s="1629"/>
      <c r="I42" s="1630"/>
      <c r="J42" s="1630"/>
      <c r="K42" s="1631" t="s">
        <v>724</v>
      </c>
      <c r="L42" s="1631"/>
      <c r="M42" s="1632"/>
      <c r="N42" s="1633"/>
    </row>
    <row r="43" spans="1:14" ht="39.75" customHeight="1">
      <c r="A43" s="1622">
        <v>22</v>
      </c>
      <c r="B43" s="1623"/>
      <c r="C43" s="1624"/>
      <c r="D43" s="1625"/>
      <c r="E43" s="1626"/>
      <c r="F43" s="1627"/>
      <c r="G43" s="1628"/>
      <c r="H43" s="1629"/>
      <c r="I43" s="1630"/>
      <c r="J43" s="1630"/>
      <c r="K43" s="1631" t="s">
        <v>724</v>
      </c>
      <c r="L43" s="1631"/>
      <c r="M43" s="1632"/>
      <c r="N43" s="1633"/>
    </row>
    <row r="44" spans="1:14" ht="39.75" customHeight="1">
      <c r="A44" s="1622">
        <v>23</v>
      </c>
      <c r="B44" s="1623"/>
      <c r="C44" s="1624"/>
      <c r="D44" s="1625"/>
      <c r="E44" s="1626"/>
      <c r="F44" s="1627"/>
      <c r="G44" s="1628"/>
      <c r="H44" s="1629"/>
      <c r="I44" s="1630"/>
      <c r="J44" s="1630"/>
      <c r="K44" s="1631" t="s">
        <v>724</v>
      </c>
      <c r="L44" s="1631"/>
      <c r="M44" s="1632"/>
      <c r="N44" s="1633"/>
    </row>
    <row r="45" spans="1:14" ht="39.75" customHeight="1">
      <c r="A45" s="1622">
        <v>24</v>
      </c>
      <c r="B45" s="1623"/>
      <c r="C45" s="1624"/>
      <c r="D45" s="1625"/>
      <c r="E45" s="1626"/>
      <c r="F45" s="1627"/>
      <c r="G45" s="1628"/>
      <c r="H45" s="1629"/>
      <c r="I45" s="1630"/>
      <c r="J45" s="1630"/>
      <c r="K45" s="1631" t="s">
        <v>724</v>
      </c>
      <c r="L45" s="1631"/>
      <c r="M45" s="1632"/>
      <c r="N45" s="1633"/>
    </row>
    <row r="46" spans="1:14" ht="39.75" customHeight="1">
      <c r="A46" s="1622">
        <v>25</v>
      </c>
      <c r="B46" s="1623"/>
      <c r="C46" s="1624"/>
      <c r="D46" s="1625"/>
      <c r="E46" s="1626"/>
      <c r="F46" s="1627"/>
      <c r="G46" s="1628"/>
      <c r="H46" s="1629"/>
      <c r="I46" s="1630"/>
      <c r="J46" s="1630"/>
      <c r="K46" s="1631" t="s">
        <v>724</v>
      </c>
      <c r="L46" s="1631"/>
      <c r="M46" s="1632"/>
      <c r="N46" s="1633"/>
    </row>
    <row r="47" spans="1:14" ht="39.75" customHeight="1">
      <c r="A47" s="1622">
        <v>26</v>
      </c>
      <c r="B47" s="1623"/>
      <c r="C47" s="1624"/>
      <c r="D47" s="1625"/>
      <c r="E47" s="1626"/>
      <c r="F47" s="1627"/>
      <c r="G47" s="1628"/>
      <c r="H47" s="1629"/>
      <c r="I47" s="1630"/>
      <c r="J47" s="1630"/>
      <c r="K47" s="1631" t="s">
        <v>724</v>
      </c>
      <c r="L47" s="1631"/>
      <c r="M47" s="1632"/>
      <c r="N47" s="1633"/>
    </row>
    <row r="48" spans="1:14" ht="39.75" customHeight="1">
      <c r="A48" s="1622">
        <v>27</v>
      </c>
      <c r="B48" s="1623"/>
      <c r="C48" s="1624"/>
      <c r="D48" s="1625"/>
      <c r="E48" s="1626"/>
      <c r="F48" s="1627"/>
      <c r="G48" s="1628"/>
      <c r="H48" s="1629"/>
      <c r="I48" s="1630"/>
      <c r="J48" s="1630"/>
      <c r="K48" s="1631" t="s">
        <v>724</v>
      </c>
      <c r="L48" s="1631"/>
      <c r="M48" s="1632"/>
      <c r="N48" s="1633"/>
    </row>
    <row r="49" spans="1:14" ht="39.75" customHeight="1">
      <c r="A49" s="1622">
        <v>28</v>
      </c>
      <c r="B49" s="1623"/>
      <c r="C49" s="1624"/>
      <c r="D49" s="1625"/>
      <c r="E49" s="1626"/>
      <c r="F49" s="1627"/>
      <c r="G49" s="1628"/>
      <c r="H49" s="1629"/>
      <c r="I49" s="1630"/>
      <c r="J49" s="1630"/>
      <c r="K49" s="1631" t="s">
        <v>724</v>
      </c>
      <c r="L49" s="1631"/>
      <c r="M49" s="1632"/>
      <c r="N49" s="1633"/>
    </row>
    <row r="50" spans="1:14" ht="39.75" customHeight="1">
      <c r="A50" s="1622">
        <v>29</v>
      </c>
      <c r="B50" s="1623"/>
      <c r="C50" s="1624"/>
      <c r="D50" s="1625"/>
      <c r="E50" s="1626"/>
      <c r="F50" s="1627"/>
      <c r="G50" s="1628"/>
      <c r="H50" s="1629"/>
      <c r="I50" s="1630"/>
      <c r="J50" s="1630"/>
      <c r="K50" s="1631" t="s">
        <v>724</v>
      </c>
      <c r="L50" s="1631"/>
      <c r="M50" s="1632"/>
      <c r="N50" s="1633"/>
    </row>
    <row r="51" spans="1:14" ht="39.75" customHeight="1">
      <c r="A51" s="1622">
        <v>30</v>
      </c>
      <c r="B51" s="1623"/>
      <c r="C51" s="1624"/>
      <c r="D51" s="1625"/>
      <c r="E51" s="1626"/>
      <c r="F51" s="1627"/>
      <c r="G51" s="1628"/>
      <c r="H51" s="1629"/>
      <c r="I51" s="1624"/>
      <c r="J51" s="1626"/>
      <c r="K51" s="1654" t="s">
        <v>724</v>
      </c>
      <c r="L51" s="1654"/>
      <c r="M51" s="1655"/>
      <c r="N51" s="1656"/>
    </row>
    <row r="52" spans="1:14" ht="39.75" customHeight="1">
      <c r="A52" s="1622">
        <v>31</v>
      </c>
      <c r="B52" s="1623"/>
      <c r="C52" s="1624"/>
      <c r="D52" s="1625"/>
      <c r="E52" s="1626"/>
      <c r="F52" s="1627"/>
      <c r="G52" s="1628"/>
      <c r="H52" s="1629"/>
      <c r="I52" s="1630"/>
      <c r="J52" s="1630"/>
      <c r="K52" s="1654" t="s">
        <v>724</v>
      </c>
      <c r="L52" s="1654"/>
      <c r="M52" s="1655"/>
      <c r="N52" s="1656"/>
    </row>
    <row r="53" spans="1:14" ht="39.75" customHeight="1">
      <c r="A53" s="1622">
        <v>32</v>
      </c>
      <c r="B53" s="1623"/>
      <c r="C53" s="1624"/>
      <c r="D53" s="1625"/>
      <c r="E53" s="1626"/>
      <c r="F53" s="1627"/>
      <c r="G53" s="1628"/>
      <c r="H53" s="1629"/>
      <c r="I53" s="1624"/>
      <c r="J53" s="1626"/>
      <c r="K53" s="1657" t="s">
        <v>724</v>
      </c>
      <c r="L53" s="1658"/>
      <c r="M53" s="1657"/>
      <c r="N53" s="1656"/>
    </row>
    <row r="54" spans="1:14" ht="39.75" customHeight="1">
      <c r="A54" s="1622">
        <v>33</v>
      </c>
      <c r="B54" s="1623"/>
      <c r="C54" s="1624"/>
      <c r="D54" s="1625"/>
      <c r="E54" s="1626"/>
      <c r="F54" s="1627"/>
      <c r="G54" s="1628"/>
      <c r="H54" s="1629"/>
      <c r="I54" s="1624"/>
      <c r="J54" s="1626"/>
      <c r="K54" s="1657" t="s">
        <v>724</v>
      </c>
      <c r="L54" s="1658"/>
      <c r="M54" s="1657"/>
      <c r="N54" s="1656"/>
    </row>
    <row r="55" spans="1:14" ht="39.75" customHeight="1">
      <c r="A55" s="1622">
        <v>34</v>
      </c>
      <c r="B55" s="1623"/>
      <c r="C55" s="1624"/>
      <c r="D55" s="1625"/>
      <c r="E55" s="1626"/>
      <c r="F55" s="1627"/>
      <c r="G55" s="1628"/>
      <c r="H55" s="1629"/>
      <c r="I55" s="1624"/>
      <c r="J55" s="1626"/>
      <c r="K55" s="1657" t="s">
        <v>724</v>
      </c>
      <c r="L55" s="1658"/>
      <c r="M55" s="1657"/>
      <c r="N55" s="1656"/>
    </row>
    <row r="56" spans="1:14" ht="39.75" customHeight="1">
      <c r="A56" s="1622">
        <v>35</v>
      </c>
      <c r="B56" s="1623"/>
      <c r="C56" s="1624"/>
      <c r="D56" s="1625"/>
      <c r="E56" s="1626"/>
      <c r="F56" s="1627"/>
      <c r="G56" s="1628"/>
      <c r="H56" s="1629"/>
      <c r="I56" s="1624"/>
      <c r="J56" s="1626"/>
      <c r="K56" s="1657" t="s">
        <v>724</v>
      </c>
      <c r="L56" s="1658"/>
      <c r="M56" s="1657"/>
      <c r="N56" s="1656"/>
    </row>
    <row r="57" spans="1:14" ht="39.75" customHeight="1">
      <c r="A57" s="1622">
        <v>36</v>
      </c>
      <c r="B57" s="1623"/>
      <c r="C57" s="1624"/>
      <c r="D57" s="1625"/>
      <c r="E57" s="1626"/>
      <c r="F57" s="1627"/>
      <c r="G57" s="1628"/>
      <c r="H57" s="1629"/>
      <c r="I57" s="1624"/>
      <c r="J57" s="1626"/>
      <c r="K57" s="1657" t="s">
        <v>724</v>
      </c>
      <c r="L57" s="1658"/>
      <c r="M57" s="1657"/>
      <c r="N57" s="1656"/>
    </row>
    <row r="58" spans="1:14" ht="39.75" customHeight="1">
      <c r="A58" s="1622">
        <v>37</v>
      </c>
      <c r="B58" s="1623"/>
      <c r="C58" s="1624"/>
      <c r="D58" s="1625"/>
      <c r="E58" s="1626"/>
      <c r="F58" s="1627"/>
      <c r="G58" s="1628"/>
      <c r="H58" s="1629"/>
      <c r="I58" s="1624"/>
      <c r="J58" s="1626"/>
      <c r="K58" s="1657" t="s">
        <v>724</v>
      </c>
      <c r="L58" s="1658"/>
      <c r="M58" s="1657"/>
      <c r="N58" s="1656"/>
    </row>
    <row r="59" spans="1:14" ht="39.75" customHeight="1">
      <c r="A59" s="1622">
        <v>38</v>
      </c>
      <c r="B59" s="1623"/>
      <c r="C59" s="1624"/>
      <c r="D59" s="1625"/>
      <c r="E59" s="1626"/>
      <c r="F59" s="1627"/>
      <c r="G59" s="1628"/>
      <c r="H59" s="1629"/>
      <c r="I59" s="1624"/>
      <c r="J59" s="1626"/>
      <c r="K59" s="1657" t="s">
        <v>724</v>
      </c>
      <c r="L59" s="1658"/>
      <c r="M59" s="1657"/>
      <c r="N59" s="1656"/>
    </row>
    <row r="60" spans="1:14" ht="39.75" customHeight="1">
      <c r="A60" s="1622">
        <v>39</v>
      </c>
      <c r="B60" s="1623"/>
      <c r="C60" s="1624"/>
      <c r="D60" s="1625"/>
      <c r="E60" s="1626"/>
      <c r="F60" s="1627"/>
      <c r="G60" s="1628"/>
      <c r="H60" s="1629"/>
      <c r="I60" s="1624"/>
      <c r="J60" s="1626"/>
      <c r="K60" s="1657" t="s">
        <v>724</v>
      </c>
      <c r="L60" s="1658"/>
      <c r="M60" s="1657"/>
      <c r="N60" s="1656"/>
    </row>
    <row r="61" spans="1:14" ht="39.75" customHeight="1">
      <c r="A61" s="1622">
        <v>40</v>
      </c>
      <c r="B61" s="1623"/>
      <c r="C61" s="1624"/>
      <c r="D61" s="1625"/>
      <c r="E61" s="1626"/>
      <c r="F61" s="1627"/>
      <c r="G61" s="1628"/>
      <c r="H61" s="1629"/>
      <c r="I61" s="1624"/>
      <c r="J61" s="1626"/>
      <c r="K61" s="1657" t="s">
        <v>724</v>
      </c>
      <c r="L61" s="1658"/>
      <c r="M61" s="1657"/>
      <c r="N61" s="1656"/>
    </row>
    <row r="62" spans="1:14" ht="39.75" customHeight="1">
      <c r="A62" s="1622">
        <v>41</v>
      </c>
      <c r="B62" s="1623"/>
      <c r="C62" s="1624"/>
      <c r="D62" s="1625"/>
      <c r="E62" s="1626"/>
      <c r="F62" s="1627"/>
      <c r="G62" s="1628"/>
      <c r="H62" s="1629"/>
      <c r="I62" s="1624"/>
      <c r="J62" s="1626"/>
      <c r="K62" s="1657" t="s">
        <v>724</v>
      </c>
      <c r="L62" s="1658"/>
      <c r="M62" s="1657"/>
      <c r="N62" s="1656"/>
    </row>
    <row r="63" spans="1:14" ht="39.75" customHeight="1">
      <c r="A63" s="1622">
        <v>42</v>
      </c>
      <c r="B63" s="1623"/>
      <c r="C63" s="1624"/>
      <c r="D63" s="1625"/>
      <c r="E63" s="1626"/>
      <c r="F63" s="1627"/>
      <c r="G63" s="1628"/>
      <c r="H63" s="1629"/>
      <c r="I63" s="1624"/>
      <c r="J63" s="1626"/>
      <c r="K63" s="1657" t="s">
        <v>724</v>
      </c>
      <c r="L63" s="1658"/>
      <c r="M63" s="1657"/>
      <c r="N63" s="1656"/>
    </row>
    <row r="64" spans="1:14" ht="39.75" customHeight="1">
      <c r="A64" s="1622">
        <v>43</v>
      </c>
      <c r="B64" s="1623"/>
      <c r="C64" s="1624"/>
      <c r="D64" s="1625"/>
      <c r="E64" s="1626"/>
      <c r="F64" s="1627"/>
      <c r="G64" s="1628"/>
      <c r="H64" s="1629"/>
      <c r="I64" s="1624"/>
      <c r="J64" s="1626"/>
      <c r="K64" s="1657" t="s">
        <v>724</v>
      </c>
      <c r="L64" s="1658"/>
      <c r="M64" s="1657"/>
      <c r="N64" s="1656"/>
    </row>
    <row r="65" spans="1:14" ht="39.75" customHeight="1">
      <c r="A65" s="1622">
        <v>44</v>
      </c>
      <c r="B65" s="1623"/>
      <c r="C65" s="1624"/>
      <c r="D65" s="1625"/>
      <c r="E65" s="1626"/>
      <c r="F65" s="1627"/>
      <c r="G65" s="1628"/>
      <c r="H65" s="1629"/>
      <c r="I65" s="1624"/>
      <c r="J65" s="1626"/>
      <c r="K65" s="1657" t="s">
        <v>724</v>
      </c>
      <c r="L65" s="1658"/>
      <c r="M65" s="1657"/>
      <c r="N65" s="1656"/>
    </row>
    <row r="66" spans="1:14" ht="39.75" customHeight="1" thickBot="1">
      <c r="A66" s="1641">
        <v>45</v>
      </c>
      <c r="B66" s="1642"/>
      <c r="C66" s="1643"/>
      <c r="D66" s="1644"/>
      <c r="E66" s="1645"/>
      <c r="F66" s="1646"/>
      <c r="G66" s="1647"/>
      <c r="H66" s="1648"/>
      <c r="I66" s="1643"/>
      <c r="J66" s="1645"/>
      <c r="K66" s="1659" t="s">
        <v>724</v>
      </c>
      <c r="L66" s="1660"/>
      <c r="M66" s="1659"/>
      <c r="N66" s="1651"/>
    </row>
    <row r="67" spans="1:14" ht="39.75" customHeight="1">
      <c r="A67" s="282"/>
      <c r="B67" s="282"/>
      <c r="C67" s="283"/>
      <c r="D67" s="283"/>
      <c r="E67" s="283"/>
      <c r="F67" s="284"/>
      <c r="G67" s="284"/>
      <c r="H67" s="284"/>
      <c r="I67" s="283"/>
      <c r="J67" s="283"/>
      <c r="L67" s="283"/>
      <c r="M67" s="283"/>
      <c r="N67" s="285" t="s">
        <v>728</v>
      </c>
    </row>
  </sheetData>
  <mergeCells count="316">
    <mergeCell ref="A66:B66"/>
    <mergeCell ref="C66:E66"/>
    <mergeCell ref="F66:H66"/>
    <mergeCell ref="I66:J66"/>
    <mergeCell ref="K66:L66"/>
    <mergeCell ref="M66:N66"/>
    <mergeCell ref="A65:B65"/>
    <mergeCell ref="C65:E65"/>
    <mergeCell ref="F65:H65"/>
    <mergeCell ref="I65:J65"/>
    <mergeCell ref="K65:L65"/>
    <mergeCell ref="M65:N65"/>
    <mergeCell ref="A64:B64"/>
    <mergeCell ref="C64:E64"/>
    <mergeCell ref="F64:H64"/>
    <mergeCell ref="I64:J64"/>
    <mergeCell ref="K64:L64"/>
    <mergeCell ref="M64:N64"/>
    <mergeCell ref="A63:B63"/>
    <mergeCell ref="C63:E63"/>
    <mergeCell ref="F63:H63"/>
    <mergeCell ref="I63:J63"/>
    <mergeCell ref="K63:L63"/>
    <mergeCell ref="M63:N63"/>
    <mergeCell ref="A62:B62"/>
    <mergeCell ref="C62:E62"/>
    <mergeCell ref="F62:H62"/>
    <mergeCell ref="I62:J62"/>
    <mergeCell ref="K62:L62"/>
    <mergeCell ref="M62:N62"/>
    <mergeCell ref="A61:B61"/>
    <mergeCell ref="C61:E61"/>
    <mergeCell ref="F61:H61"/>
    <mergeCell ref="I61:J61"/>
    <mergeCell ref="K61:L61"/>
    <mergeCell ref="M61:N61"/>
    <mergeCell ref="A60:B60"/>
    <mergeCell ref="C60:E60"/>
    <mergeCell ref="F60:H60"/>
    <mergeCell ref="I60:J60"/>
    <mergeCell ref="K60:L60"/>
    <mergeCell ref="M60:N60"/>
    <mergeCell ref="A59:B59"/>
    <mergeCell ref="C59:E59"/>
    <mergeCell ref="F59:H59"/>
    <mergeCell ref="I59:J59"/>
    <mergeCell ref="K59:L59"/>
    <mergeCell ref="M59:N59"/>
    <mergeCell ref="A58:B58"/>
    <mergeCell ref="C58:E58"/>
    <mergeCell ref="F58:H58"/>
    <mergeCell ref="I58:J58"/>
    <mergeCell ref="K58:L58"/>
    <mergeCell ref="M58:N58"/>
    <mergeCell ref="A57:B57"/>
    <mergeCell ref="C57:E57"/>
    <mergeCell ref="F57:H57"/>
    <mergeCell ref="I57:J57"/>
    <mergeCell ref="K57:L57"/>
    <mergeCell ref="M57:N57"/>
    <mergeCell ref="A56:B56"/>
    <mergeCell ref="C56:E56"/>
    <mergeCell ref="F56:H56"/>
    <mergeCell ref="I56:J56"/>
    <mergeCell ref="K56:L56"/>
    <mergeCell ref="M56:N56"/>
    <mergeCell ref="A55:B55"/>
    <mergeCell ref="C55:E55"/>
    <mergeCell ref="F55:H55"/>
    <mergeCell ref="I55:J55"/>
    <mergeCell ref="K55:L55"/>
    <mergeCell ref="M55:N55"/>
    <mergeCell ref="A54:B54"/>
    <mergeCell ref="C54:E54"/>
    <mergeCell ref="F54:H54"/>
    <mergeCell ref="I54:J54"/>
    <mergeCell ref="K54:L54"/>
    <mergeCell ref="M54:N54"/>
    <mergeCell ref="A53:B53"/>
    <mergeCell ref="C53:E53"/>
    <mergeCell ref="F53:H53"/>
    <mergeCell ref="I53:J53"/>
    <mergeCell ref="K53:L53"/>
    <mergeCell ref="M53:N53"/>
    <mergeCell ref="A52:B52"/>
    <mergeCell ref="C52:E52"/>
    <mergeCell ref="F52:H52"/>
    <mergeCell ref="I52:J52"/>
    <mergeCell ref="K52:L52"/>
    <mergeCell ref="M52:N52"/>
    <mergeCell ref="A51:B51"/>
    <mergeCell ref="C51:E51"/>
    <mergeCell ref="F51:H51"/>
    <mergeCell ref="I51:J51"/>
    <mergeCell ref="K51:L51"/>
    <mergeCell ref="M51:N51"/>
    <mergeCell ref="A50:B50"/>
    <mergeCell ref="C50:E50"/>
    <mergeCell ref="F50:H50"/>
    <mergeCell ref="I50:J50"/>
    <mergeCell ref="K50:L50"/>
    <mergeCell ref="M50:N50"/>
    <mergeCell ref="A49:B49"/>
    <mergeCell ref="C49:E49"/>
    <mergeCell ref="F49:H49"/>
    <mergeCell ref="I49:J49"/>
    <mergeCell ref="K49:L49"/>
    <mergeCell ref="M49:N49"/>
    <mergeCell ref="A48:B48"/>
    <mergeCell ref="C48:E48"/>
    <mergeCell ref="F48:H48"/>
    <mergeCell ref="I48:J48"/>
    <mergeCell ref="K48:L48"/>
    <mergeCell ref="M48:N48"/>
    <mergeCell ref="A47:B47"/>
    <mergeCell ref="C47:E47"/>
    <mergeCell ref="F47:H47"/>
    <mergeCell ref="I47:J47"/>
    <mergeCell ref="K47:L47"/>
    <mergeCell ref="M47:N47"/>
    <mergeCell ref="A46:B46"/>
    <mergeCell ref="C46:E46"/>
    <mergeCell ref="F46:H46"/>
    <mergeCell ref="I46:J46"/>
    <mergeCell ref="K46:L46"/>
    <mergeCell ref="M46:N46"/>
    <mergeCell ref="A45:B45"/>
    <mergeCell ref="C45:E45"/>
    <mergeCell ref="F45:H45"/>
    <mergeCell ref="I45:J45"/>
    <mergeCell ref="K45:L45"/>
    <mergeCell ref="M45:N45"/>
    <mergeCell ref="A44:B44"/>
    <mergeCell ref="C44:E44"/>
    <mergeCell ref="F44:H44"/>
    <mergeCell ref="I44:J44"/>
    <mergeCell ref="K44:L44"/>
    <mergeCell ref="M44:N44"/>
    <mergeCell ref="A43:B43"/>
    <mergeCell ref="C43:E43"/>
    <mergeCell ref="F43:H43"/>
    <mergeCell ref="I43:J43"/>
    <mergeCell ref="K43:L43"/>
    <mergeCell ref="M43:N43"/>
    <mergeCell ref="A42:B42"/>
    <mergeCell ref="C42:E42"/>
    <mergeCell ref="F42:H42"/>
    <mergeCell ref="I42:J42"/>
    <mergeCell ref="K42:L42"/>
    <mergeCell ref="M42:N42"/>
    <mergeCell ref="A41:B41"/>
    <mergeCell ref="C41:E41"/>
    <mergeCell ref="F41:H41"/>
    <mergeCell ref="I41:J41"/>
    <mergeCell ref="K41:L41"/>
    <mergeCell ref="M41:N41"/>
    <mergeCell ref="A40:B40"/>
    <mergeCell ref="C40:E40"/>
    <mergeCell ref="F40:H40"/>
    <mergeCell ref="I40:J40"/>
    <mergeCell ref="K40:L40"/>
    <mergeCell ref="M40:N40"/>
    <mergeCell ref="A39:B39"/>
    <mergeCell ref="C39:E39"/>
    <mergeCell ref="F39:H39"/>
    <mergeCell ref="I39:J39"/>
    <mergeCell ref="K39:L39"/>
    <mergeCell ref="M39:N39"/>
    <mergeCell ref="A38:B38"/>
    <mergeCell ref="C38:E38"/>
    <mergeCell ref="F38:H38"/>
    <mergeCell ref="I38:J38"/>
    <mergeCell ref="K38:L38"/>
    <mergeCell ref="M38:N38"/>
    <mergeCell ref="A37:B37"/>
    <mergeCell ref="C37:E37"/>
    <mergeCell ref="F37:H37"/>
    <mergeCell ref="I37:J37"/>
    <mergeCell ref="K37:L37"/>
    <mergeCell ref="M37:N37"/>
    <mergeCell ref="A36:B36"/>
    <mergeCell ref="C36:E36"/>
    <mergeCell ref="F36:H36"/>
    <mergeCell ref="I36:J36"/>
    <mergeCell ref="K36:L36"/>
    <mergeCell ref="M36:N36"/>
    <mergeCell ref="A34:B34"/>
    <mergeCell ref="C34:E34"/>
    <mergeCell ref="F34:H34"/>
    <mergeCell ref="I34:J34"/>
    <mergeCell ref="K34:L34"/>
    <mergeCell ref="M34:N34"/>
    <mergeCell ref="A33:B33"/>
    <mergeCell ref="C33:E33"/>
    <mergeCell ref="F33:H33"/>
    <mergeCell ref="I33:J33"/>
    <mergeCell ref="K33:L33"/>
    <mergeCell ref="M33:N33"/>
    <mergeCell ref="A32:B32"/>
    <mergeCell ref="C32:E32"/>
    <mergeCell ref="F32:H32"/>
    <mergeCell ref="I32:J32"/>
    <mergeCell ref="K32:L32"/>
    <mergeCell ref="M32:N32"/>
    <mergeCell ref="A31:B31"/>
    <mergeCell ref="C31:E31"/>
    <mergeCell ref="F31:H31"/>
    <mergeCell ref="I31:J31"/>
    <mergeCell ref="K31:L31"/>
    <mergeCell ref="M31:N31"/>
    <mergeCell ref="A30:B30"/>
    <mergeCell ref="C30:E30"/>
    <mergeCell ref="F30:H30"/>
    <mergeCell ref="I30:J30"/>
    <mergeCell ref="K30:L30"/>
    <mergeCell ref="M30:N30"/>
    <mergeCell ref="A29:B29"/>
    <mergeCell ref="C29:E29"/>
    <mergeCell ref="F29:H29"/>
    <mergeCell ref="I29:J29"/>
    <mergeCell ref="K29:L29"/>
    <mergeCell ref="M29:N29"/>
    <mergeCell ref="A28:B28"/>
    <mergeCell ref="C28:E28"/>
    <mergeCell ref="F28:H28"/>
    <mergeCell ref="I28:J28"/>
    <mergeCell ref="K28:L28"/>
    <mergeCell ref="M28:N28"/>
    <mergeCell ref="A27:B27"/>
    <mergeCell ref="C27:E27"/>
    <mergeCell ref="F27:H27"/>
    <mergeCell ref="I27:J27"/>
    <mergeCell ref="K27:L27"/>
    <mergeCell ref="M27:N27"/>
    <mergeCell ref="A26:B26"/>
    <mergeCell ref="C26:E26"/>
    <mergeCell ref="F26:H26"/>
    <mergeCell ref="I26:J26"/>
    <mergeCell ref="K26:L26"/>
    <mergeCell ref="M26:N26"/>
    <mergeCell ref="A25:B25"/>
    <mergeCell ref="C25:E25"/>
    <mergeCell ref="F25:H25"/>
    <mergeCell ref="I25:J25"/>
    <mergeCell ref="K25:L25"/>
    <mergeCell ref="M25:N25"/>
    <mergeCell ref="A24:B24"/>
    <mergeCell ref="C24:E24"/>
    <mergeCell ref="F24:H24"/>
    <mergeCell ref="I24:J24"/>
    <mergeCell ref="K24:L24"/>
    <mergeCell ref="M24:N24"/>
    <mergeCell ref="A23:B23"/>
    <mergeCell ref="C23:E23"/>
    <mergeCell ref="F23:H23"/>
    <mergeCell ref="I23:J23"/>
    <mergeCell ref="K23:L23"/>
    <mergeCell ref="M23:N23"/>
    <mergeCell ref="A22:B22"/>
    <mergeCell ref="C22:E22"/>
    <mergeCell ref="F22:H22"/>
    <mergeCell ref="I22:J22"/>
    <mergeCell ref="K22:L22"/>
    <mergeCell ref="M22:N22"/>
    <mergeCell ref="A19:B19"/>
    <mergeCell ref="C19:E19"/>
    <mergeCell ref="F19:H19"/>
    <mergeCell ref="I19:J19"/>
    <mergeCell ref="K19:L19"/>
    <mergeCell ref="M19:N19"/>
    <mergeCell ref="A21:B21"/>
    <mergeCell ref="C21:E21"/>
    <mergeCell ref="F21:H21"/>
    <mergeCell ref="I21:J21"/>
    <mergeCell ref="K21:L21"/>
    <mergeCell ref="M21:N21"/>
    <mergeCell ref="A20:B20"/>
    <mergeCell ref="C20:E20"/>
    <mergeCell ref="F20:H20"/>
    <mergeCell ref="I20:J20"/>
    <mergeCell ref="K20:L20"/>
    <mergeCell ref="M20:N20"/>
    <mergeCell ref="C14:F14"/>
    <mergeCell ref="K14:N14"/>
    <mergeCell ref="C15:F15"/>
    <mergeCell ref="I15:J16"/>
    <mergeCell ref="K15:L16"/>
    <mergeCell ref="M15:N15"/>
    <mergeCell ref="C16:F16"/>
    <mergeCell ref="A11:G13"/>
    <mergeCell ref="H11:H17"/>
    <mergeCell ref="I11:J11"/>
    <mergeCell ref="K11:N11"/>
    <mergeCell ref="I12:J12"/>
    <mergeCell ref="K12:N12"/>
    <mergeCell ref="I13:J14"/>
    <mergeCell ref="K13:L13"/>
    <mergeCell ref="M13:N13"/>
    <mergeCell ref="A14:A16"/>
    <mergeCell ref="A17:B17"/>
    <mergeCell ref="C17:F17"/>
    <mergeCell ref="I17:J17"/>
    <mergeCell ref="K17:N17"/>
    <mergeCell ref="A8:C8"/>
    <mergeCell ref="D8:L8"/>
    <mergeCell ref="M8:N8"/>
    <mergeCell ref="A9:C9"/>
    <mergeCell ref="D9:L9"/>
    <mergeCell ref="M9:N9"/>
    <mergeCell ref="M1:N1"/>
    <mergeCell ref="A3:K5"/>
    <mergeCell ref="A6:C7"/>
    <mergeCell ref="D6:D7"/>
    <mergeCell ref="E6:K7"/>
    <mergeCell ref="M6:N6"/>
    <mergeCell ref="M7:N7"/>
  </mergeCells>
  <phoneticPr fontId="5"/>
  <conditionalFormatting sqref="C20:E20">
    <cfRule type="expression" dxfId="71" priority="16">
      <formula>$C$20=""</formula>
    </cfRule>
    <cfRule type="expression" dxfId="70" priority="24">
      <formula>$E$6</formula>
    </cfRule>
  </conditionalFormatting>
  <conditionalFormatting sqref="L7">
    <cfRule type="expression" dxfId="69" priority="21">
      <formula>$L$7=""</formula>
    </cfRule>
  </conditionalFormatting>
  <conditionalFormatting sqref="M7:N7">
    <cfRule type="expression" dxfId="68" priority="20">
      <formula>$M$7=""</formula>
    </cfRule>
  </conditionalFormatting>
  <conditionalFormatting sqref="K11:N12">
    <cfRule type="expression" dxfId="67" priority="19">
      <formula>$K$11=""</formula>
    </cfRule>
  </conditionalFormatting>
  <conditionalFormatting sqref="K14:N14">
    <cfRule type="expression" dxfId="66" priority="18">
      <formula>$K$14=""</formula>
    </cfRule>
  </conditionalFormatting>
  <conditionalFormatting sqref="K17:N17">
    <cfRule type="expression" dxfId="65" priority="17">
      <formula>$K$17=""</formula>
    </cfRule>
  </conditionalFormatting>
  <conditionalFormatting sqref="I20:J20">
    <cfRule type="expression" dxfId="64" priority="15">
      <formula>$I$20=""</formula>
    </cfRule>
  </conditionalFormatting>
  <conditionalFormatting sqref="M9:N9">
    <cfRule type="containsText" dxfId="63" priority="10" operator="containsText" text="　">
      <formula>NOT(ISERROR(SEARCH("　",M9)))</formula>
    </cfRule>
    <cfRule type="containsText" dxfId="62" priority="11" operator="containsText" text=" ">
      <formula>NOT(ISERROR(SEARCH(" ",M9)))</formula>
    </cfRule>
    <cfRule type="containsText" dxfId="61" priority="12" operator="containsText" text="&quot;&quot;">
      <formula>NOT(ISERROR(SEARCH("""""",M9)))</formula>
    </cfRule>
    <cfRule type="expression" dxfId="60" priority="13">
      <formula>$M$9=""</formula>
    </cfRule>
    <cfRule type="expression" dxfId="59" priority="14">
      <formula>$M$9=""</formula>
    </cfRule>
  </conditionalFormatting>
  <conditionalFormatting sqref="K20:L20">
    <cfRule type="containsText" dxfId="58" priority="9" operator="containsText" text="　">
      <formula>NOT(ISERROR(SEARCH("　",K20)))</formula>
    </cfRule>
  </conditionalFormatting>
  <conditionalFormatting sqref="C14">
    <cfRule type="expression" dxfId="57" priority="8">
      <formula>$A$14=""</formula>
    </cfRule>
  </conditionalFormatting>
  <conditionalFormatting sqref="C14:F14">
    <cfRule type="expression" dxfId="56" priority="7">
      <formula>$C$14=""</formula>
    </cfRule>
  </conditionalFormatting>
  <conditionalFormatting sqref="C15:F15">
    <cfRule type="expression" dxfId="55" priority="6">
      <formula>$C$15=""</formula>
    </cfRule>
  </conditionalFormatting>
  <conditionalFormatting sqref="C16:F16">
    <cfRule type="expression" dxfId="54" priority="5">
      <formula>$C$16=""</formula>
    </cfRule>
  </conditionalFormatting>
  <conditionalFormatting sqref="C37:E37">
    <cfRule type="expression" dxfId="53" priority="3">
      <formula>$C$20=""</formula>
    </cfRule>
    <cfRule type="expression" dxfId="52" priority="4">
      <formula>$E$6</formula>
    </cfRule>
  </conditionalFormatting>
  <conditionalFormatting sqref="I37:J37">
    <cfRule type="expression" dxfId="51" priority="2">
      <formula>$I$20=""</formula>
    </cfRule>
  </conditionalFormatting>
  <conditionalFormatting sqref="K37:L37">
    <cfRule type="containsText" dxfId="50" priority="1" operator="containsText" text="　">
      <formula>NOT(ISERROR(SEARCH("　",K37)))</formula>
    </cfRule>
  </conditionalFormatting>
  <dataValidations count="5">
    <dataValidation type="list" allowBlank="1" showInputMessage="1" showErrorMessage="1" sqref="K13">
      <formula1>"　□　設置場所に同じ,　☑　設置場所に同じ,　　"</formula1>
    </dataValidation>
    <dataValidation type="list" allowBlank="1" showInputMessage="1" showErrorMessage="1" sqref="M9:N9">
      <formula1>"工事店,水道局,　,　工事店・水道局　"</formula1>
    </dataValidation>
    <dataValidation type="list" allowBlank="1" showInputMessage="1" showErrorMessage="1" sqref="K20:L34 K37:L66">
      <formula1>"取付＋開始,取付のみ(止水),　,取付のみ(止水)　・　取付＋開始"</formula1>
    </dataValidation>
    <dataValidation imeMode="fullKatakana" allowBlank="1" showInputMessage="1" showErrorMessage="1" sqref="K11:N11"/>
    <dataValidation imeMode="on" allowBlank="1" showInputMessage="1" showErrorMessage="1" sqref="E6:K7 D9:L9 K12:N12 K15:L16 C14:F15 M20:N34 C17:F17 K14:N14 F20:H34 M37:N66 F37:H66"/>
  </dataValidations>
  <hyperlinks>
    <hyperlink ref="Q3" location="水道申請" display="工事店情報に戻る"/>
  </hyperlinks>
  <printOptions horizontalCentered="1"/>
  <pageMargins left="0.39370078740157483" right="0.15748031496062992" top="0.35433070866141736" bottom="0.15748031496062992" header="0.15748031496062992" footer="0.11811023622047245"/>
  <pageSetup paperSize="9" scale="70" orientation="portrait" blackAndWhite="1" r:id="rId1"/>
  <headerFooter alignWithMargins="0"/>
  <rowBreaks count="1" manualBreakCount="1">
    <brk id="35" max="13" man="1"/>
  </rowBreaks>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2"/>
  <sheetViews>
    <sheetView view="pageBreakPreview" zoomScale="80" zoomScaleNormal="100" zoomScaleSheetLayoutView="80" workbookViewId="0">
      <selection activeCell="D6" sqref="D6:F6"/>
    </sheetView>
  </sheetViews>
  <sheetFormatPr defaultRowHeight="13.5"/>
  <cols>
    <col min="1" max="1" width="1.625" style="287" customWidth="1"/>
    <col min="2" max="2" width="7.5" style="287" customWidth="1"/>
    <col min="3" max="3" width="7.25" style="287" customWidth="1"/>
    <col min="4" max="4" width="11.375" style="287" customWidth="1"/>
    <col min="5" max="5" width="4.125" style="287" customWidth="1"/>
    <col min="6" max="6" width="11.125" style="287" customWidth="1"/>
    <col min="7" max="7" width="11.625" style="287" customWidth="1"/>
    <col min="8" max="8" width="2.75" style="287" customWidth="1"/>
    <col min="9" max="9" width="1.75" style="287" customWidth="1"/>
    <col min="10" max="10" width="3.25" style="287" customWidth="1"/>
    <col min="11" max="11" width="5.5" style="287" customWidth="1"/>
    <col min="12" max="12" width="8.25" style="287" customWidth="1"/>
    <col min="13" max="13" width="2.375" style="287" customWidth="1"/>
    <col min="14" max="14" width="2.625" style="287" customWidth="1"/>
    <col min="15" max="15" width="5" style="287" customWidth="1"/>
    <col min="16" max="16" width="4.25" style="287" customWidth="1"/>
    <col min="17" max="17" width="4.375" style="287" customWidth="1"/>
    <col min="18" max="18" width="1.625" style="287" customWidth="1"/>
    <col min="19" max="19" width="9" style="287"/>
    <col min="20" max="20" width="22.5" style="287" bestFit="1" customWidth="1"/>
    <col min="21" max="16384" width="9" style="287"/>
  </cols>
  <sheetData>
    <row r="1" spans="2:20" ht="16.5" customHeight="1">
      <c r="B1" s="286" t="s">
        <v>729</v>
      </c>
    </row>
    <row r="2" spans="2:20" ht="40.5" customHeight="1">
      <c r="B2" s="1661" t="s">
        <v>730</v>
      </c>
      <c r="C2" s="1661"/>
      <c r="D2" s="1661"/>
      <c r="E2" s="1662" t="s">
        <v>731</v>
      </c>
      <c r="F2" s="1662"/>
      <c r="G2" s="1662"/>
      <c r="H2" s="1662"/>
      <c r="I2" s="1662"/>
      <c r="J2" s="1662"/>
      <c r="K2" s="1662"/>
      <c r="L2" s="1662"/>
      <c r="P2" s="288" t="s">
        <v>732</v>
      </c>
      <c r="T2" s="234" t="s">
        <v>600</v>
      </c>
    </row>
    <row r="3" spans="2:20" s="295" customFormat="1" ht="22.5" customHeight="1">
      <c r="B3" s="289" t="s">
        <v>614</v>
      </c>
      <c r="C3" s="290" t="s">
        <v>587</v>
      </c>
      <c r="D3" s="1663" t="str">
        <f>申請書!I28</f>
        <v/>
      </c>
      <c r="E3" s="1664"/>
      <c r="F3" s="1664"/>
      <c r="G3" s="291" t="s">
        <v>733</v>
      </c>
      <c r="H3" s="1665"/>
      <c r="I3" s="1666"/>
      <c r="J3" s="1666"/>
      <c r="K3" s="1666"/>
      <c r="L3" s="1666"/>
      <c r="M3" s="292" t="s">
        <v>734</v>
      </c>
      <c r="N3" s="293"/>
      <c r="O3" s="292" t="s">
        <v>735</v>
      </c>
      <c r="P3" s="293"/>
      <c r="Q3" s="294" t="s">
        <v>736</v>
      </c>
    </row>
    <row r="4" spans="2:20" s="295" customFormat="1" ht="22.5" customHeight="1">
      <c r="B4" s="1667" t="s">
        <v>737</v>
      </c>
      <c r="C4" s="296" t="s">
        <v>330</v>
      </c>
      <c r="D4" s="1669">
        <f>申請書!J14</f>
        <v>0</v>
      </c>
      <c r="E4" s="1670"/>
      <c r="F4" s="1670"/>
      <c r="G4" s="297" t="s">
        <v>738</v>
      </c>
      <c r="H4" s="298"/>
      <c r="I4" s="293"/>
      <c r="J4" s="293"/>
      <c r="K4" s="293" t="s">
        <v>739</v>
      </c>
      <c r="L4" s="1671" t="s">
        <v>740</v>
      </c>
      <c r="M4" s="1671"/>
      <c r="N4" s="1671"/>
      <c r="O4" s="1671"/>
      <c r="P4" s="293"/>
      <c r="Q4" s="294" t="s">
        <v>741</v>
      </c>
    </row>
    <row r="5" spans="2:20" s="295" customFormat="1" ht="22.5" customHeight="1">
      <c r="B5" s="1668"/>
      <c r="C5" s="299" t="s">
        <v>742</v>
      </c>
      <c r="D5" s="788">
        <f>申請書!J16</f>
        <v>0</v>
      </c>
      <c r="E5" s="301" t="s">
        <v>743</v>
      </c>
      <c r="F5" s="789">
        <f>申請書!Y16</f>
        <v>0</v>
      </c>
      <c r="G5" s="291" t="s">
        <v>744</v>
      </c>
      <c r="H5" s="298" t="s">
        <v>745</v>
      </c>
      <c r="I5" s="302" t="s">
        <v>746</v>
      </c>
      <c r="J5" s="293" t="s">
        <v>393</v>
      </c>
      <c r="K5" s="293" t="s">
        <v>747</v>
      </c>
      <c r="L5" s="293"/>
      <c r="M5" s="293" t="s">
        <v>403</v>
      </c>
      <c r="N5" s="1666" t="s">
        <v>748</v>
      </c>
      <c r="O5" s="1666"/>
      <c r="P5" s="293"/>
      <c r="Q5" s="294" t="s">
        <v>749</v>
      </c>
    </row>
    <row r="6" spans="2:20" s="295" customFormat="1" ht="22.5" customHeight="1">
      <c r="B6" s="1667" t="s">
        <v>750</v>
      </c>
      <c r="C6" s="296" t="s">
        <v>330</v>
      </c>
      <c r="D6" s="1687"/>
      <c r="E6" s="1688"/>
      <c r="F6" s="1688"/>
      <c r="G6" s="303" t="s">
        <v>751</v>
      </c>
      <c r="H6" s="1689">
        <f>申請書!G21</f>
        <v>0</v>
      </c>
      <c r="I6" s="1689"/>
      <c r="J6" s="1689"/>
      <c r="K6" s="1689"/>
      <c r="L6" s="1689"/>
      <c r="M6" s="1690" t="s">
        <v>752</v>
      </c>
      <c r="N6" s="1691"/>
      <c r="O6" s="1691"/>
      <c r="P6" s="1691"/>
      <c r="Q6" s="1692"/>
    </row>
    <row r="7" spans="2:20" s="295" customFormat="1" ht="22.5" customHeight="1">
      <c r="B7" s="1668"/>
      <c r="C7" s="299" t="s">
        <v>606</v>
      </c>
      <c r="D7" s="300"/>
      <c r="E7" s="304" t="s">
        <v>743</v>
      </c>
      <c r="F7" s="305"/>
      <c r="G7" s="290" t="s">
        <v>753</v>
      </c>
      <c r="H7" s="1693"/>
      <c r="I7" s="1694"/>
      <c r="J7" s="1694"/>
      <c r="K7" s="1695"/>
      <c r="L7" s="1696" t="s">
        <v>754</v>
      </c>
      <c r="M7" s="1697"/>
      <c r="N7" s="1698"/>
      <c r="O7" s="1696">
        <f>入力!E2</f>
        <v>0</v>
      </c>
      <c r="P7" s="1697"/>
      <c r="Q7" s="1698"/>
    </row>
    <row r="8" spans="2:20" s="295" customFormat="1" ht="99.75" customHeight="1">
      <c r="B8" s="1672" t="s">
        <v>755</v>
      </c>
      <c r="C8" s="1673"/>
      <c r="D8" s="1673"/>
      <c r="E8" s="1673"/>
      <c r="F8" s="1674"/>
      <c r="G8" s="1678" t="s">
        <v>756</v>
      </c>
      <c r="H8" s="1679"/>
      <c r="I8" s="1679"/>
      <c r="J8" s="1679"/>
      <c r="K8" s="1679"/>
      <c r="L8" s="1679"/>
      <c r="M8" s="1679"/>
      <c r="N8" s="1679"/>
      <c r="O8" s="1679"/>
      <c r="P8" s="1679"/>
      <c r="Q8" s="1680"/>
    </row>
    <row r="9" spans="2:20" ht="107.25" customHeight="1">
      <c r="B9" s="1675"/>
      <c r="C9" s="1676"/>
      <c r="D9" s="1676"/>
      <c r="E9" s="1676"/>
      <c r="F9" s="1677"/>
      <c r="G9" s="1681"/>
      <c r="H9" s="1682"/>
      <c r="I9" s="1682"/>
      <c r="J9" s="1682"/>
      <c r="K9" s="1682"/>
      <c r="L9" s="1682"/>
      <c r="M9" s="1682"/>
      <c r="N9" s="1682"/>
      <c r="O9" s="1682"/>
      <c r="P9" s="1682"/>
      <c r="Q9" s="1683"/>
    </row>
    <row r="10" spans="2:20" ht="409.6" customHeight="1">
      <c r="B10" s="1684"/>
      <c r="C10" s="1685"/>
      <c r="D10" s="1685"/>
      <c r="E10" s="1685"/>
      <c r="F10" s="1685"/>
      <c r="G10" s="1685"/>
      <c r="H10" s="1685"/>
      <c r="I10" s="1685"/>
      <c r="J10" s="1685"/>
      <c r="K10" s="1685"/>
      <c r="L10" s="1685"/>
      <c r="M10" s="1685"/>
      <c r="N10" s="1685"/>
      <c r="O10" s="1685"/>
      <c r="P10" s="1685"/>
      <c r="Q10" s="1686"/>
    </row>
    <row r="11" spans="2:20" ht="13.5" hidden="1" customHeight="1">
      <c r="B11" s="306"/>
      <c r="C11" s="306"/>
      <c r="D11" s="306"/>
      <c r="E11" s="306"/>
      <c r="F11" s="306"/>
      <c r="G11" s="306"/>
      <c r="H11" s="306"/>
      <c r="I11" s="306"/>
      <c r="J11" s="306"/>
      <c r="K11" s="306"/>
      <c r="L11" s="306"/>
      <c r="M11" s="306"/>
      <c r="N11" s="306"/>
      <c r="O11" s="306"/>
      <c r="P11" s="306"/>
      <c r="Q11" s="306"/>
    </row>
    <row r="12" spans="2:20">
      <c r="B12" s="307"/>
    </row>
  </sheetData>
  <mergeCells count="18">
    <mergeCell ref="B8:F9"/>
    <mergeCell ref="G8:Q9"/>
    <mergeCell ref="B10:Q10"/>
    <mergeCell ref="B6:B7"/>
    <mergeCell ref="D6:F6"/>
    <mergeCell ref="H6:L6"/>
    <mergeCell ref="M6:Q6"/>
    <mergeCell ref="H7:K7"/>
    <mergeCell ref="L7:N7"/>
    <mergeCell ref="O7:Q7"/>
    <mergeCell ref="B2:D2"/>
    <mergeCell ref="E2:L2"/>
    <mergeCell ref="D3:F3"/>
    <mergeCell ref="H3:L3"/>
    <mergeCell ref="B4:B5"/>
    <mergeCell ref="D4:F4"/>
    <mergeCell ref="L4:O4"/>
    <mergeCell ref="N5:O5"/>
  </mergeCells>
  <phoneticPr fontId="5"/>
  <conditionalFormatting sqref="D6:F6">
    <cfRule type="containsBlanks" dxfId="49" priority="3">
      <formula>LEN(TRIM(D6))=0</formula>
    </cfRule>
  </conditionalFormatting>
  <conditionalFormatting sqref="D7 F7">
    <cfRule type="containsBlanks" dxfId="48" priority="2">
      <formula>LEN(TRIM(D7))=0</formula>
    </cfRule>
  </conditionalFormatting>
  <conditionalFormatting sqref="H3:L3 J4 P3:P4">
    <cfRule type="containsBlanks" dxfId="47" priority="1">
      <formula>LEN(TRIM(H3))=0</formula>
    </cfRule>
  </conditionalFormatting>
  <hyperlinks>
    <hyperlink ref="T2" location="水道申請" display="工事店情報に戻る"/>
  </hyperlinks>
  <printOptions horizontalCentered="1"/>
  <pageMargins left="0.74803149606299213" right="0.74803149606299213" top="0.98425196850393704" bottom="0.98425196850393704" header="0.51181102362204722" footer="0.51181102362204722"/>
  <pageSetup paperSize="9" scale="91" orientation="portrait" blackAndWhite="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8"/>
  <sheetViews>
    <sheetView view="pageBreakPreview" zoomScale="80" zoomScaleNormal="100" zoomScaleSheetLayoutView="80" workbookViewId="0">
      <selection activeCell="C6" sqref="C6:G7"/>
    </sheetView>
  </sheetViews>
  <sheetFormatPr defaultRowHeight="13.5"/>
  <cols>
    <col min="1" max="1" width="1.625" style="309" customWidth="1"/>
    <col min="2" max="3" width="12.625" style="309" customWidth="1"/>
    <col min="4" max="4" width="14.875" style="309" customWidth="1"/>
    <col min="5" max="5" width="20" style="309" customWidth="1"/>
    <col min="6" max="7" width="12" style="309" customWidth="1"/>
    <col min="8" max="8" width="1.625" style="309" customWidth="1"/>
    <col min="9" max="9" width="9" style="309"/>
    <col min="10" max="10" width="22.5" style="309" bestFit="1" customWidth="1"/>
    <col min="11" max="16384" width="9" style="309"/>
  </cols>
  <sheetData>
    <row r="1" spans="2:10" ht="13.5" customHeight="1">
      <c r="B1" s="1699" t="s">
        <v>757</v>
      </c>
      <c r="C1" s="1699"/>
      <c r="D1" s="1699"/>
      <c r="E1" s="308"/>
      <c r="F1" s="308"/>
      <c r="G1" s="308"/>
      <c r="H1" s="308"/>
    </row>
    <row r="2" spans="2:10" ht="26.25" customHeight="1">
      <c r="B2" s="1700" t="s">
        <v>758</v>
      </c>
      <c r="C2" s="1700"/>
      <c r="D2" s="1700"/>
      <c r="E2" s="1701" t="s">
        <v>759</v>
      </c>
      <c r="F2" s="1701"/>
      <c r="G2" s="1701"/>
      <c r="H2" s="308"/>
      <c r="J2" s="234" t="s">
        <v>600</v>
      </c>
    </row>
    <row r="3" spans="2:10" ht="15" customHeight="1">
      <c r="B3" s="1702" t="s">
        <v>612</v>
      </c>
      <c r="C3" s="1704" t="str">
        <f>LEFT(入力!E1,4)&amp;"-"&amp;RIGHT(入力!E1,4)</f>
        <v>-</v>
      </c>
      <c r="D3" s="1705"/>
      <c r="E3" s="310" t="s">
        <v>760</v>
      </c>
      <c r="F3" s="311"/>
      <c r="G3" s="312"/>
      <c r="H3" s="313"/>
    </row>
    <row r="4" spans="2:10" ht="22.5" customHeight="1">
      <c r="B4" s="1703"/>
      <c r="C4" s="1706"/>
      <c r="D4" s="1707"/>
      <c r="E4" s="1708">
        <f>'1_給水装置工事しゅん工検査申請書'!C21:G21</f>
        <v>0</v>
      </c>
      <c r="F4" s="1709"/>
      <c r="G4" s="1710"/>
      <c r="H4" s="313"/>
    </row>
    <row r="5" spans="2:10" ht="37.5" customHeight="1">
      <c r="B5" s="314" t="s">
        <v>613</v>
      </c>
      <c r="C5" s="1714">
        <f>入力!E2</f>
        <v>0</v>
      </c>
      <c r="D5" s="1715"/>
      <c r="E5" s="1711"/>
      <c r="F5" s="1712"/>
      <c r="G5" s="1713"/>
      <c r="H5" s="313"/>
    </row>
    <row r="6" spans="2:10" ht="18.75" customHeight="1">
      <c r="B6" s="315" t="s">
        <v>407</v>
      </c>
      <c r="C6" s="1716" t="str">
        <f>'3_給水装置工事検査報告書'!C13:J13</f>
        <v/>
      </c>
      <c r="D6" s="1717"/>
      <c r="E6" s="1717"/>
      <c r="F6" s="1717"/>
      <c r="G6" s="1718"/>
      <c r="H6" s="313"/>
    </row>
    <row r="7" spans="2:10" ht="18.75" customHeight="1">
      <c r="B7" s="316" t="s">
        <v>761</v>
      </c>
      <c r="C7" s="1719"/>
      <c r="D7" s="1720"/>
      <c r="E7" s="1720"/>
      <c r="F7" s="1720"/>
      <c r="G7" s="1721"/>
      <c r="H7" s="313"/>
    </row>
    <row r="8" spans="2:10" ht="22.5" customHeight="1">
      <c r="B8" s="314" t="s">
        <v>762</v>
      </c>
      <c r="C8" s="1722"/>
      <c r="D8" s="1723"/>
      <c r="E8" s="314" t="s">
        <v>763</v>
      </c>
      <c r="F8" s="314" t="s">
        <v>764</v>
      </c>
      <c r="G8" s="314" t="s">
        <v>344</v>
      </c>
      <c r="H8" s="317"/>
    </row>
    <row r="9" spans="2:10" ht="22.5" customHeight="1">
      <c r="B9" s="314" t="s">
        <v>765</v>
      </c>
      <c r="C9" s="1722"/>
      <c r="D9" s="1723"/>
      <c r="E9" s="318"/>
      <c r="F9" s="318"/>
      <c r="G9" s="318"/>
      <c r="H9" s="319"/>
    </row>
    <row r="10" spans="2:10" ht="22.5" customHeight="1">
      <c r="B10" s="314" t="s">
        <v>766</v>
      </c>
      <c r="C10" s="1722"/>
      <c r="D10" s="1723"/>
      <c r="E10" s="318"/>
      <c r="F10" s="318"/>
      <c r="G10" s="318"/>
      <c r="H10" s="319"/>
    </row>
    <row r="11" spans="2:10" ht="22.5" customHeight="1">
      <c r="B11" s="1724" t="s">
        <v>767</v>
      </c>
      <c r="C11" s="1722"/>
      <c r="D11" s="1723"/>
      <c r="E11" s="318"/>
      <c r="F11" s="318"/>
      <c r="G11" s="318"/>
      <c r="H11" s="319"/>
    </row>
    <row r="12" spans="2:10" ht="22.5" customHeight="1">
      <c r="B12" s="1724"/>
      <c r="C12" s="1722"/>
      <c r="D12" s="1723"/>
      <c r="E12" s="318"/>
      <c r="F12" s="318"/>
      <c r="G12" s="318"/>
      <c r="H12" s="319"/>
    </row>
    <row r="13" spans="2:10" ht="22.5" customHeight="1">
      <c r="B13" s="1724" t="s">
        <v>768</v>
      </c>
      <c r="C13" s="1722"/>
      <c r="D13" s="1723"/>
      <c r="E13" s="318"/>
      <c r="F13" s="318"/>
      <c r="G13" s="318"/>
      <c r="H13" s="319"/>
    </row>
    <row r="14" spans="2:10" ht="22.5" customHeight="1">
      <c r="B14" s="1724"/>
      <c r="C14" s="1722"/>
      <c r="D14" s="1723"/>
      <c r="E14" s="318"/>
      <c r="F14" s="318"/>
      <c r="G14" s="318"/>
      <c r="H14" s="319"/>
    </row>
    <row r="15" spans="2:10" ht="22.5" customHeight="1">
      <c r="B15" s="1725" t="s">
        <v>769</v>
      </c>
      <c r="C15" s="1726"/>
      <c r="D15" s="1727"/>
      <c r="E15" s="318"/>
      <c r="F15" s="318"/>
      <c r="G15" s="318"/>
      <c r="H15" s="319"/>
    </row>
    <row r="16" spans="2:10" ht="22.5" customHeight="1">
      <c r="B16" s="1728"/>
      <c r="C16" s="1729"/>
      <c r="D16" s="1730"/>
      <c r="E16" s="318"/>
      <c r="F16" s="318"/>
      <c r="G16" s="318"/>
      <c r="H16" s="319"/>
    </row>
    <row r="17" spans="2:8" ht="22.5" customHeight="1">
      <c r="B17" s="1728"/>
      <c r="C17" s="1729"/>
      <c r="D17" s="1730"/>
      <c r="E17" s="318"/>
      <c r="F17" s="318"/>
      <c r="G17" s="318"/>
      <c r="H17" s="319"/>
    </row>
    <row r="18" spans="2:8" ht="22.5" customHeight="1">
      <c r="B18" s="1728"/>
      <c r="C18" s="1729"/>
      <c r="D18" s="1730"/>
      <c r="E18" s="318"/>
      <c r="F18" s="318"/>
      <c r="G18" s="318"/>
      <c r="H18" s="319"/>
    </row>
    <row r="19" spans="2:8" ht="22.5" customHeight="1">
      <c r="B19" s="1728"/>
      <c r="C19" s="1729"/>
      <c r="D19" s="1730"/>
      <c r="E19" s="318"/>
      <c r="F19" s="318"/>
      <c r="G19" s="318"/>
      <c r="H19" s="319"/>
    </row>
    <row r="20" spans="2:8" ht="22.5" customHeight="1">
      <c r="B20" s="1728"/>
      <c r="C20" s="1729"/>
      <c r="D20" s="1730"/>
      <c r="E20" s="318"/>
      <c r="F20" s="318"/>
      <c r="G20" s="318"/>
      <c r="H20" s="319"/>
    </row>
    <row r="21" spans="2:8" ht="22.5" customHeight="1">
      <c r="B21" s="1728"/>
      <c r="C21" s="1729"/>
      <c r="D21" s="1730"/>
      <c r="E21" s="318"/>
      <c r="F21" s="318"/>
      <c r="G21" s="318"/>
      <c r="H21" s="319"/>
    </row>
    <row r="22" spans="2:8" ht="22.5" customHeight="1">
      <c r="B22" s="1728"/>
      <c r="C22" s="1729"/>
      <c r="D22" s="1730"/>
      <c r="E22" s="318"/>
      <c r="F22" s="318"/>
      <c r="G22" s="318"/>
      <c r="H22" s="319"/>
    </row>
    <row r="23" spans="2:8" ht="22.5" customHeight="1">
      <c r="B23" s="1728"/>
      <c r="C23" s="1729"/>
      <c r="D23" s="1730"/>
      <c r="E23" s="318"/>
      <c r="F23" s="318"/>
      <c r="G23" s="318"/>
      <c r="H23" s="319"/>
    </row>
    <row r="24" spans="2:8" ht="22.5" customHeight="1">
      <c r="B24" s="1728"/>
      <c r="C24" s="1729"/>
      <c r="D24" s="1730"/>
      <c r="E24" s="318"/>
      <c r="F24" s="318"/>
      <c r="G24" s="318"/>
      <c r="H24" s="319"/>
    </row>
    <row r="25" spans="2:8" ht="22.5" customHeight="1">
      <c r="B25" s="1728"/>
      <c r="C25" s="1729"/>
      <c r="D25" s="1730"/>
      <c r="E25" s="318"/>
      <c r="F25" s="318"/>
      <c r="G25" s="318"/>
      <c r="H25" s="319"/>
    </row>
    <row r="26" spans="2:8" ht="22.5" customHeight="1">
      <c r="B26" s="1731"/>
      <c r="C26" s="1732"/>
      <c r="D26" s="1733"/>
      <c r="E26" s="318"/>
      <c r="F26" s="318"/>
      <c r="G26" s="318"/>
      <c r="H26" s="319"/>
    </row>
    <row r="27" spans="2:8" ht="240" customHeight="1">
      <c r="B27" s="1734" t="s">
        <v>770</v>
      </c>
      <c r="C27" s="1735"/>
      <c r="D27" s="1735"/>
      <c r="E27" s="1735"/>
      <c r="F27" s="1735"/>
      <c r="G27" s="1736"/>
      <c r="H27" s="313"/>
    </row>
    <row r="28" spans="2:8" ht="14.25">
      <c r="B28" s="320"/>
      <c r="C28" s="320"/>
    </row>
  </sheetData>
  <mergeCells count="18">
    <mergeCell ref="B13:B14"/>
    <mergeCell ref="C13:D14"/>
    <mergeCell ref="B15:D15"/>
    <mergeCell ref="B16:D26"/>
    <mergeCell ref="B27:G27"/>
    <mergeCell ref="C6:G7"/>
    <mergeCell ref="C8:D8"/>
    <mergeCell ref="C9:D9"/>
    <mergeCell ref="C10:D10"/>
    <mergeCell ref="B11:B12"/>
    <mergeCell ref="C11:D12"/>
    <mergeCell ref="B1:D1"/>
    <mergeCell ref="B2:D2"/>
    <mergeCell ref="E2:G2"/>
    <mergeCell ref="B3:B4"/>
    <mergeCell ref="C3:D4"/>
    <mergeCell ref="E4:G5"/>
    <mergeCell ref="C5:D5"/>
  </mergeCells>
  <phoneticPr fontId="5"/>
  <hyperlinks>
    <hyperlink ref="J2" location="水道申請" display="工事店情報に戻る"/>
  </hyperlinks>
  <pageMargins left="0.55208333333333337" right="0.75" top="1" bottom="1" header="0.5" footer="0.5"/>
  <pageSetup paperSize="9" scale="93"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1:Q40"/>
  <sheetViews>
    <sheetView view="pageBreakPreview" zoomScale="80" zoomScaleNormal="100" zoomScaleSheetLayoutView="80" workbookViewId="0">
      <selection activeCell="E11" sqref="E11:N11"/>
    </sheetView>
  </sheetViews>
  <sheetFormatPr defaultRowHeight="13.5"/>
  <cols>
    <col min="1" max="2" width="1.625" style="340" customWidth="1"/>
    <col min="3" max="3" width="16.125" style="340" customWidth="1"/>
    <col min="4" max="4" width="7.5" style="340" customWidth="1"/>
    <col min="5" max="5" width="3.25" style="340" customWidth="1"/>
    <col min="6" max="6" width="7.625" style="340" customWidth="1"/>
    <col min="7" max="7" width="1.75" style="340" customWidth="1"/>
    <col min="8" max="8" width="4.875" style="340" customWidth="1"/>
    <col min="9" max="9" width="10.375" style="340" customWidth="1"/>
    <col min="10" max="10" width="9" style="340" customWidth="1"/>
    <col min="11" max="11" width="8.5" style="340" customWidth="1"/>
    <col min="12" max="13" width="4.375" style="340" customWidth="1"/>
    <col min="14" max="14" width="7.875" style="340" customWidth="1"/>
    <col min="15" max="15" width="1.625" style="340" customWidth="1"/>
    <col min="16" max="16384" width="9" style="340"/>
  </cols>
  <sheetData>
    <row r="1" spans="3:17">
      <c r="C1" s="1779" t="s">
        <v>785</v>
      </c>
      <c r="D1" s="1780"/>
      <c r="E1" s="1780"/>
      <c r="F1" s="1780"/>
      <c r="G1" s="1780"/>
      <c r="H1" s="1780"/>
      <c r="I1" s="1780"/>
      <c r="J1" s="1780"/>
      <c r="K1" s="1780"/>
      <c r="L1" s="1780"/>
      <c r="M1" s="1780"/>
      <c r="N1" s="1780"/>
      <c r="O1" s="1780"/>
    </row>
    <row r="2" spans="3:17" ht="13.5" customHeight="1">
      <c r="C2" s="341"/>
      <c r="K2" s="1781"/>
      <c r="L2" s="1781"/>
      <c r="M2" s="1781"/>
      <c r="N2" s="1781"/>
    </row>
    <row r="3" spans="3:17">
      <c r="C3" s="342"/>
      <c r="K3" s="1782" t="str">
        <f>申請書!AD10</f>
        <v>日付未入力！</v>
      </c>
      <c r="L3" s="1782"/>
      <c r="M3" s="1782"/>
      <c r="N3" s="1782"/>
    </row>
    <row r="4" spans="3:17" ht="18.75" customHeight="1">
      <c r="C4" s="1783" t="s">
        <v>786</v>
      </c>
      <c r="D4" s="1780"/>
      <c r="E4" s="1780"/>
      <c r="F4" s="1780"/>
      <c r="G4" s="1780"/>
      <c r="H4" s="1780"/>
      <c r="I4" s="1780"/>
      <c r="J4" s="1780"/>
      <c r="K4" s="1780"/>
      <c r="L4" s="1780"/>
      <c r="M4" s="1780"/>
      <c r="N4" s="1780"/>
      <c r="O4" s="1780"/>
      <c r="Q4" s="234" t="s">
        <v>600</v>
      </c>
    </row>
    <row r="5" spans="3:17" ht="18.75" customHeight="1">
      <c r="C5" s="343"/>
    </row>
    <row r="6" spans="3:17" ht="14.25" customHeight="1">
      <c r="C6" s="1784" t="s">
        <v>325</v>
      </c>
      <c r="D6" s="1780"/>
      <c r="E6" s="1780"/>
      <c r="F6" s="1780"/>
      <c r="G6" s="1780"/>
      <c r="H6" s="1780"/>
      <c r="I6" s="1780"/>
      <c r="J6" s="1780"/>
      <c r="K6" s="1780"/>
      <c r="L6" s="1780"/>
      <c r="M6" s="1780"/>
      <c r="N6" s="1780"/>
      <c r="O6" s="1780"/>
    </row>
    <row r="7" spans="3:17" ht="14.25">
      <c r="C7" s="107"/>
    </row>
    <row r="8" spans="3:17" ht="14.25" customHeight="1">
      <c r="C8" s="1775" t="s">
        <v>787</v>
      </c>
      <c r="D8" s="1775"/>
      <c r="E8" s="1775"/>
      <c r="F8" s="1775"/>
      <c r="G8" s="1775"/>
      <c r="H8" s="1775"/>
      <c r="I8" s="1775"/>
      <c r="J8" s="1775"/>
      <c r="K8" s="1775"/>
      <c r="L8" s="1775"/>
      <c r="M8" s="1775"/>
      <c r="N8" s="1775"/>
      <c r="O8" s="344"/>
    </row>
    <row r="9" spans="3:17" ht="38.25" customHeight="1" thickBot="1">
      <c r="C9" s="1766" t="s">
        <v>788</v>
      </c>
      <c r="D9" s="1766"/>
      <c r="E9" s="1766"/>
      <c r="F9" s="1766"/>
      <c r="G9" s="1766"/>
      <c r="H9" s="1766"/>
      <c r="I9" s="1766"/>
      <c r="J9" s="1766"/>
      <c r="K9" s="1766"/>
      <c r="L9" s="1766"/>
      <c r="M9" s="1766"/>
      <c r="N9" s="1766"/>
    </row>
    <row r="10" spans="3:17" ht="45.2" customHeight="1" thickTop="1">
      <c r="C10" s="345" t="s">
        <v>789</v>
      </c>
      <c r="D10" s="740" t="s">
        <v>588</v>
      </c>
      <c r="E10" s="1776" t="str">
        <f>申請書!I28</f>
        <v/>
      </c>
      <c r="F10" s="1777"/>
      <c r="G10" s="1777"/>
      <c r="H10" s="1777"/>
      <c r="I10" s="1777"/>
      <c r="J10" s="1777"/>
      <c r="K10" s="1777"/>
      <c r="L10" s="1777"/>
      <c r="M10" s="1777"/>
      <c r="N10" s="1778"/>
      <c r="O10" s="346"/>
    </row>
    <row r="11" spans="3:17" ht="22.5" customHeight="1">
      <c r="C11" s="347" t="s">
        <v>790</v>
      </c>
      <c r="D11" s="348" t="s">
        <v>791</v>
      </c>
      <c r="E11" s="1767"/>
      <c r="F11" s="1767"/>
      <c r="G11" s="1767"/>
      <c r="H11" s="1767"/>
      <c r="I11" s="1767"/>
      <c r="J11" s="1767"/>
      <c r="K11" s="1767"/>
      <c r="L11" s="1767"/>
      <c r="M11" s="1767"/>
      <c r="N11" s="1768"/>
      <c r="O11" s="1747"/>
    </row>
    <row r="12" spans="3:17" ht="22.5" customHeight="1">
      <c r="C12" s="349" t="s">
        <v>792</v>
      </c>
      <c r="D12" s="350" t="s">
        <v>626</v>
      </c>
      <c r="E12" s="1769"/>
      <c r="F12" s="1769"/>
      <c r="G12" s="1769"/>
      <c r="H12" s="1769"/>
      <c r="I12" s="1769"/>
      <c r="J12" s="1769"/>
      <c r="K12" s="1769"/>
      <c r="L12" s="1769"/>
      <c r="M12" s="1769"/>
      <c r="N12" s="750" t="s">
        <v>793</v>
      </c>
      <c r="O12" s="1747"/>
    </row>
    <row r="13" spans="3:17" ht="22.5" customHeight="1">
      <c r="C13" s="1770" t="s">
        <v>794</v>
      </c>
      <c r="D13" s="352" t="s">
        <v>795</v>
      </c>
      <c r="E13" s="1767"/>
      <c r="F13" s="1767"/>
      <c r="G13" s="1767"/>
      <c r="H13" s="1767"/>
      <c r="I13" s="1767"/>
      <c r="J13" s="1767"/>
      <c r="K13" s="1767"/>
      <c r="L13" s="1767"/>
      <c r="M13" s="1767"/>
      <c r="N13" s="1768"/>
      <c r="O13" s="1747"/>
    </row>
    <row r="14" spans="3:17" ht="22.5" customHeight="1">
      <c r="C14" s="1770"/>
      <c r="D14" s="352" t="s">
        <v>796</v>
      </c>
      <c r="E14" s="1769"/>
      <c r="F14" s="1769"/>
      <c r="G14" s="1769"/>
      <c r="H14" s="1769"/>
      <c r="I14" s="1769"/>
      <c r="J14" s="1769"/>
      <c r="K14" s="1769"/>
      <c r="L14" s="1769"/>
      <c r="M14" s="1769"/>
      <c r="N14" s="751" t="s">
        <v>793</v>
      </c>
      <c r="O14" s="1747"/>
    </row>
    <row r="15" spans="3:17" ht="30" customHeight="1">
      <c r="C15" s="1771" t="s">
        <v>797</v>
      </c>
      <c r="D15" s="1772"/>
      <c r="E15" s="1773" t="str">
        <f>申請書!AF30</f>
        <v>未入力です!</v>
      </c>
      <c r="F15" s="1773"/>
      <c r="G15" s="1773"/>
      <c r="H15" s="354" t="s">
        <v>799</v>
      </c>
      <c r="I15" s="359"/>
      <c r="J15" s="359"/>
      <c r="K15" s="359"/>
      <c r="L15" s="359"/>
      <c r="M15" s="359"/>
      <c r="N15" s="735"/>
      <c r="O15" s="346"/>
    </row>
    <row r="16" spans="3:17" ht="22.5" customHeight="1">
      <c r="C16" s="1774" t="s">
        <v>800</v>
      </c>
      <c r="D16" s="1764"/>
      <c r="E16" s="1752" t="s">
        <v>801</v>
      </c>
      <c r="F16" s="1752"/>
      <c r="G16" s="757"/>
      <c r="H16" s="355" t="s">
        <v>802</v>
      </c>
      <c r="I16" s="737" t="s">
        <v>1253</v>
      </c>
      <c r="J16" s="109"/>
      <c r="K16" s="109"/>
      <c r="L16" s="109"/>
      <c r="M16" s="109"/>
      <c r="N16" s="738"/>
      <c r="O16" s="1747"/>
    </row>
    <row r="17" spans="3:15" ht="22.5" customHeight="1">
      <c r="C17" s="1761"/>
      <c r="D17" s="1764"/>
      <c r="E17" s="1765" t="s">
        <v>803</v>
      </c>
      <c r="F17" s="1765"/>
      <c r="G17" s="757">
        <v>0</v>
      </c>
      <c r="H17" s="357" t="s">
        <v>802</v>
      </c>
      <c r="I17" s="739"/>
      <c r="J17" s="109"/>
      <c r="K17" s="109"/>
      <c r="L17" s="109"/>
      <c r="M17" s="109"/>
      <c r="N17" s="736"/>
      <c r="O17" s="1747"/>
    </row>
    <row r="18" spans="3:15" ht="7.5" customHeight="1">
      <c r="C18" s="358"/>
      <c r="D18" s="359"/>
      <c r="E18" s="359"/>
      <c r="F18" s="359"/>
      <c r="G18" s="359"/>
      <c r="H18" s="360"/>
      <c r="I18" s="109"/>
      <c r="J18" s="109"/>
      <c r="K18" s="109"/>
      <c r="L18" s="109"/>
      <c r="M18" s="109"/>
      <c r="N18" s="736"/>
      <c r="O18" s="1747"/>
    </row>
    <row r="19" spans="3:15" ht="22.5" customHeight="1">
      <c r="C19" s="358" t="s">
        <v>804</v>
      </c>
      <c r="D19" s="756" t="s">
        <v>805</v>
      </c>
      <c r="E19" s="356" t="s">
        <v>419</v>
      </c>
      <c r="F19" s="756" t="s">
        <v>807</v>
      </c>
      <c r="H19" s="362"/>
      <c r="I19" s="109"/>
      <c r="J19" s="109"/>
      <c r="K19" s="109"/>
      <c r="L19" s="109"/>
      <c r="M19" s="109"/>
      <c r="N19" s="738"/>
      <c r="O19" s="1747"/>
    </row>
    <row r="20" spans="3:15" ht="22.5" customHeight="1">
      <c r="C20" s="358"/>
      <c r="D20" s="756" t="s">
        <v>808</v>
      </c>
      <c r="E20" s="356" t="s">
        <v>419</v>
      </c>
      <c r="F20" s="756" t="s">
        <v>809</v>
      </c>
      <c r="H20" s="362"/>
      <c r="I20" s="109"/>
      <c r="J20" s="109"/>
      <c r="K20" s="109"/>
      <c r="L20" s="109"/>
      <c r="M20" s="109"/>
      <c r="N20" s="736"/>
      <c r="O20" s="1747"/>
    </row>
    <row r="21" spans="3:15" ht="22.5" customHeight="1">
      <c r="C21" s="358"/>
      <c r="D21" s="756" t="s">
        <v>810</v>
      </c>
      <c r="E21" s="356" t="s">
        <v>419</v>
      </c>
      <c r="F21" s="756" t="s">
        <v>811</v>
      </c>
      <c r="H21" s="362"/>
      <c r="I21" s="109"/>
      <c r="J21" s="109"/>
      <c r="K21" s="109"/>
      <c r="L21" s="109"/>
      <c r="M21" s="109"/>
      <c r="N21" s="736"/>
      <c r="O21" s="1747"/>
    </row>
    <row r="22" spans="3:15" ht="22.5" customHeight="1">
      <c r="C22" s="358"/>
      <c r="D22" s="756" t="s">
        <v>812</v>
      </c>
      <c r="E22" s="356" t="s">
        <v>419</v>
      </c>
      <c r="F22" s="756" t="s">
        <v>813</v>
      </c>
      <c r="H22" s="362"/>
      <c r="I22" s="363" t="s">
        <v>814</v>
      </c>
      <c r="J22" s="363" t="s">
        <v>815</v>
      </c>
      <c r="K22" s="359"/>
      <c r="L22" s="752"/>
      <c r="M22" s="363" t="s">
        <v>802</v>
      </c>
      <c r="N22" s="364" t="s">
        <v>816</v>
      </c>
      <c r="O22" s="1747"/>
    </row>
    <row r="23" spans="3:15" ht="22.5" customHeight="1">
      <c r="C23" s="358"/>
      <c r="D23" s="1748" t="s">
        <v>817</v>
      </c>
      <c r="E23" s="1748"/>
      <c r="F23" s="1748"/>
      <c r="G23" s="1748"/>
      <c r="H23" s="1749"/>
      <c r="I23" s="361"/>
      <c r="J23" s="361" t="s">
        <v>818</v>
      </c>
      <c r="K23" s="361"/>
      <c r="L23" s="753"/>
      <c r="M23" s="361" t="s">
        <v>819</v>
      </c>
      <c r="N23" s="365" t="s">
        <v>820</v>
      </c>
      <c r="O23" s="1746"/>
    </row>
    <row r="24" spans="3:15" ht="3.75" customHeight="1">
      <c r="C24" s="358"/>
      <c r="D24" s="361"/>
      <c r="E24" s="361"/>
      <c r="F24" s="361"/>
      <c r="G24" s="361"/>
      <c r="H24" s="361"/>
      <c r="I24" s="366"/>
      <c r="J24" s="361"/>
      <c r="K24" s="361"/>
      <c r="L24" s="361"/>
      <c r="M24" s="361"/>
      <c r="N24" s="365"/>
      <c r="O24" s="367"/>
    </row>
    <row r="25" spans="3:15" ht="19.899999999999999" customHeight="1">
      <c r="C25" s="1750" t="s">
        <v>821</v>
      </c>
      <c r="D25" s="1751"/>
      <c r="E25" s="1752" t="s">
        <v>801</v>
      </c>
      <c r="F25" s="1752"/>
      <c r="G25" s="754"/>
      <c r="H25" s="369" t="s">
        <v>822</v>
      </c>
      <c r="I25" s="1753" t="s">
        <v>823</v>
      </c>
      <c r="J25" s="1754"/>
      <c r="K25" s="1757"/>
      <c r="L25" s="1757"/>
      <c r="M25" s="1757"/>
      <c r="N25" s="1758"/>
      <c r="O25" s="1746"/>
    </row>
    <row r="26" spans="3:15" ht="19.899999999999999" customHeight="1">
      <c r="C26" s="1761"/>
      <c r="D26" s="1762"/>
      <c r="E26" s="1763" t="s">
        <v>824</v>
      </c>
      <c r="F26" s="1763"/>
      <c r="G26" s="755"/>
      <c r="H26" s="371" t="s">
        <v>825</v>
      </c>
      <c r="I26" s="1755"/>
      <c r="J26" s="1756"/>
      <c r="K26" s="1759"/>
      <c r="L26" s="1759"/>
      <c r="M26" s="1759"/>
      <c r="N26" s="1760"/>
      <c r="O26" s="1746"/>
    </row>
    <row r="27" spans="3:15" ht="18.95" customHeight="1">
      <c r="C27" s="1743" t="s">
        <v>826</v>
      </c>
      <c r="D27" s="1744"/>
      <c r="E27" s="1744"/>
      <c r="F27" s="1744"/>
      <c r="G27" s="1744"/>
      <c r="H27" s="1744"/>
      <c r="I27" s="1744"/>
      <c r="J27" s="1744"/>
      <c r="K27" s="1744"/>
      <c r="L27" s="1744"/>
      <c r="M27" s="1744"/>
      <c r="N27" s="1745"/>
      <c r="O27" s="1746"/>
    </row>
    <row r="28" spans="3:15" ht="18.95" customHeight="1">
      <c r="C28" s="1743" t="s">
        <v>827</v>
      </c>
      <c r="D28" s="1744"/>
      <c r="E28" s="1744"/>
      <c r="F28" s="1744"/>
      <c r="G28" s="1744"/>
      <c r="H28" s="1744"/>
      <c r="I28" s="1744"/>
      <c r="J28" s="1744"/>
      <c r="K28" s="1744"/>
      <c r="L28" s="1744"/>
      <c r="M28" s="1744"/>
      <c r="N28" s="1745"/>
      <c r="O28" s="1747"/>
    </row>
    <row r="29" spans="3:15" ht="22.5" customHeight="1">
      <c r="C29" s="1737"/>
      <c r="D29" s="1738"/>
      <c r="E29" s="1738"/>
      <c r="F29" s="1738"/>
      <c r="G29" s="1738"/>
      <c r="H29" s="1738"/>
      <c r="I29" s="1738"/>
      <c r="J29" s="1738"/>
      <c r="K29" s="1738"/>
      <c r="L29" s="1738"/>
      <c r="M29" s="1738"/>
      <c r="N29" s="1739"/>
      <c r="O29" s="1747"/>
    </row>
    <row r="30" spans="3:15" ht="22.5" customHeight="1">
      <c r="C30" s="1737"/>
      <c r="D30" s="1738"/>
      <c r="E30" s="1738"/>
      <c r="F30" s="1738"/>
      <c r="G30" s="1738"/>
      <c r="H30" s="1738"/>
      <c r="I30" s="1738"/>
      <c r="J30" s="1738"/>
      <c r="K30" s="1738"/>
      <c r="L30" s="1738"/>
      <c r="M30" s="1738"/>
      <c r="N30" s="1739"/>
      <c r="O30" s="1747"/>
    </row>
    <row r="31" spans="3:15" ht="22.5" customHeight="1">
      <c r="C31" s="1737"/>
      <c r="D31" s="1738"/>
      <c r="E31" s="1738"/>
      <c r="F31" s="1738"/>
      <c r="G31" s="1738"/>
      <c r="H31" s="1738"/>
      <c r="I31" s="1738"/>
      <c r="J31" s="1738"/>
      <c r="K31" s="1738"/>
      <c r="L31" s="1738"/>
      <c r="M31" s="1738"/>
      <c r="N31" s="1739"/>
      <c r="O31" s="1747"/>
    </row>
    <row r="32" spans="3:15" ht="22.5" customHeight="1">
      <c r="C32" s="1737"/>
      <c r="D32" s="1738"/>
      <c r="E32" s="1738"/>
      <c r="F32" s="1738"/>
      <c r="G32" s="1738"/>
      <c r="H32" s="1738"/>
      <c r="I32" s="1738"/>
      <c r="J32" s="1738"/>
      <c r="K32" s="1738"/>
      <c r="L32" s="1738"/>
      <c r="M32" s="1738"/>
      <c r="N32" s="1739"/>
      <c r="O32" s="1747"/>
    </row>
    <row r="33" spans="3:15" ht="22.5" customHeight="1">
      <c r="C33" s="1737"/>
      <c r="D33" s="1738"/>
      <c r="E33" s="1738"/>
      <c r="F33" s="1738"/>
      <c r="G33" s="1738"/>
      <c r="H33" s="1738"/>
      <c r="I33" s="1738"/>
      <c r="J33" s="1738"/>
      <c r="K33" s="1738"/>
      <c r="L33" s="1738"/>
      <c r="M33" s="1738"/>
      <c r="N33" s="1739"/>
      <c r="O33" s="1747"/>
    </row>
    <row r="34" spans="3:15" ht="22.5" customHeight="1">
      <c r="C34" s="1737"/>
      <c r="D34" s="1738"/>
      <c r="E34" s="1738"/>
      <c r="F34" s="1738"/>
      <c r="G34" s="1738"/>
      <c r="H34" s="1738"/>
      <c r="I34" s="1738"/>
      <c r="J34" s="1738"/>
      <c r="K34" s="1738"/>
      <c r="L34" s="1738"/>
      <c r="M34" s="1738"/>
      <c r="N34" s="1739"/>
      <c r="O34" s="1747"/>
    </row>
    <row r="35" spans="3:15" ht="22.5" customHeight="1">
      <c r="C35" s="1737"/>
      <c r="D35" s="1738"/>
      <c r="E35" s="1738"/>
      <c r="F35" s="1738"/>
      <c r="G35" s="1738"/>
      <c r="H35" s="1738"/>
      <c r="I35" s="1738"/>
      <c r="J35" s="1738"/>
      <c r="K35" s="1738"/>
      <c r="L35" s="1738"/>
      <c r="M35" s="1738"/>
      <c r="N35" s="1739"/>
      <c r="O35" s="1747"/>
    </row>
    <row r="36" spans="3:15" ht="22.5" customHeight="1">
      <c r="C36" s="1737"/>
      <c r="D36" s="1738"/>
      <c r="E36" s="1738"/>
      <c r="F36" s="1738"/>
      <c r="G36" s="1738"/>
      <c r="H36" s="1738"/>
      <c r="I36" s="1738"/>
      <c r="J36" s="1738"/>
      <c r="K36" s="1738"/>
      <c r="L36" s="1738"/>
      <c r="M36" s="1738"/>
      <c r="N36" s="1739"/>
      <c r="O36" s="1747"/>
    </row>
    <row r="37" spans="3:15" ht="22.5" customHeight="1">
      <c r="C37" s="1737"/>
      <c r="D37" s="1738"/>
      <c r="E37" s="1738"/>
      <c r="F37" s="1738"/>
      <c r="G37" s="1738"/>
      <c r="H37" s="1738"/>
      <c r="I37" s="1738"/>
      <c r="J37" s="1738"/>
      <c r="K37" s="1738"/>
      <c r="L37" s="1738"/>
      <c r="M37" s="1738"/>
      <c r="N37" s="1739"/>
      <c r="O37" s="1747"/>
    </row>
    <row r="38" spans="3:15" ht="22.5" customHeight="1" thickBot="1">
      <c r="C38" s="1740"/>
      <c r="D38" s="1741"/>
      <c r="E38" s="1741"/>
      <c r="F38" s="1741"/>
      <c r="G38" s="1741"/>
      <c r="H38" s="1741"/>
      <c r="I38" s="1741"/>
      <c r="J38" s="1741"/>
      <c r="K38" s="1741"/>
      <c r="L38" s="1741"/>
      <c r="M38" s="1741"/>
      <c r="N38" s="1742"/>
      <c r="O38" s="1747"/>
    </row>
    <row r="39" spans="3:15" ht="14.25" hidden="1" thickTop="1">
      <c r="C39" s="346"/>
      <c r="D39" s="346"/>
      <c r="E39" s="346"/>
      <c r="F39" s="346"/>
      <c r="G39" s="346"/>
      <c r="H39" s="346"/>
      <c r="I39" s="346"/>
      <c r="J39" s="346"/>
      <c r="K39" s="346"/>
      <c r="L39" s="346"/>
      <c r="M39" s="346"/>
      <c r="N39" s="346"/>
      <c r="O39" s="372"/>
    </row>
    <row r="40" spans="3:15" ht="14.25" thickTop="1">
      <c r="C40" s="130"/>
    </row>
  </sheetData>
  <mergeCells count="45">
    <mergeCell ref="C8:N8"/>
    <mergeCell ref="E10:N10"/>
    <mergeCell ref="C1:O1"/>
    <mergeCell ref="K2:N2"/>
    <mergeCell ref="K3:N3"/>
    <mergeCell ref="C4:O4"/>
    <mergeCell ref="C6:O6"/>
    <mergeCell ref="O16:O17"/>
    <mergeCell ref="C17:D17"/>
    <mergeCell ref="E17:F17"/>
    <mergeCell ref="O18:O21"/>
    <mergeCell ref="C9:N9"/>
    <mergeCell ref="E11:N11"/>
    <mergeCell ref="O11:O12"/>
    <mergeCell ref="E12:M12"/>
    <mergeCell ref="C13:C14"/>
    <mergeCell ref="E13:N13"/>
    <mergeCell ref="O13:O14"/>
    <mergeCell ref="E14:M14"/>
    <mergeCell ref="C15:D15"/>
    <mergeCell ref="E15:G15"/>
    <mergeCell ref="C16:D16"/>
    <mergeCell ref="E16:F16"/>
    <mergeCell ref="O22:O23"/>
    <mergeCell ref="D23:H23"/>
    <mergeCell ref="C25:D25"/>
    <mergeCell ref="E25:F25"/>
    <mergeCell ref="I25:J26"/>
    <mergeCell ref="K25:N26"/>
    <mergeCell ref="O25:O26"/>
    <mergeCell ref="C26:D26"/>
    <mergeCell ref="E26:F26"/>
    <mergeCell ref="C36:N36"/>
    <mergeCell ref="C37:N37"/>
    <mergeCell ref="C38:N38"/>
    <mergeCell ref="C27:N27"/>
    <mergeCell ref="O27:O38"/>
    <mergeCell ref="C28:N28"/>
    <mergeCell ref="C29:N29"/>
    <mergeCell ref="C30:N30"/>
    <mergeCell ref="C31:N31"/>
    <mergeCell ref="C32:N32"/>
    <mergeCell ref="C33:N33"/>
    <mergeCell ref="C34:N34"/>
    <mergeCell ref="C35:N35"/>
  </mergeCells>
  <phoneticPr fontId="5"/>
  <conditionalFormatting sqref="E11:N11 E12:M12 E13:N13 E14:M14">
    <cfRule type="containsBlanks" dxfId="46" priority="2">
      <formula>LEN(TRIM(E11))=0</formula>
    </cfRule>
  </conditionalFormatting>
  <conditionalFormatting sqref="N16 N19 I17">
    <cfRule type="containsBlanks" dxfId="45" priority="1">
      <formula>LEN(TRIM(I16))=0</formula>
    </cfRule>
  </conditionalFormatting>
  <hyperlinks>
    <hyperlink ref="Q4" location="水道申請" display="工事店情報に戻る"/>
  </hyperlinks>
  <pageMargins left="0.74803149606299213" right="0.74803149606299213" top="0.98425196850393704" bottom="0.98425196850393704" header="0.51181102362204722" footer="0.51181102362204722"/>
  <pageSetup paperSize="9" scale="95"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J103"/>
  <sheetViews>
    <sheetView tabSelected="1" workbookViewId="0">
      <selection activeCell="D3" sqref="D3"/>
    </sheetView>
  </sheetViews>
  <sheetFormatPr defaultRowHeight="19.5"/>
  <cols>
    <col min="1" max="1" width="2.5" style="1" customWidth="1"/>
    <col min="2" max="2" width="4" style="1" customWidth="1"/>
    <col min="3" max="3" width="20.75" style="2" bestFit="1" customWidth="1"/>
    <col min="4" max="4" width="31.875" style="1" bestFit="1" customWidth="1"/>
    <col min="5" max="5" width="31.375" style="2" customWidth="1"/>
    <col min="6" max="6" width="27.625" style="1" customWidth="1"/>
    <col min="7" max="7" width="28" style="1" customWidth="1"/>
    <col min="8" max="8" width="32.125" style="1" customWidth="1"/>
    <col min="9" max="9" width="26.625" style="1" customWidth="1"/>
    <col min="10" max="10" width="26.25" style="1" customWidth="1"/>
    <col min="11" max="16384" width="9" style="1"/>
  </cols>
  <sheetData>
    <row r="1" spans="2:10">
      <c r="B1" s="9" t="s">
        <v>258</v>
      </c>
      <c r="G1" s="321" t="s">
        <v>599</v>
      </c>
      <c r="H1" s="322"/>
      <c r="I1" s="321" t="s">
        <v>1231</v>
      </c>
      <c r="J1" s="322"/>
    </row>
    <row r="2" spans="2:10">
      <c r="B2" s="9"/>
      <c r="D2" s="11" t="s">
        <v>260</v>
      </c>
      <c r="G2" s="237" t="s">
        <v>776</v>
      </c>
      <c r="H2" s="237" t="s">
        <v>775</v>
      </c>
      <c r="I2" s="237" t="s">
        <v>776</v>
      </c>
      <c r="J2" s="237" t="s">
        <v>775</v>
      </c>
    </row>
    <row r="3" spans="2:10" ht="19.5" customHeight="1">
      <c r="B3" s="879" t="s">
        <v>75</v>
      </c>
      <c r="C3" s="63" t="s">
        <v>90</v>
      </c>
      <c r="D3" s="66"/>
      <c r="E3" s="76" t="str">
        <f>IF(LEN(D3)=4,"","指定工事店番号は４桁で入力してください。")</f>
        <v>指定工事店番号は４桁で入力してください。</v>
      </c>
      <c r="G3" s="236" t="s">
        <v>597</v>
      </c>
      <c r="H3" s="236" t="s">
        <v>771</v>
      </c>
      <c r="I3" s="734" t="s">
        <v>1238</v>
      </c>
      <c r="J3" s="734" t="s">
        <v>1023</v>
      </c>
    </row>
    <row r="4" spans="2:10">
      <c r="B4" s="880"/>
      <c r="C4" s="63" t="s">
        <v>76</v>
      </c>
      <c r="D4" s="66"/>
      <c r="E4" s="1"/>
      <c r="G4" s="236" t="s">
        <v>598</v>
      </c>
      <c r="H4" s="236" t="s">
        <v>619</v>
      </c>
      <c r="I4" s="734" t="s">
        <v>1239</v>
      </c>
      <c r="J4" s="734" t="s">
        <v>1232</v>
      </c>
    </row>
    <row r="5" spans="2:10">
      <c r="B5" s="880"/>
      <c r="C5" s="63" t="s">
        <v>779</v>
      </c>
      <c r="D5" s="71"/>
      <c r="G5" s="236" t="s">
        <v>589</v>
      </c>
      <c r="H5" s="236" t="s">
        <v>772</v>
      </c>
      <c r="I5" s="734" t="s">
        <v>1240</v>
      </c>
      <c r="J5" s="734" t="s">
        <v>1233</v>
      </c>
    </row>
    <row r="6" spans="2:10">
      <c r="B6" s="880"/>
      <c r="C6" s="63" t="s">
        <v>778</v>
      </c>
      <c r="D6" s="66"/>
      <c r="E6" s="75"/>
      <c r="G6" s="236" t="s">
        <v>590</v>
      </c>
      <c r="H6" s="236" t="s">
        <v>773</v>
      </c>
      <c r="I6" s="734" t="s">
        <v>1241</v>
      </c>
      <c r="J6" s="734" t="s">
        <v>1234</v>
      </c>
    </row>
    <row r="7" spans="2:10">
      <c r="B7" s="880"/>
      <c r="C7" s="63" t="s">
        <v>84</v>
      </c>
      <c r="D7" s="66"/>
      <c r="E7" s="1"/>
      <c r="G7" s="236" t="s">
        <v>591</v>
      </c>
      <c r="H7" s="236" t="s">
        <v>774</v>
      </c>
      <c r="I7" s="734" t="s">
        <v>934</v>
      </c>
      <c r="J7" s="734" t="s">
        <v>1235</v>
      </c>
    </row>
    <row r="8" spans="2:10">
      <c r="B8" s="880"/>
      <c r="C8" s="63" t="s">
        <v>77</v>
      </c>
      <c r="D8" s="66"/>
      <c r="E8" s="1"/>
      <c r="G8" s="236" t="s">
        <v>592</v>
      </c>
      <c r="H8" s="68"/>
      <c r="I8" s="734" t="s">
        <v>1242</v>
      </c>
      <c r="J8" s="734" t="s">
        <v>1236</v>
      </c>
    </row>
    <row r="9" spans="2:10">
      <c r="B9" s="880"/>
      <c r="C9" s="63" t="s">
        <v>78</v>
      </c>
      <c r="D9" s="66"/>
      <c r="E9" s="1"/>
      <c r="G9" s="236" t="s">
        <v>593</v>
      </c>
      <c r="H9" s="68"/>
      <c r="I9" s="734" t="s">
        <v>1243</v>
      </c>
      <c r="J9" s="734" t="s">
        <v>1237</v>
      </c>
    </row>
    <row r="10" spans="2:10" s="2" customFormat="1">
      <c r="B10" s="880"/>
      <c r="C10" s="63" t="s">
        <v>79</v>
      </c>
      <c r="D10" s="66"/>
      <c r="E10" s="76" t="str">
        <f>IF(LEN(D10)=7,"","指定工事店番号は7桁で入力してください。（頭ゼロ埋め）")</f>
        <v>指定工事店番号は7桁で入力してください。（頭ゼロ埋め）</v>
      </c>
      <c r="G10" s="236" t="s">
        <v>594</v>
      </c>
      <c r="H10" s="67"/>
      <c r="I10" s="734" t="s">
        <v>1244</v>
      </c>
      <c r="J10" s="733"/>
    </row>
    <row r="11" spans="2:10" s="2" customFormat="1">
      <c r="B11" s="881"/>
      <c r="C11" s="63" t="s">
        <v>74</v>
      </c>
      <c r="D11" s="66"/>
      <c r="E11" s="1"/>
      <c r="G11" s="236" t="s">
        <v>595</v>
      </c>
      <c r="H11" s="67"/>
      <c r="I11" s="734" t="s">
        <v>1017</v>
      </c>
      <c r="J11" s="733"/>
    </row>
    <row r="12" spans="2:10" s="2" customFormat="1" ht="19.5" customHeight="1">
      <c r="B12" s="876" t="s">
        <v>80</v>
      </c>
      <c r="C12" s="64" t="s">
        <v>91</v>
      </c>
      <c r="D12" s="66"/>
      <c r="E12" s="76" t="str">
        <f>IF(LEN(D12)=4,"","指定工事店番号は４桁で入力してください。")</f>
        <v>指定工事店番号は４桁で入力してください。</v>
      </c>
      <c r="G12" s="236" t="s">
        <v>596</v>
      </c>
      <c r="H12" s="67"/>
      <c r="I12" s="733"/>
      <c r="J12" s="733"/>
    </row>
    <row r="13" spans="2:10">
      <c r="B13" s="877"/>
      <c r="C13" s="64" t="s">
        <v>92</v>
      </c>
      <c r="D13" s="66"/>
    </row>
    <row r="14" spans="2:10" s="2" customFormat="1">
      <c r="B14" s="877"/>
      <c r="C14" s="64" t="s">
        <v>45</v>
      </c>
      <c r="D14" s="66"/>
    </row>
    <row r="15" spans="2:10" s="2" customFormat="1">
      <c r="B15" s="877"/>
      <c r="C15" s="64" t="s">
        <v>9</v>
      </c>
      <c r="D15" s="66"/>
      <c r="E15" s="1"/>
    </row>
    <row r="16" spans="2:10">
      <c r="B16" s="877"/>
      <c r="C16" s="64" t="s">
        <v>93</v>
      </c>
      <c r="D16" s="66"/>
    </row>
    <row r="17" spans="2:9">
      <c r="B17" s="878"/>
      <c r="C17" s="64" t="s">
        <v>94</v>
      </c>
      <c r="D17" s="66"/>
    </row>
    <row r="18" spans="2:9">
      <c r="B18" s="72" t="s">
        <v>296</v>
      </c>
      <c r="C18" s="72"/>
      <c r="D18" s="71" t="s">
        <v>298</v>
      </c>
    </row>
    <row r="19" spans="2:9">
      <c r="B19" s="72" t="s">
        <v>297</v>
      </c>
      <c r="C19" s="72"/>
      <c r="D19" s="71" t="s">
        <v>299</v>
      </c>
    </row>
    <row r="20" spans="2:9" s="74" customFormat="1">
      <c r="B20" s="73"/>
      <c r="C20" s="73"/>
      <c r="D20" s="10"/>
      <c r="E20" s="2"/>
    </row>
    <row r="21" spans="2:9">
      <c r="C21" s="2" t="s">
        <v>294</v>
      </c>
    </row>
    <row r="22" spans="2:9">
      <c r="C22" s="65" t="s">
        <v>292</v>
      </c>
      <c r="D22" s="65" t="s">
        <v>86</v>
      </c>
      <c r="E22" s="65" t="s">
        <v>5</v>
      </c>
      <c r="F22" s="65" t="s">
        <v>87</v>
      </c>
      <c r="G22" s="65" t="s">
        <v>88</v>
      </c>
      <c r="H22" s="65" t="s">
        <v>6</v>
      </c>
      <c r="I22" s="65" t="s">
        <v>89</v>
      </c>
    </row>
    <row r="23" spans="2:9">
      <c r="C23" s="69"/>
      <c r="D23" s="67"/>
      <c r="E23" s="67"/>
      <c r="F23" s="67"/>
      <c r="G23" s="67"/>
      <c r="H23" s="67"/>
      <c r="I23" s="67"/>
    </row>
    <row r="24" spans="2:9">
      <c r="C24" s="67"/>
      <c r="D24" s="68"/>
      <c r="E24" s="67"/>
      <c r="F24" s="68"/>
      <c r="G24" s="68"/>
      <c r="H24" s="68"/>
      <c r="I24" s="68"/>
    </row>
    <row r="25" spans="2:9">
      <c r="C25" s="67"/>
      <c r="D25" s="68"/>
      <c r="E25" s="67"/>
      <c r="F25" s="68"/>
      <c r="G25" s="68"/>
      <c r="H25" s="68"/>
      <c r="I25" s="68"/>
    </row>
    <row r="26" spans="2:9">
      <c r="C26" s="67"/>
      <c r="D26" s="68"/>
      <c r="E26" s="67"/>
      <c r="F26" s="68"/>
      <c r="G26" s="68"/>
      <c r="H26" s="68"/>
      <c r="I26" s="68"/>
    </row>
    <row r="27" spans="2:9">
      <c r="C27" s="67"/>
      <c r="D27" s="68"/>
      <c r="E27" s="67"/>
      <c r="F27" s="68"/>
      <c r="G27" s="68"/>
      <c r="H27" s="68"/>
      <c r="I27" s="68"/>
    </row>
    <row r="28" spans="2:9">
      <c r="C28" s="67"/>
      <c r="D28" s="68"/>
      <c r="E28" s="67"/>
      <c r="F28" s="68"/>
      <c r="G28" s="68"/>
      <c r="H28" s="68"/>
      <c r="I28" s="68"/>
    </row>
    <row r="29" spans="2:9">
      <c r="C29" s="67"/>
      <c r="D29" s="68"/>
      <c r="E29" s="67"/>
      <c r="F29" s="68"/>
      <c r="G29" s="68"/>
      <c r="H29" s="68"/>
      <c r="I29" s="68"/>
    </row>
    <row r="30" spans="2:9">
      <c r="C30" s="67"/>
      <c r="D30" s="68"/>
      <c r="E30" s="67"/>
      <c r="F30" s="68"/>
      <c r="G30" s="68"/>
      <c r="H30" s="68"/>
      <c r="I30" s="68"/>
    </row>
    <row r="31" spans="2:9">
      <c r="C31" s="67"/>
      <c r="D31" s="68"/>
      <c r="E31" s="67"/>
      <c r="F31" s="68"/>
      <c r="G31" s="68"/>
      <c r="H31" s="68"/>
      <c r="I31" s="68"/>
    </row>
    <row r="32" spans="2:9">
      <c r="C32" s="67"/>
      <c r="D32" s="68"/>
      <c r="E32" s="67"/>
      <c r="F32" s="68"/>
      <c r="G32" s="68"/>
      <c r="H32" s="68"/>
      <c r="I32" s="68"/>
    </row>
    <row r="33" spans="3:9">
      <c r="C33" s="67"/>
      <c r="D33" s="68"/>
      <c r="E33" s="67"/>
      <c r="F33" s="68"/>
      <c r="G33" s="68"/>
      <c r="H33" s="68"/>
      <c r="I33" s="68"/>
    </row>
    <row r="34" spans="3:9">
      <c r="C34" s="67"/>
      <c r="D34" s="68"/>
      <c r="E34" s="67"/>
      <c r="F34" s="68"/>
      <c r="G34" s="68"/>
      <c r="H34" s="68"/>
      <c r="I34" s="68"/>
    </row>
    <row r="35" spans="3:9">
      <c r="C35" s="67"/>
      <c r="D35" s="68"/>
      <c r="E35" s="67"/>
      <c r="F35" s="68"/>
      <c r="G35" s="68"/>
      <c r="H35" s="68"/>
      <c r="I35" s="68"/>
    </row>
    <row r="36" spans="3:9">
      <c r="C36" s="67"/>
      <c r="D36" s="68"/>
      <c r="E36" s="67"/>
      <c r="F36" s="68"/>
      <c r="G36" s="68"/>
      <c r="H36" s="68"/>
      <c r="I36" s="68"/>
    </row>
    <row r="37" spans="3:9">
      <c r="C37" s="67"/>
      <c r="D37" s="68"/>
      <c r="E37" s="67"/>
      <c r="F37" s="68"/>
      <c r="G37" s="68"/>
      <c r="H37" s="68"/>
      <c r="I37" s="68"/>
    </row>
    <row r="38" spans="3:9">
      <c r="C38" s="67"/>
      <c r="D38" s="68"/>
      <c r="E38" s="67"/>
      <c r="F38" s="68"/>
      <c r="G38" s="68"/>
      <c r="H38" s="68"/>
      <c r="I38" s="68"/>
    </row>
    <row r="39" spans="3:9">
      <c r="C39" s="67"/>
      <c r="D39" s="68"/>
      <c r="E39" s="67"/>
      <c r="F39" s="68"/>
      <c r="G39" s="68"/>
      <c r="H39" s="68"/>
      <c r="I39" s="68"/>
    </row>
    <row r="40" spans="3:9">
      <c r="C40" s="67"/>
      <c r="D40" s="68"/>
      <c r="E40" s="67"/>
      <c r="F40" s="68"/>
      <c r="G40" s="68"/>
      <c r="H40" s="68"/>
      <c r="I40" s="68"/>
    </row>
    <row r="41" spans="3:9">
      <c r="C41" s="67"/>
      <c r="D41" s="68"/>
      <c r="E41" s="67"/>
      <c r="F41" s="68"/>
      <c r="G41" s="68"/>
      <c r="H41" s="68"/>
      <c r="I41" s="68"/>
    </row>
    <row r="42" spans="3:9">
      <c r="C42" s="67"/>
      <c r="D42" s="68"/>
      <c r="E42" s="67"/>
      <c r="F42" s="68"/>
      <c r="G42" s="68"/>
      <c r="H42" s="68"/>
      <c r="I42" s="68"/>
    </row>
    <row r="43" spans="3:9">
      <c r="C43" s="67"/>
      <c r="D43" s="68"/>
      <c r="E43" s="67"/>
      <c r="F43" s="68"/>
      <c r="G43" s="68"/>
      <c r="H43" s="68"/>
      <c r="I43" s="68"/>
    </row>
    <row r="44" spans="3:9">
      <c r="C44" s="67"/>
      <c r="D44" s="68"/>
      <c r="E44" s="67"/>
      <c r="F44" s="68"/>
      <c r="G44" s="68"/>
      <c r="H44" s="68"/>
      <c r="I44" s="68"/>
    </row>
    <row r="45" spans="3:9">
      <c r="C45" s="67"/>
      <c r="D45" s="68"/>
      <c r="E45" s="67"/>
      <c r="F45" s="68"/>
      <c r="G45" s="68"/>
      <c r="H45" s="68"/>
      <c r="I45" s="68"/>
    </row>
    <row r="46" spans="3:9">
      <c r="C46" s="67"/>
      <c r="D46" s="68"/>
      <c r="E46" s="67"/>
      <c r="F46" s="68"/>
      <c r="G46" s="68"/>
      <c r="H46" s="68"/>
      <c r="I46" s="68"/>
    </row>
    <row r="47" spans="3:9">
      <c r="C47" s="67"/>
      <c r="D47" s="68"/>
      <c r="E47" s="67"/>
      <c r="F47" s="68"/>
      <c r="G47" s="68"/>
      <c r="H47" s="68"/>
      <c r="I47" s="68"/>
    </row>
    <row r="48" spans="3:9">
      <c r="C48" s="67"/>
      <c r="D48" s="68"/>
      <c r="E48" s="67"/>
      <c r="F48" s="68"/>
      <c r="G48" s="68"/>
      <c r="H48" s="68"/>
      <c r="I48" s="68"/>
    </row>
    <row r="49" spans="3:9">
      <c r="C49" s="67"/>
      <c r="D49" s="68"/>
      <c r="E49" s="67"/>
      <c r="F49" s="68"/>
      <c r="G49" s="68"/>
      <c r="H49" s="68"/>
      <c r="I49" s="68"/>
    </row>
    <row r="50" spans="3:9">
      <c r="C50" s="67"/>
      <c r="D50" s="68"/>
      <c r="E50" s="67"/>
      <c r="F50" s="68"/>
      <c r="G50" s="68"/>
      <c r="H50" s="68"/>
      <c r="I50" s="68"/>
    </row>
    <row r="51" spans="3:9">
      <c r="C51" s="67"/>
      <c r="D51" s="68"/>
      <c r="E51" s="67"/>
      <c r="F51" s="68"/>
      <c r="G51" s="68"/>
      <c r="H51" s="68"/>
      <c r="I51" s="68"/>
    </row>
    <row r="52" spans="3:9">
      <c r="C52" s="67"/>
      <c r="D52" s="68"/>
      <c r="E52" s="67"/>
      <c r="F52" s="68"/>
      <c r="G52" s="68"/>
      <c r="H52" s="68"/>
      <c r="I52" s="68"/>
    </row>
    <row r="53" spans="3:9">
      <c r="C53" s="67"/>
      <c r="D53" s="68"/>
      <c r="E53" s="67"/>
      <c r="F53" s="68"/>
      <c r="G53" s="68"/>
      <c r="H53" s="68"/>
      <c r="I53" s="68"/>
    </row>
    <row r="54" spans="3:9">
      <c r="C54" s="67"/>
      <c r="D54" s="68"/>
      <c r="E54" s="67"/>
      <c r="F54" s="68"/>
      <c r="G54" s="68"/>
      <c r="H54" s="68"/>
      <c r="I54" s="68"/>
    </row>
    <row r="55" spans="3:9">
      <c r="C55" s="67"/>
      <c r="D55" s="68"/>
      <c r="E55" s="67"/>
      <c r="F55" s="68"/>
      <c r="G55" s="68"/>
      <c r="H55" s="68"/>
      <c r="I55" s="68"/>
    </row>
    <row r="56" spans="3:9">
      <c r="C56" s="67"/>
      <c r="D56" s="68"/>
      <c r="E56" s="67"/>
      <c r="F56" s="68"/>
      <c r="G56" s="68"/>
      <c r="H56" s="68"/>
      <c r="I56" s="68"/>
    </row>
    <row r="57" spans="3:9">
      <c r="C57" s="67"/>
      <c r="D57" s="68"/>
      <c r="E57" s="67"/>
      <c r="F57" s="68"/>
      <c r="G57" s="68"/>
      <c r="H57" s="68"/>
      <c r="I57" s="68"/>
    </row>
    <row r="58" spans="3:9">
      <c r="C58" s="67"/>
      <c r="D58" s="68"/>
      <c r="E58" s="67"/>
      <c r="F58" s="68"/>
      <c r="G58" s="68"/>
      <c r="H58" s="68"/>
      <c r="I58" s="68"/>
    </row>
    <row r="59" spans="3:9">
      <c r="C59" s="67"/>
      <c r="D59" s="68"/>
      <c r="E59" s="67"/>
      <c r="F59" s="68"/>
      <c r="G59" s="68"/>
      <c r="H59" s="68"/>
      <c r="I59" s="68"/>
    </row>
    <row r="60" spans="3:9">
      <c r="C60" s="67"/>
      <c r="D60" s="68"/>
      <c r="E60" s="67"/>
      <c r="F60" s="68"/>
      <c r="G60" s="68"/>
      <c r="H60" s="68"/>
      <c r="I60" s="68"/>
    </row>
    <row r="61" spans="3:9">
      <c r="C61" s="67"/>
      <c r="D61" s="68"/>
      <c r="E61" s="67"/>
      <c r="F61" s="68"/>
      <c r="G61" s="68"/>
      <c r="H61" s="68"/>
      <c r="I61" s="68"/>
    </row>
    <row r="62" spans="3:9">
      <c r="C62" s="67"/>
      <c r="D62" s="68"/>
      <c r="E62" s="67"/>
      <c r="F62" s="68"/>
      <c r="G62" s="68"/>
      <c r="H62" s="68"/>
      <c r="I62" s="68"/>
    </row>
    <row r="63" spans="3:9">
      <c r="C63" s="67"/>
      <c r="D63" s="68"/>
      <c r="E63" s="67"/>
      <c r="F63" s="68"/>
      <c r="G63" s="68"/>
      <c r="H63" s="68"/>
      <c r="I63" s="68"/>
    </row>
    <row r="64" spans="3:9">
      <c r="C64" s="67"/>
      <c r="D64" s="68"/>
      <c r="E64" s="67"/>
      <c r="F64" s="68"/>
      <c r="G64" s="68"/>
      <c r="H64" s="68"/>
      <c r="I64" s="68"/>
    </row>
    <row r="65" spans="3:9">
      <c r="C65" s="67"/>
      <c r="D65" s="68"/>
      <c r="E65" s="67"/>
      <c r="F65" s="68"/>
      <c r="G65" s="68"/>
      <c r="H65" s="68"/>
      <c r="I65" s="68"/>
    </row>
    <row r="66" spans="3:9">
      <c r="C66" s="67"/>
      <c r="D66" s="68"/>
      <c r="E66" s="67"/>
      <c r="F66" s="68"/>
      <c r="G66" s="68"/>
      <c r="H66" s="68"/>
      <c r="I66" s="68"/>
    </row>
    <row r="67" spans="3:9">
      <c r="C67" s="67"/>
      <c r="D67" s="68"/>
      <c r="E67" s="67"/>
      <c r="F67" s="68"/>
      <c r="G67" s="68"/>
      <c r="H67" s="68"/>
      <c r="I67" s="68"/>
    </row>
    <row r="68" spans="3:9">
      <c r="C68" s="67"/>
      <c r="D68" s="68"/>
      <c r="E68" s="67"/>
      <c r="F68" s="68"/>
      <c r="G68" s="68"/>
      <c r="H68" s="68"/>
      <c r="I68" s="68"/>
    </row>
    <row r="69" spans="3:9">
      <c r="C69" s="67"/>
      <c r="D69" s="68"/>
      <c r="E69" s="67"/>
      <c r="F69" s="68"/>
      <c r="G69" s="68"/>
      <c r="H69" s="68"/>
      <c r="I69" s="68"/>
    </row>
    <row r="70" spans="3:9">
      <c r="C70" s="67"/>
      <c r="D70" s="68"/>
      <c r="E70" s="67"/>
      <c r="F70" s="68"/>
      <c r="G70" s="68"/>
      <c r="H70" s="68"/>
      <c r="I70" s="68"/>
    </row>
    <row r="71" spans="3:9">
      <c r="C71" s="67"/>
      <c r="D71" s="68"/>
      <c r="E71" s="67"/>
      <c r="F71" s="68"/>
      <c r="G71" s="68"/>
      <c r="H71" s="68"/>
      <c r="I71" s="68"/>
    </row>
    <row r="72" spans="3:9">
      <c r="C72" s="67"/>
      <c r="D72" s="68"/>
      <c r="E72" s="67"/>
      <c r="F72" s="68"/>
      <c r="G72" s="68"/>
      <c r="H72" s="68"/>
      <c r="I72" s="68"/>
    </row>
    <row r="73" spans="3:9">
      <c r="C73" s="67"/>
      <c r="D73" s="68"/>
      <c r="E73" s="67"/>
      <c r="F73" s="68"/>
      <c r="G73" s="68"/>
      <c r="H73" s="68"/>
      <c r="I73" s="68"/>
    </row>
    <row r="74" spans="3:9">
      <c r="C74" s="67"/>
      <c r="D74" s="68"/>
      <c r="E74" s="67"/>
      <c r="F74" s="68"/>
      <c r="G74" s="68"/>
      <c r="H74" s="68"/>
      <c r="I74" s="68"/>
    </row>
    <row r="75" spans="3:9">
      <c r="C75" s="67"/>
      <c r="D75" s="68"/>
      <c r="E75" s="67"/>
      <c r="F75" s="68"/>
      <c r="G75" s="68"/>
      <c r="H75" s="68"/>
      <c r="I75" s="68"/>
    </row>
    <row r="76" spans="3:9">
      <c r="C76" s="67"/>
      <c r="D76" s="68"/>
      <c r="E76" s="67"/>
      <c r="F76" s="68"/>
      <c r="G76" s="68"/>
      <c r="H76" s="68"/>
      <c r="I76" s="68"/>
    </row>
    <row r="77" spans="3:9">
      <c r="C77" s="67"/>
      <c r="D77" s="68"/>
      <c r="E77" s="67"/>
      <c r="F77" s="68"/>
      <c r="G77" s="68"/>
      <c r="H77" s="68"/>
      <c r="I77" s="68"/>
    </row>
    <row r="78" spans="3:9">
      <c r="C78" s="67"/>
      <c r="D78" s="68"/>
      <c r="E78" s="67"/>
      <c r="F78" s="68"/>
      <c r="G78" s="68"/>
      <c r="H78" s="68"/>
      <c r="I78" s="68"/>
    </row>
    <row r="79" spans="3:9">
      <c r="C79" s="67"/>
      <c r="D79" s="68"/>
      <c r="E79" s="67"/>
      <c r="F79" s="68"/>
      <c r="G79" s="68"/>
      <c r="H79" s="68"/>
      <c r="I79" s="68"/>
    </row>
    <row r="80" spans="3:9">
      <c r="C80" s="67"/>
      <c r="D80" s="68"/>
      <c r="E80" s="67"/>
      <c r="F80" s="68"/>
      <c r="G80" s="68"/>
      <c r="H80" s="68"/>
      <c r="I80" s="68"/>
    </row>
    <row r="81" spans="3:9">
      <c r="C81" s="67"/>
      <c r="D81" s="68"/>
      <c r="E81" s="67"/>
      <c r="F81" s="68"/>
      <c r="G81" s="68"/>
      <c r="H81" s="68"/>
      <c r="I81" s="68"/>
    </row>
    <row r="82" spans="3:9">
      <c r="C82" s="67"/>
      <c r="D82" s="68"/>
      <c r="E82" s="67"/>
      <c r="F82" s="68"/>
      <c r="G82" s="68"/>
      <c r="H82" s="68"/>
      <c r="I82" s="68"/>
    </row>
    <row r="83" spans="3:9">
      <c r="C83" s="67"/>
      <c r="D83" s="68"/>
      <c r="E83" s="67"/>
      <c r="F83" s="68"/>
      <c r="G83" s="68"/>
      <c r="H83" s="68"/>
      <c r="I83" s="68"/>
    </row>
    <row r="84" spans="3:9">
      <c r="C84" s="67"/>
      <c r="D84" s="68"/>
      <c r="E84" s="67"/>
      <c r="F84" s="68"/>
      <c r="G84" s="68"/>
      <c r="H84" s="68"/>
      <c r="I84" s="68"/>
    </row>
    <row r="85" spans="3:9">
      <c r="C85" s="67"/>
      <c r="D85" s="68"/>
      <c r="E85" s="67"/>
      <c r="F85" s="68"/>
      <c r="G85" s="68"/>
      <c r="H85" s="68"/>
      <c r="I85" s="68"/>
    </row>
    <row r="86" spans="3:9">
      <c r="C86" s="67"/>
      <c r="D86" s="68"/>
      <c r="E86" s="67"/>
      <c r="F86" s="68"/>
      <c r="G86" s="68"/>
      <c r="H86" s="68"/>
      <c r="I86" s="68"/>
    </row>
    <row r="87" spans="3:9">
      <c r="C87" s="67"/>
      <c r="D87" s="68"/>
      <c r="E87" s="67"/>
      <c r="F87" s="68"/>
      <c r="G87" s="68"/>
      <c r="H87" s="68"/>
      <c r="I87" s="68"/>
    </row>
    <row r="88" spans="3:9">
      <c r="C88" s="67"/>
      <c r="D88" s="68"/>
      <c r="E88" s="67"/>
      <c r="F88" s="68"/>
      <c r="G88" s="68"/>
      <c r="H88" s="68"/>
      <c r="I88" s="68"/>
    </row>
    <row r="89" spans="3:9">
      <c r="C89" s="67"/>
      <c r="D89" s="68"/>
      <c r="E89" s="67"/>
      <c r="F89" s="68"/>
      <c r="G89" s="68"/>
      <c r="H89" s="68"/>
      <c r="I89" s="68"/>
    </row>
    <row r="90" spans="3:9">
      <c r="C90" s="67"/>
      <c r="D90" s="68"/>
      <c r="E90" s="67"/>
      <c r="F90" s="68"/>
      <c r="G90" s="68"/>
      <c r="H90" s="68"/>
      <c r="I90" s="68"/>
    </row>
    <row r="91" spans="3:9">
      <c r="C91" s="67"/>
      <c r="D91" s="68"/>
      <c r="E91" s="67"/>
      <c r="F91" s="68"/>
      <c r="G91" s="68"/>
      <c r="H91" s="68"/>
      <c r="I91" s="68"/>
    </row>
    <row r="92" spans="3:9">
      <c r="C92" s="67"/>
      <c r="D92" s="68"/>
      <c r="E92" s="67"/>
      <c r="F92" s="68"/>
      <c r="G92" s="68"/>
      <c r="H92" s="68"/>
      <c r="I92" s="68"/>
    </row>
    <row r="93" spans="3:9">
      <c r="C93" s="67"/>
      <c r="D93" s="68"/>
      <c r="E93" s="67"/>
      <c r="F93" s="68"/>
      <c r="G93" s="68"/>
      <c r="H93" s="68"/>
      <c r="I93" s="68"/>
    </row>
    <row r="94" spans="3:9">
      <c r="C94" s="67"/>
      <c r="D94" s="68"/>
      <c r="E94" s="67"/>
      <c r="F94" s="68"/>
      <c r="G94" s="68"/>
      <c r="H94" s="68"/>
      <c r="I94" s="68"/>
    </row>
    <row r="95" spans="3:9">
      <c r="C95" s="67"/>
      <c r="D95" s="68"/>
      <c r="E95" s="67"/>
      <c r="F95" s="68"/>
      <c r="G95" s="68"/>
      <c r="H95" s="68"/>
      <c r="I95" s="68"/>
    </row>
    <row r="96" spans="3:9">
      <c r="C96" s="67"/>
      <c r="D96" s="68"/>
      <c r="E96" s="67"/>
      <c r="F96" s="68"/>
      <c r="G96" s="68"/>
      <c r="H96" s="68"/>
      <c r="I96" s="68"/>
    </row>
    <row r="97" spans="3:9">
      <c r="C97" s="67"/>
      <c r="D97" s="68"/>
      <c r="E97" s="67"/>
      <c r="F97" s="68"/>
      <c r="G97" s="68"/>
      <c r="H97" s="68"/>
      <c r="I97" s="68"/>
    </row>
    <row r="98" spans="3:9">
      <c r="C98" s="67"/>
      <c r="D98" s="68"/>
      <c r="E98" s="67"/>
      <c r="F98" s="68"/>
      <c r="G98" s="68"/>
      <c r="H98" s="68"/>
      <c r="I98" s="68"/>
    </row>
    <row r="99" spans="3:9">
      <c r="C99" s="67"/>
      <c r="D99" s="68"/>
      <c r="E99" s="67"/>
      <c r="F99" s="68"/>
      <c r="G99" s="68"/>
      <c r="H99" s="68"/>
      <c r="I99" s="68"/>
    </row>
    <row r="100" spans="3:9">
      <c r="C100" s="67"/>
      <c r="D100" s="68"/>
      <c r="E100" s="67"/>
      <c r="F100" s="68"/>
      <c r="G100" s="68"/>
      <c r="H100" s="68"/>
      <c r="I100" s="68"/>
    </row>
    <row r="101" spans="3:9">
      <c r="C101" s="67"/>
      <c r="D101" s="68"/>
      <c r="E101" s="67"/>
      <c r="F101" s="68"/>
      <c r="G101" s="68"/>
      <c r="H101" s="68"/>
      <c r="I101" s="68"/>
    </row>
    <row r="102" spans="3:9">
      <c r="C102" s="67"/>
      <c r="D102" s="68"/>
      <c r="E102" s="67"/>
      <c r="F102" s="68"/>
      <c r="G102" s="68"/>
      <c r="H102" s="68"/>
      <c r="I102" s="68"/>
    </row>
    <row r="103" spans="3:9">
      <c r="C103" s="67"/>
      <c r="D103" s="68"/>
      <c r="E103" s="67"/>
      <c r="F103" s="68"/>
      <c r="G103" s="68"/>
      <c r="H103" s="68"/>
      <c r="I103" s="68"/>
    </row>
  </sheetData>
  <mergeCells count="2">
    <mergeCell ref="B12:B17"/>
    <mergeCell ref="B3:B11"/>
  </mergeCells>
  <phoneticPr fontId="5"/>
  <dataValidations count="2">
    <dataValidation imeMode="hiragana" allowBlank="1" showInputMessage="1" showErrorMessage="1" sqref="D13:D14 D9 D17 H23:H103 D11 E23:F103 D7 D4"/>
    <dataValidation imeMode="halfAlpha" allowBlank="1" showInputMessage="1" showErrorMessage="1" sqref="D15:D16 D12 D8 D10 D3 G23:G103 I23:I103 C23:D103"/>
  </dataValidations>
  <hyperlinks>
    <hyperlink ref="G3" location="申請書!A1" display="申請書"/>
    <hyperlink ref="G4" location="check表!A1" display="check表"/>
    <hyperlink ref="G5" location="'5_水圧・水量不足承諾書'!A1" display="水圧・水量不足承諾書"/>
    <hyperlink ref="G6" location="'6_新規給水負担金減免申請'!A1" display="新規修水負担金減免申請"/>
    <hyperlink ref="G7" location="'7_舗装先行'!A1" display="舗装先行"/>
    <hyperlink ref="G8" location="'8_減径承諾書'!A1" display="減径承諾書"/>
    <hyperlink ref="G9" location="'9_給水装置権利放棄承諾'!A1" display="給水装置権利放棄承諾"/>
    <hyperlink ref="G10" location="'10_公道工事着手希望届'!A1" display="公道工事着手希望届"/>
    <hyperlink ref="G11" location="'10-1_埋設物チェックリスト'!A1" display="埋設物チェックリスト"/>
    <hyperlink ref="G12" location="'14_配水管布設工事申込'!A1" display="配水管布設工事申込"/>
    <hyperlink ref="H3" location="'1_給水装置工事しゅん工検査申請書'!A1" display="給水装置工事しゅん工検査申請書"/>
    <hyperlink ref="H4" location="'3_給水装置工事検査報告書'!A1" display="給水装置工事検査報告書"/>
    <hyperlink ref="H5" location="メーター取付依頼書!A1" display="メーター取付依頼書"/>
    <hyperlink ref="H6" location="'6_集合住宅台帳'!A1" display="集合住宅台帳"/>
    <hyperlink ref="H7" location="'9_給水装置工事（公道）完了届'!A1" display="給水装置工事（公道）完了届"/>
    <hyperlink ref="I3" location="'3_公共ます設置申請書'!A1" display="公共ます設置申請書"/>
    <hyperlink ref="I4" location="'4_公共ます撤去申請書'!A1" display="公共ます撤去申請書"/>
    <hyperlink ref="I5" location="'5_着手届'!A1" display="着手届"/>
    <hyperlink ref="I6" location="'6_除害施設設置届'!A1" display="除害施設設置届"/>
    <hyperlink ref="I7" location="'7_除害施設等管理責任者選任届'!A1" display="除害施設等管理責任者選任届"/>
    <hyperlink ref="I8" location="'11_基準外その1'!A1" display="基準外その1"/>
    <hyperlink ref="I9" location="'12_共同排水設備管理人届'!A1" display="共同排水設備管理人届"/>
    <hyperlink ref="I10" location="'13_取付管設置位置確認書'!A1" display="取付管設置位置確認書"/>
    <hyperlink ref="I11" location="'15_下請けさせる業者の名簿'!A1" display="下請けさせる業者の名簿"/>
    <hyperlink ref="J3" location="'1_排水設備工事完了届'!A1" display="排水設備工事完了届"/>
    <hyperlink ref="J4" location="'2_公共ます設置工事完了届'!A1" display="公共ます設置工事完了届"/>
    <hyperlink ref="J5" location="'3_工事内容一覧表'!A1" display="工事内容一覧表"/>
    <hyperlink ref="J6" location="'4_取付管設置工事完成届'!A1" display="取付管設置工事完成届"/>
    <hyperlink ref="J7" location="'5_下水道使用開始届'!A1" display="下水道使用開始届"/>
    <hyperlink ref="J8" location="'6_除害施設設置工事完了届'!A1" display="除害施設設置工事完了届"/>
    <hyperlink ref="J9" location="'7_基準外その２'!A1" display="基準外その２"/>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Q38"/>
  <sheetViews>
    <sheetView view="pageBreakPreview" zoomScale="80" zoomScaleNormal="100" zoomScaleSheetLayoutView="80" workbookViewId="0">
      <selection activeCell="R25" sqref="R25"/>
    </sheetView>
  </sheetViews>
  <sheetFormatPr defaultRowHeight="13.5"/>
  <cols>
    <col min="1" max="2" width="1.625" style="340" customWidth="1"/>
    <col min="3" max="3" width="16.125" style="340" customWidth="1"/>
    <col min="4" max="4" width="7.5" style="340" customWidth="1"/>
    <col min="5" max="5" width="2.625" style="340" customWidth="1"/>
    <col min="6" max="6" width="7.625" style="340" customWidth="1"/>
    <col min="7" max="7" width="1.75" style="340" customWidth="1"/>
    <col min="8" max="8" width="4.875" style="340" customWidth="1"/>
    <col min="9" max="9" width="10.375" style="340" customWidth="1"/>
    <col min="10" max="10" width="9" style="340" customWidth="1"/>
    <col min="11" max="11" width="8.5" style="340" customWidth="1"/>
    <col min="12" max="13" width="4.375" style="340" customWidth="1"/>
    <col min="14" max="14" width="7.875" style="340" customWidth="1"/>
    <col min="15" max="15" width="1.625" style="340" customWidth="1"/>
    <col min="16" max="16384" width="9" style="340"/>
  </cols>
  <sheetData>
    <row r="1" spans="3:17">
      <c r="C1" s="1779" t="s">
        <v>828</v>
      </c>
      <c r="D1" s="1780"/>
      <c r="E1" s="1780"/>
      <c r="F1" s="1780"/>
      <c r="G1" s="1780"/>
      <c r="H1" s="1780"/>
      <c r="I1" s="1780"/>
      <c r="J1" s="1780"/>
      <c r="K1" s="1780"/>
      <c r="L1" s="1780"/>
      <c r="M1" s="1780"/>
      <c r="N1" s="1780"/>
      <c r="O1" s="1780"/>
    </row>
    <row r="2" spans="3:17" ht="13.5" customHeight="1">
      <c r="C2" s="341"/>
      <c r="K2" s="1781"/>
      <c r="L2" s="1781"/>
      <c r="M2" s="1781"/>
      <c r="N2" s="1781"/>
    </row>
    <row r="3" spans="3:17">
      <c r="C3" s="342"/>
      <c r="K3" s="1800" t="s">
        <v>829</v>
      </c>
      <c r="L3" s="1800"/>
      <c r="M3" s="1800"/>
      <c r="N3" s="1800"/>
    </row>
    <row r="4" spans="3:17" ht="18.75" customHeight="1">
      <c r="C4" s="1783" t="s">
        <v>830</v>
      </c>
      <c r="D4" s="1780"/>
      <c r="E4" s="1780"/>
      <c r="F4" s="1780"/>
      <c r="G4" s="1780"/>
      <c r="H4" s="1780"/>
      <c r="I4" s="1780"/>
      <c r="J4" s="1780"/>
      <c r="K4" s="1780"/>
      <c r="L4" s="1780"/>
      <c r="M4" s="1780"/>
      <c r="N4" s="1780"/>
      <c r="O4" s="1780"/>
      <c r="Q4" s="234" t="s">
        <v>600</v>
      </c>
    </row>
    <row r="5" spans="3:17" ht="18.75" customHeight="1">
      <c r="C5" s="343"/>
    </row>
    <row r="6" spans="3:17" ht="14.25" customHeight="1">
      <c r="C6" s="1784" t="s">
        <v>325</v>
      </c>
      <c r="D6" s="1780"/>
      <c r="E6" s="1780"/>
      <c r="F6" s="1780"/>
      <c r="G6" s="1780"/>
      <c r="H6" s="1780"/>
      <c r="I6" s="1780"/>
      <c r="J6" s="1780"/>
      <c r="K6" s="1780"/>
      <c r="L6" s="1780"/>
      <c r="M6" s="1780"/>
      <c r="N6" s="1780"/>
      <c r="O6" s="1780"/>
    </row>
    <row r="7" spans="3:17" ht="14.25">
      <c r="C7" s="107"/>
    </row>
    <row r="8" spans="3:17" ht="14.25" customHeight="1" thickBot="1">
      <c r="C8" s="1775" t="s">
        <v>831</v>
      </c>
      <c r="D8" s="1775"/>
      <c r="E8" s="1775"/>
      <c r="F8" s="1775"/>
      <c r="G8" s="1775"/>
      <c r="H8" s="1775"/>
      <c r="I8" s="1775"/>
      <c r="J8" s="1775"/>
      <c r="K8" s="1775"/>
      <c r="L8" s="1775"/>
      <c r="M8" s="1775"/>
      <c r="N8" s="1775"/>
      <c r="O8" s="344"/>
    </row>
    <row r="9" spans="3:17" ht="45.2" customHeight="1" thickTop="1">
      <c r="C9" s="345" t="s">
        <v>789</v>
      </c>
      <c r="D9" s="740" t="s">
        <v>588</v>
      </c>
      <c r="E9" s="1798"/>
      <c r="F9" s="1798"/>
      <c r="G9" s="1798"/>
      <c r="H9" s="1798"/>
      <c r="I9" s="1798"/>
      <c r="J9" s="1798"/>
      <c r="K9" s="1798"/>
      <c r="L9" s="1798"/>
      <c r="M9" s="1798"/>
      <c r="N9" s="1799"/>
      <c r="O9" s="346"/>
    </row>
    <row r="10" spans="3:17" ht="22.5" customHeight="1">
      <c r="C10" s="347" t="s">
        <v>790</v>
      </c>
      <c r="D10" s="348" t="s">
        <v>791</v>
      </c>
      <c r="E10" s="1795"/>
      <c r="F10" s="1795"/>
      <c r="G10" s="1795"/>
      <c r="H10" s="1795"/>
      <c r="I10" s="1795"/>
      <c r="J10" s="1795"/>
      <c r="K10" s="1795"/>
      <c r="L10" s="1795"/>
      <c r="M10" s="1795"/>
      <c r="N10" s="1796"/>
      <c r="O10" s="1747"/>
    </row>
    <row r="11" spans="3:17" ht="22.5" customHeight="1">
      <c r="C11" s="349" t="s">
        <v>792</v>
      </c>
      <c r="D11" s="350" t="s">
        <v>626</v>
      </c>
      <c r="E11" s="1797"/>
      <c r="F11" s="1797"/>
      <c r="G11" s="1797"/>
      <c r="H11" s="1797"/>
      <c r="I11" s="1797"/>
      <c r="J11" s="1797"/>
      <c r="K11" s="1797"/>
      <c r="L11" s="1797"/>
      <c r="M11" s="1797"/>
      <c r="N11" s="351" t="s">
        <v>312</v>
      </c>
      <c r="O11" s="1747"/>
    </row>
    <row r="12" spans="3:17" ht="22.5" customHeight="1">
      <c r="C12" s="1770" t="s">
        <v>794</v>
      </c>
      <c r="D12" s="352" t="s">
        <v>350</v>
      </c>
      <c r="E12" s="1795"/>
      <c r="F12" s="1795"/>
      <c r="G12" s="1795"/>
      <c r="H12" s="1795"/>
      <c r="I12" s="1795"/>
      <c r="J12" s="1795"/>
      <c r="K12" s="1795"/>
      <c r="L12" s="1795"/>
      <c r="M12" s="1795"/>
      <c r="N12" s="1796"/>
      <c r="O12" s="1747"/>
    </row>
    <row r="13" spans="3:17" ht="22.5" customHeight="1">
      <c r="C13" s="1770"/>
      <c r="D13" s="352" t="s">
        <v>626</v>
      </c>
      <c r="E13" s="1797"/>
      <c r="F13" s="1797"/>
      <c r="G13" s="1797"/>
      <c r="H13" s="1797"/>
      <c r="I13" s="1797"/>
      <c r="J13" s="1797"/>
      <c r="K13" s="1797"/>
      <c r="L13" s="1797"/>
      <c r="M13" s="1797"/>
      <c r="N13" s="353" t="s">
        <v>312</v>
      </c>
      <c r="O13" s="1747"/>
    </row>
    <row r="14" spans="3:17" ht="30" customHeight="1">
      <c r="C14" s="1790" t="s">
        <v>832</v>
      </c>
      <c r="D14" s="1791"/>
      <c r="E14" s="1792" t="s">
        <v>798</v>
      </c>
      <c r="F14" s="1792"/>
      <c r="G14" s="1792"/>
      <c r="H14" s="373" t="s">
        <v>833</v>
      </c>
      <c r="I14" s="741"/>
      <c r="J14" s="359"/>
      <c r="K14" s="359"/>
      <c r="L14" s="359"/>
      <c r="M14" s="359"/>
      <c r="N14" s="735"/>
      <c r="O14" s="346"/>
    </row>
    <row r="15" spans="3:17" ht="22.5" customHeight="1">
      <c r="C15" s="1774" t="s">
        <v>834</v>
      </c>
      <c r="D15" s="1764"/>
      <c r="E15" s="1757"/>
      <c r="F15" s="1757"/>
      <c r="G15" s="1757"/>
      <c r="H15" s="374" t="s">
        <v>739</v>
      </c>
      <c r="I15" s="742"/>
      <c r="J15" s="109"/>
      <c r="K15" s="109"/>
      <c r="L15" s="109"/>
      <c r="M15" s="109"/>
      <c r="N15" s="736"/>
      <c r="O15" s="375"/>
    </row>
    <row r="16" spans="3:17" ht="7.5" customHeight="1">
      <c r="C16" s="376"/>
      <c r="D16" s="359"/>
      <c r="E16" s="359"/>
      <c r="F16" s="359"/>
      <c r="G16" s="359"/>
      <c r="H16" s="360"/>
      <c r="I16" s="742"/>
      <c r="J16" s="109"/>
      <c r="K16" s="109"/>
      <c r="L16" s="109"/>
      <c r="M16" s="109"/>
      <c r="N16" s="736"/>
      <c r="O16" s="1747"/>
    </row>
    <row r="17" spans="3:15" ht="22.5" customHeight="1">
      <c r="C17" s="358" t="s">
        <v>804</v>
      </c>
      <c r="D17" s="756" t="s">
        <v>835</v>
      </c>
      <c r="E17" s="356" t="s">
        <v>419</v>
      </c>
      <c r="F17" s="756" t="s">
        <v>836</v>
      </c>
      <c r="H17" s="362"/>
      <c r="I17" s="758"/>
      <c r="J17" s="109"/>
      <c r="K17" s="109"/>
      <c r="L17" s="109"/>
      <c r="M17" s="109"/>
      <c r="N17" s="759"/>
      <c r="O17" s="1747"/>
    </row>
    <row r="18" spans="3:15" ht="22.5" customHeight="1">
      <c r="C18" s="358"/>
      <c r="D18" s="756" t="s">
        <v>808</v>
      </c>
      <c r="E18" s="356" t="s">
        <v>419</v>
      </c>
      <c r="F18" s="756" t="s">
        <v>809</v>
      </c>
      <c r="H18" s="362"/>
      <c r="I18" s="742"/>
      <c r="J18" s="109"/>
      <c r="K18" s="109"/>
      <c r="L18" s="109"/>
      <c r="M18" s="109"/>
      <c r="N18" s="736"/>
      <c r="O18" s="1747"/>
    </row>
    <row r="19" spans="3:15" ht="22.5" customHeight="1">
      <c r="C19" s="358"/>
      <c r="D19" s="756" t="s">
        <v>837</v>
      </c>
      <c r="E19" s="356" t="s">
        <v>419</v>
      </c>
      <c r="F19" s="756" t="s">
        <v>838</v>
      </c>
      <c r="H19" s="362"/>
      <c r="I19" s="742"/>
      <c r="J19" s="109"/>
      <c r="K19" s="109"/>
      <c r="L19" s="109"/>
      <c r="M19" s="109"/>
      <c r="N19" s="759"/>
      <c r="O19" s="1747"/>
    </row>
    <row r="20" spans="3:15" ht="22.5" customHeight="1">
      <c r="C20" s="358"/>
      <c r="D20" s="756" t="s">
        <v>839</v>
      </c>
      <c r="E20" s="356" t="s">
        <v>419</v>
      </c>
      <c r="F20" s="756" t="s">
        <v>840</v>
      </c>
      <c r="H20" s="362"/>
      <c r="I20" s="742"/>
      <c r="J20" s="109"/>
      <c r="K20" s="109"/>
      <c r="L20" s="109"/>
      <c r="M20" s="109"/>
      <c r="N20" s="736"/>
      <c r="O20" s="1747"/>
    </row>
    <row r="21" spans="3:15" ht="22.5" customHeight="1">
      <c r="C21" s="358"/>
      <c r="D21" s="1793" t="s">
        <v>841</v>
      </c>
      <c r="E21" s="1793"/>
      <c r="F21" s="1793"/>
      <c r="G21" s="1793"/>
      <c r="H21" s="1794"/>
      <c r="I21" s="742"/>
      <c r="J21" s="109"/>
      <c r="K21" s="109"/>
      <c r="L21" s="109"/>
      <c r="M21" s="109"/>
      <c r="N21" s="736"/>
      <c r="O21" s="1746"/>
    </row>
    <row r="22" spans="3:15" ht="3.75" customHeight="1">
      <c r="C22" s="358"/>
      <c r="D22" s="361"/>
      <c r="E22" s="361"/>
      <c r="F22" s="361"/>
      <c r="G22" s="361"/>
      <c r="H22" s="361"/>
      <c r="I22" s="742"/>
      <c r="J22" s="109"/>
      <c r="K22" s="109"/>
      <c r="L22" s="109"/>
      <c r="M22" s="109"/>
      <c r="N22" s="736"/>
      <c r="O22" s="367"/>
    </row>
    <row r="23" spans="3:15" ht="19.899999999999999" customHeight="1">
      <c r="C23" s="376" t="s">
        <v>842</v>
      </c>
      <c r="D23" s="363" t="s">
        <v>843</v>
      </c>
      <c r="E23" s="359" t="s">
        <v>419</v>
      </c>
      <c r="F23" s="359" t="s">
        <v>844</v>
      </c>
      <c r="G23" s="368"/>
      <c r="H23" s="369"/>
      <c r="I23" s="742"/>
      <c r="J23" s="109"/>
      <c r="K23" s="109"/>
      <c r="L23" s="109"/>
      <c r="M23" s="109"/>
      <c r="N23" s="736"/>
      <c r="O23" s="1747"/>
    </row>
    <row r="24" spans="3:15" ht="9" customHeight="1">
      <c r="C24" s="1761"/>
      <c r="D24" s="1762"/>
      <c r="E24" s="1763"/>
      <c r="F24" s="1763"/>
      <c r="G24" s="370"/>
      <c r="H24" s="371"/>
      <c r="I24" s="743"/>
      <c r="J24" s="744"/>
      <c r="K24" s="744"/>
      <c r="L24" s="744"/>
      <c r="M24" s="744"/>
      <c r="N24" s="745"/>
      <c r="O24" s="1747"/>
    </row>
    <row r="25" spans="3:15" ht="27.75" customHeight="1">
      <c r="C25" s="1785" t="s">
        <v>845</v>
      </c>
      <c r="D25" s="1786"/>
      <c r="E25" s="1787"/>
      <c r="F25" s="1788"/>
      <c r="G25" s="1788"/>
      <c r="H25" s="1788"/>
      <c r="I25" s="1788"/>
      <c r="J25" s="1788"/>
      <c r="K25" s="1788"/>
      <c r="L25" s="1788"/>
      <c r="M25" s="1788"/>
      <c r="N25" s="1789"/>
      <c r="O25" s="1746"/>
    </row>
    <row r="26" spans="3:15" ht="27.75" customHeight="1">
      <c r="C26" s="1785" t="s">
        <v>846</v>
      </c>
      <c r="D26" s="1786"/>
      <c r="E26" s="1787"/>
      <c r="F26" s="1788"/>
      <c r="G26" s="1788"/>
      <c r="H26" s="1788"/>
      <c r="I26" s="1788"/>
      <c r="J26" s="1788"/>
      <c r="K26" s="1788"/>
      <c r="L26" s="1788"/>
      <c r="M26" s="1788"/>
      <c r="N26" s="1789"/>
      <c r="O26" s="1747"/>
    </row>
    <row r="27" spans="3:15" ht="22.5" customHeight="1">
      <c r="C27" s="1737" t="s">
        <v>847</v>
      </c>
      <c r="D27" s="1738"/>
      <c r="E27" s="1738"/>
      <c r="F27" s="1738"/>
      <c r="G27" s="1738"/>
      <c r="H27" s="1738"/>
      <c r="I27" s="1738"/>
      <c r="J27" s="1738"/>
      <c r="K27" s="1738"/>
      <c r="L27" s="1738"/>
      <c r="M27" s="1738"/>
      <c r="N27" s="1739"/>
      <c r="O27" s="1747"/>
    </row>
    <row r="28" spans="3:15" ht="22.5" customHeight="1">
      <c r="C28" s="1737"/>
      <c r="D28" s="1738"/>
      <c r="E28" s="1738"/>
      <c r="F28" s="1738"/>
      <c r="G28" s="1738"/>
      <c r="H28" s="1738"/>
      <c r="I28" s="1738"/>
      <c r="J28" s="1738"/>
      <c r="K28" s="1738"/>
      <c r="L28" s="1738"/>
      <c r="M28" s="1738"/>
      <c r="N28" s="1739"/>
      <c r="O28" s="1747"/>
    </row>
    <row r="29" spans="3:15" ht="22.5" customHeight="1">
      <c r="C29" s="1737"/>
      <c r="D29" s="1738"/>
      <c r="E29" s="1738"/>
      <c r="F29" s="1738"/>
      <c r="G29" s="1738"/>
      <c r="H29" s="1738"/>
      <c r="I29" s="1738"/>
      <c r="J29" s="1738"/>
      <c r="K29" s="1738"/>
      <c r="L29" s="1738"/>
      <c r="M29" s="1738"/>
      <c r="N29" s="1739"/>
      <c r="O29" s="1747"/>
    </row>
    <row r="30" spans="3:15" ht="22.5" customHeight="1">
      <c r="C30" s="1737"/>
      <c r="D30" s="1738"/>
      <c r="E30" s="1738"/>
      <c r="F30" s="1738"/>
      <c r="G30" s="1738"/>
      <c r="H30" s="1738"/>
      <c r="I30" s="1738"/>
      <c r="J30" s="1738"/>
      <c r="K30" s="1738"/>
      <c r="L30" s="1738"/>
      <c r="M30" s="1738"/>
      <c r="N30" s="1739"/>
      <c r="O30" s="1747"/>
    </row>
    <row r="31" spans="3:15" ht="22.5" customHeight="1">
      <c r="C31" s="1737"/>
      <c r="D31" s="1738"/>
      <c r="E31" s="1738"/>
      <c r="F31" s="1738"/>
      <c r="G31" s="1738"/>
      <c r="H31" s="1738"/>
      <c r="I31" s="1738"/>
      <c r="J31" s="1738"/>
      <c r="K31" s="1738"/>
      <c r="L31" s="1738"/>
      <c r="M31" s="1738"/>
      <c r="N31" s="1739"/>
      <c r="O31" s="1747"/>
    </row>
    <row r="32" spans="3:15" ht="22.5" customHeight="1">
      <c r="C32" s="1737"/>
      <c r="D32" s="1738"/>
      <c r="E32" s="1738"/>
      <c r="F32" s="1738"/>
      <c r="G32" s="1738"/>
      <c r="H32" s="1738"/>
      <c r="I32" s="1738"/>
      <c r="J32" s="1738"/>
      <c r="K32" s="1738"/>
      <c r="L32" s="1738"/>
      <c r="M32" s="1738"/>
      <c r="N32" s="1739"/>
      <c r="O32" s="1747"/>
    </row>
    <row r="33" spans="3:15" ht="22.5" customHeight="1">
      <c r="C33" s="1737"/>
      <c r="D33" s="1738"/>
      <c r="E33" s="1738"/>
      <c r="F33" s="1738"/>
      <c r="G33" s="1738"/>
      <c r="H33" s="1738"/>
      <c r="I33" s="1738"/>
      <c r="J33" s="1738"/>
      <c r="K33" s="1738"/>
      <c r="L33" s="1738"/>
      <c r="M33" s="1738"/>
      <c r="N33" s="1739"/>
      <c r="O33" s="1747"/>
    </row>
    <row r="34" spans="3:15" ht="22.5" customHeight="1">
      <c r="C34" s="1737"/>
      <c r="D34" s="1738"/>
      <c r="E34" s="1738"/>
      <c r="F34" s="1738"/>
      <c r="G34" s="1738"/>
      <c r="H34" s="1738"/>
      <c r="I34" s="1738"/>
      <c r="J34" s="1738"/>
      <c r="K34" s="1738"/>
      <c r="L34" s="1738"/>
      <c r="M34" s="1738"/>
      <c r="N34" s="1739"/>
      <c r="O34" s="1747"/>
    </row>
    <row r="35" spans="3:15" ht="22.5" customHeight="1">
      <c r="C35" s="1737"/>
      <c r="D35" s="1738"/>
      <c r="E35" s="1738"/>
      <c r="F35" s="1738"/>
      <c r="G35" s="1738"/>
      <c r="H35" s="1738"/>
      <c r="I35" s="1738"/>
      <c r="J35" s="1738"/>
      <c r="K35" s="1738"/>
      <c r="L35" s="1738"/>
      <c r="M35" s="1738"/>
      <c r="N35" s="1739"/>
      <c r="O35" s="1747"/>
    </row>
    <row r="36" spans="3:15" ht="22.5" customHeight="1" thickBot="1">
      <c r="C36" s="1740"/>
      <c r="D36" s="1741"/>
      <c r="E36" s="1741"/>
      <c r="F36" s="1741"/>
      <c r="G36" s="1741"/>
      <c r="H36" s="1741"/>
      <c r="I36" s="1741"/>
      <c r="J36" s="1741"/>
      <c r="K36" s="1741"/>
      <c r="L36" s="1741"/>
      <c r="M36" s="1741"/>
      <c r="N36" s="1742"/>
      <c r="O36" s="1747"/>
    </row>
    <row r="37" spans="3:15" ht="14.25" hidden="1" thickTop="1">
      <c r="C37" s="346"/>
      <c r="D37" s="346"/>
      <c r="E37" s="346"/>
      <c r="F37" s="346"/>
      <c r="G37" s="346"/>
      <c r="H37" s="346"/>
      <c r="I37" s="346"/>
      <c r="J37" s="346"/>
      <c r="K37" s="346"/>
      <c r="L37" s="346"/>
      <c r="M37" s="346"/>
      <c r="N37" s="346"/>
      <c r="O37" s="372"/>
    </row>
    <row r="38" spans="3:15" ht="14.25" thickTop="1">
      <c r="C38" s="130"/>
    </row>
  </sheetData>
  <mergeCells count="39">
    <mergeCell ref="C8:N8"/>
    <mergeCell ref="E9:N9"/>
    <mergeCell ref="C1:O1"/>
    <mergeCell ref="K2:N2"/>
    <mergeCell ref="K3:N3"/>
    <mergeCell ref="C4:O4"/>
    <mergeCell ref="C6:O6"/>
    <mergeCell ref="E10:N10"/>
    <mergeCell ref="O10:O11"/>
    <mergeCell ref="E11:M11"/>
    <mergeCell ref="C12:C13"/>
    <mergeCell ref="E12:N12"/>
    <mergeCell ref="O12:O13"/>
    <mergeCell ref="E13:M13"/>
    <mergeCell ref="O16:O19"/>
    <mergeCell ref="O20:O21"/>
    <mergeCell ref="D21:H21"/>
    <mergeCell ref="O23:O24"/>
    <mergeCell ref="C24:D24"/>
    <mergeCell ref="C14:D14"/>
    <mergeCell ref="E14:G14"/>
    <mergeCell ref="C15:D15"/>
    <mergeCell ref="E15:G15"/>
    <mergeCell ref="C36:N36"/>
    <mergeCell ref="E24:F24"/>
    <mergeCell ref="C25:D25"/>
    <mergeCell ref="E25:N25"/>
    <mergeCell ref="O25:O36"/>
    <mergeCell ref="C26:D26"/>
    <mergeCell ref="E26:N26"/>
    <mergeCell ref="C27:N27"/>
    <mergeCell ref="C28:N28"/>
    <mergeCell ref="C29:N29"/>
    <mergeCell ref="C30:N30"/>
    <mergeCell ref="C31:N31"/>
    <mergeCell ref="C32:N32"/>
    <mergeCell ref="C33:N33"/>
    <mergeCell ref="C34:N34"/>
    <mergeCell ref="C35:N35"/>
  </mergeCells>
  <phoneticPr fontId="5"/>
  <hyperlinks>
    <hyperlink ref="Q4" location="水道申請" display="工事店情報に戻る"/>
  </hyperlinks>
  <pageMargins left="0.74803149606299213" right="0.74803149606299213" top="0.98425196850393704" bottom="0.98425196850393704" header="0.51181102362204722" footer="0.51181102362204722"/>
  <pageSetup paperSize="9" scale="99" orientation="portrait" blackAndWhite="1"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W45"/>
  <sheetViews>
    <sheetView view="pageBreakPreview" zoomScale="80" zoomScaleNormal="100" zoomScaleSheetLayoutView="80" workbookViewId="0">
      <selection activeCell="X26" sqref="X26"/>
    </sheetView>
  </sheetViews>
  <sheetFormatPr defaultRowHeight="13.5"/>
  <cols>
    <col min="1" max="1" width="1.75" style="378" customWidth="1"/>
    <col min="2" max="2" width="9" style="378"/>
    <col min="3" max="3" width="9.625" style="378" customWidth="1"/>
    <col min="4" max="4" width="10.875" style="378" customWidth="1"/>
    <col min="5" max="5" width="2.875" style="378" customWidth="1"/>
    <col min="6" max="6" width="5.125" style="378" customWidth="1"/>
    <col min="7" max="7" width="3" style="378" customWidth="1"/>
    <col min="8" max="8" width="5.125" style="378" customWidth="1"/>
    <col min="9" max="9" width="3" style="378" customWidth="1"/>
    <col min="10" max="10" width="11" style="378" customWidth="1"/>
    <col min="11" max="11" width="2.875" style="378" customWidth="1"/>
    <col min="12" max="12" width="4.125" style="378" customWidth="1"/>
    <col min="13" max="13" width="3.25" style="378" customWidth="1"/>
    <col min="14" max="14" width="4.125" style="378" customWidth="1"/>
    <col min="15" max="15" width="3.25" style="378" customWidth="1"/>
    <col min="16" max="16" width="3.75" style="378" customWidth="1"/>
    <col min="17" max="17" width="4.125" style="378" customWidth="1"/>
    <col min="18" max="18" width="3.375" style="378" customWidth="1"/>
    <col min="19" max="19" width="4.125" style="378" customWidth="1"/>
    <col min="20" max="20" width="3.625" style="378" customWidth="1"/>
    <col min="21" max="21" width="2" style="378" customWidth="1"/>
    <col min="22" max="16384" width="9" style="378"/>
  </cols>
  <sheetData>
    <row r="1" spans="2:23" s="383" customFormat="1"/>
    <row r="2" spans="2:23" s="383" customFormat="1"/>
    <row r="3" spans="2:23" s="383" customFormat="1"/>
    <row r="4" spans="2:23" ht="14.25">
      <c r="B4" s="377"/>
    </row>
    <row r="5" spans="2:23" ht="14.25">
      <c r="B5" s="377"/>
    </row>
    <row r="6" spans="2:23" ht="18.75">
      <c r="B6" s="379"/>
    </row>
    <row r="7" spans="2:23" ht="35.25" customHeight="1">
      <c r="W7" s="234" t="s">
        <v>600</v>
      </c>
    </row>
    <row r="8" spans="2:23" ht="24">
      <c r="B8" s="1808" t="s">
        <v>848</v>
      </c>
      <c r="C8" s="1808"/>
      <c r="D8" s="1808"/>
      <c r="E8" s="1808"/>
      <c r="F8" s="1808"/>
      <c r="G8" s="1808"/>
      <c r="H8" s="1808"/>
      <c r="I8" s="1808"/>
      <c r="J8" s="1808"/>
      <c r="K8" s="1808"/>
      <c r="L8" s="1808"/>
      <c r="M8" s="1808"/>
      <c r="N8" s="1808"/>
      <c r="O8" s="1808"/>
      <c r="P8" s="1808"/>
      <c r="Q8" s="1808"/>
      <c r="R8" s="1808"/>
      <c r="S8" s="1808"/>
      <c r="T8" s="1808"/>
      <c r="U8" s="380"/>
    </row>
    <row r="9" spans="2:23" ht="25.5" customHeight="1">
      <c r="B9" s="377"/>
    </row>
    <row r="10" spans="2:23" ht="22.5" customHeight="1">
      <c r="B10" s="386" t="s">
        <v>1255</v>
      </c>
      <c r="C10" s="382"/>
      <c r="D10" s="382" t="s">
        <v>1254</v>
      </c>
      <c r="E10" s="382"/>
      <c r="F10" s="382"/>
      <c r="G10" s="382"/>
      <c r="H10" s="382"/>
      <c r="I10" s="382"/>
      <c r="J10" s="382"/>
      <c r="K10" s="382"/>
      <c r="L10" s="382"/>
      <c r="M10" s="382"/>
      <c r="N10" s="382"/>
      <c r="O10" s="382"/>
      <c r="P10" s="382"/>
      <c r="Q10" s="382"/>
      <c r="R10" s="382"/>
      <c r="S10" s="382"/>
      <c r="T10" s="382"/>
      <c r="U10" s="382"/>
    </row>
    <row r="11" spans="2:23" ht="21" customHeight="1">
      <c r="B11" s="377"/>
    </row>
    <row r="12" spans="2:23" ht="22.5" customHeight="1">
      <c r="B12" s="1805" t="s">
        <v>849</v>
      </c>
      <c r="C12" s="1805"/>
      <c r="D12" s="1381">
        <f>入力!E3</f>
        <v>0</v>
      </c>
      <c r="E12" s="1381"/>
      <c r="F12" s="1381"/>
      <c r="G12" s="380" t="s">
        <v>850</v>
      </c>
      <c r="H12" s="336"/>
      <c r="J12" s="380"/>
      <c r="K12" s="380"/>
      <c r="L12" s="380"/>
      <c r="M12" s="380"/>
      <c r="N12" s="380"/>
      <c r="O12" s="380"/>
      <c r="P12" s="380"/>
      <c r="Q12" s="380"/>
      <c r="R12" s="380"/>
      <c r="S12" s="380"/>
      <c r="T12" s="380"/>
      <c r="U12" s="380"/>
    </row>
    <row r="13" spans="2:23" ht="21" customHeight="1">
      <c r="B13" s="377"/>
    </row>
    <row r="14" spans="2:23" ht="22.5" customHeight="1">
      <c r="B14" s="1805" t="s">
        <v>851</v>
      </c>
      <c r="C14" s="1805"/>
      <c r="D14" s="382" t="s">
        <v>852</v>
      </c>
      <c r="E14" s="382"/>
      <c r="F14" s="382"/>
      <c r="G14" s="380" t="s">
        <v>419</v>
      </c>
      <c r="H14" s="1809" t="s">
        <v>853</v>
      </c>
      <c r="I14" s="1809"/>
      <c r="J14" s="1809"/>
      <c r="K14" s="380"/>
      <c r="L14" s="380"/>
      <c r="M14" s="380"/>
      <c r="N14" s="380"/>
      <c r="O14" s="380"/>
      <c r="P14" s="380"/>
      <c r="Q14" s="380"/>
      <c r="R14" s="380"/>
      <c r="S14" s="380"/>
      <c r="T14" s="380"/>
      <c r="U14" s="380"/>
    </row>
    <row r="15" spans="2:23" ht="21" customHeight="1">
      <c r="B15" s="377"/>
    </row>
    <row r="16" spans="2:23" ht="22.5" customHeight="1">
      <c r="B16" s="1805" t="s">
        <v>854</v>
      </c>
      <c r="C16" s="1805"/>
      <c r="D16" s="380" t="s">
        <v>855</v>
      </c>
      <c r="E16" s="1810" t="s">
        <v>856</v>
      </c>
      <c r="F16" s="1810"/>
      <c r="G16" s="1810"/>
      <c r="H16" s="1810"/>
      <c r="I16" s="380" t="s">
        <v>857</v>
      </c>
      <c r="J16" s="380" t="s">
        <v>858</v>
      </c>
      <c r="K16" s="380"/>
      <c r="L16" s="380"/>
      <c r="M16" s="380"/>
      <c r="N16" s="380"/>
      <c r="O16" s="380"/>
      <c r="P16" s="380"/>
      <c r="Q16" s="380"/>
      <c r="R16" s="380"/>
      <c r="S16" s="380"/>
      <c r="T16" s="380"/>
      <c r="U16" s="380"/>
    </row>
    <row r="17" spans="2:21" ht="21" customHeight="1">
      <c r="B17" s="377"/>
    </row>
    <row r="18" spans="2:21" ht="22.5" customHeight="1">
      <c r="B18" s="1803" t="s">
        <v>859</v>
      </c>
      <c r="C18" s="1804"/>
      <c r="D18" s="1804"/>
      <c r="E18" s="1804"/>
      <c r="F18" s="1804"/>
      <c r="G18" s="1804"/>
      <c r="H18" s="1804"/>
      <c r="I18" s="1804"/>
      <c r="J18" s="1804"/>
      <c r="K18" s="1804"/>
      <c r="L18" s="1804"/>
      <c r="M18" s="1804"/>
      <c r="N18" s="1804"/>
      <c r="O18" s="1804"/>
      <c r="P18" s="1804"/>
      <c r="Q18" s="1804"/>
      <c r="R18" s="1804"/>
      <c r="S18" s="1804"/>
      <c r="T18" s="1804"/>
      <c r="U18" s="1804"/>
    </row>
    <row r="19" spans="2:21" ht="22.5" customHeight="1">
      <c r="B19" s="167" t="s">
        <v>860</v>
      </c>
      <c r="C19" s="380"/>
      <c r="D19" s="381" t="s">
        <v>396</v>
      </c>
      <c r="E19" s="380" t="s">
        <v>419</v>
      </c>
      <c r="F19" s="380" t="s">
        <v>861</v>
      </c>
      <c r="G19" s="380" t="s">
        <v>419</v>
      </c>
      <c r="H19" s="380" t="s">
        <v>862</v>
      </c>
      <c r="I19" s="380" t="s">
        <v>806</v>
      </c>
      <c r="J19" s="380" t="s">
        <v>863</v>
      </c>
      <c r="K19" s="380" t="s">
        <v>419</v>
      </c>
      <c r="L19" s="380" t="s">
        <v>864</v>
      </c>
      <c r="M19" s="380" t="s">
        <v>419</v>
      </c>
      <c r="N19" s="380" t="s">
        <v>865</v>
      </c>
      <c r="S19" s="380"/>
      <c r="T19" s="380"/>
      <c r="U19" s="380"/>
    </row>
    <row r="20" spans="2:21" ht="21" customHeight="1">
      <c r="B20" s="377"/>
    </row>
    <row r="21" spans="2:21" ht="22.5" customHeight="1">
      <c r="B21" s="1805" t="s">
        <v>866</v>
      </c>
      <c r="C21" s="1805"/>
      <c r="D21" s="380" t="s">
        <v>867</v>
      </c>
      <c r="E21" s="380" t="s">
        <v>868</v>
      </c>
      <c r="F21" s="1809" t="s">
        <v>448</v>
      </c>
      <c r="G21" s="1809"/>
      <c r="H21" s="1809"/>
      <c r="I21" s="380" t="s">
        <v>419</v>
      </c>
      <c r="J21" s="380" t="s">
        <v>869</v>
      </c>
      <c r="K21" s="380"/>
      <c r="L21" s="380"/>
      <c r="M21" s="380"/>
      <c r="N21" s="380"/>
      <c r="O21" s="380"/>
      <c r="P21" s="380"/>
      <c r="Q21" s="380"/>
      <c r="R21" s="380"/>
      <c r="S21" s="380"/>
      <c r="T21" s="380"/>
      <c r="U21" s="380"/>
    </row>
    <row r="22" spans="2:21" ht="21" customHeight="1">
      <c r="B22" s="377"/>
    </row>
    <row r="23" spans="2:21" ht="22.5" customHeight="1">
      <c r="B23" s="167" t="s">
        <v>870</v>
      </c>
      <c r="C23" s="380"/>
      <c r="D23" s="381" t="s">
        <v>871</v>
      </c>
      <c r="E23" s="380" t="s">
        <v>806</v>
      </c>
      <c r="F23" s="380" t="s">
        <v>872</v>
      </c>
      <c r="G23" s="380"/>
      <c r="H23" s="380"/>
      <c r="I23" s="380"/>
      <c r="J23" s="380"/>
      <c r="K23" s="380"/>
      <c r="L23" s="380"/>
      <c r="M23" s="380"/>
      <c r="N23" s="380"/>
      <c r="O23" s="380"/>
      <c r="P23" s="380"/>
      <c r="Q23" s="380"/>
      <c r="R23" s="380"/>
      <c r="S23" s="380"/>
      <c r="T23" s="380"/>
      <c r="U23" s="380"/>
    </row>
    <row r="24" spans="2:21" ht="21" customHeight="1">
      <c r="B24" s="377"/>
    </row>
    <row r="25" spans="2:21" ht="22.5" customHeight="1">
      <c r="B25" s="1805" t="s">
        <v>873</v>
      </c>
      <c r="C25" s="1805"/>
      <c r="D25" s="380" t="s">
        <v>874</v>
      </c>
      <c r="E25" s="380" t="s">
        <v>875</v>
      </c>
      <c r="F25" s="1807" t="s">
        <v>876</v>
      </c>
      <c r="G25" s="1807"/>
      <c r="H25" s="1807"/>
      <c r="I25" s="380" t="s">
        <v>419</v>
      </c>
      <c r="J25" s="163" t="s">
        <v>877</v>
      </c>
      <c r="K25" s="380" t="s">
        <v>878</v>
      </c>
      <c r="L25" s="380"/>
      <c r="M25" s="380"/>
      <c r="N25" s="380"/>
      <c r="O25" s="380"/>
      <c r="P25" s="380"/>
      <c r="Q25" s="380"/>
      <c r="R25" s="380"/>
      <c r="S25" s="380"/>
      <c r="T25" s="380"/>
      <c r="U25" s="380"/>
    </row>
    <row r="26" spans="2:21" ht="21" customHeight="1">
      <c r="B26" s="377"/>
    </row>
    <row r="27" spans="2:21" ht="22.5" customHeight="1">
      <c r="B27" s="1805" t="s">
        <v>879</v>
      </c>
      <c r="C27" s="1805"/>
      <c r="D27" s="746"/>
      <c r="E27" s="384" t="s">
        <v>880</v>
      </c>
      <c r="F27" s="746"/>
      <c r="G27" s="384" t="s">
        <v>881</v>
      </c>
      <c r="H27" s="746"/>
      <c r="I27" s="384" t="s">
        <v>882</v>
      </c>
      <c r="J27" s="747" t="s">
        <v>883</v>
      </c>
      <c r="K27" s="384"/>
      <c r="L27" s="746"/>
      <c r="M27" s="384" t="s">
        <v>884</v>
      </c>
      <c r="N27" s="746"/>
      <c r="O27" s="384" t="s">
        <v>885</v>
      </c>
      <c r="P27" s="385" t="s">
        <v>886</v>
      </c>
      <c r="Q27" s="748"/>
      <c r="R27" s="385" t="s">
        <v>884</v>
      </c>
      <c r="S27" s="746"/>
      <c r="T27" s="384" t="s">
        <v>885</v>
      </c>
      <c r="U27" s="384"/>
    </row>
    <row r="28" spans="2:21" ht="21" customHeight="1">
      <c r="B28" s="377"/>
    </row>
    <row r="29" spans="2:21" ht="22.5" customHeight="1">
      <c r="B29" s="1805" t="s">
        <v>887</v>
      </c>
      <c r="C29" s="1805"/>
      <c r="D29" s="380"/>
      <c r="E29" s="380"/>
      <c r="F29" s="380"/>
      <c r="G29" s="380"/>
      <c r="H29" s="380"/>
      <c r="I29" s="380"/>
      <c r="J29" s="380"/>
      <c r="K29" s="380"/>
      <c r="L29" s="380"/>
      <c r="M29" s="380"/>
      <c r="N29" s="380"/>
      <c r="O29" s="380"/>
      <c r="P29" s="380"/>
      <c r="Q29" s="380"/>
      <c r="R29" s="380"/>
      <c r="S29" s="380"/>
      <c r="T29" s="380"/>
      <c r="U29" s="380"/>
    </row>
    <row r="30" spans="2:21" ht="22.5" customHeight="1">
      <c r="B30" s="1801" t="s">
        <v>888</v>
      </c>
      <c r="C30" s="1801"/>
      <c r="D30" s="1801"/>
      <c r="E30" s="1802"/>
      <c r="F30" s="1802"/>
      <c r="G30" s="1802"/>
      <c r="H30" s="1802"/>
      <c r="I30" s="1802"/>
      <c r="J30" s="1802"/>
      <c r="K30" s="1802"/>
      <c r="L30" s="1802"/>
      <c r="M30" s="1802"/>
      <c r="N30" s="380"/>
      <c r="O30" s="380"/>
      <c r="P30" s="380"/>
      <c r="Q30" s="380"/>
      <c r="R30" s="380"/>
      <c r="S30" s="380"/>
      <c r="T30" s="380"/>
      <c r="U30" s="380"/>
    </row>
    <row r="31" spans="2:21" ht="21" customHeight="1">
      <c r="B31" s="377"/>
    </row>
    <row r="32" spans="2:21" ht="22.5" customHeight="1">
      <c r="B32" s="1801" t="s">
        <v>889</v>
      </c>
      <c r="C32" s="1801"/>
      <c r="D32" s="1801"/>
      <c r="E32" s="1806"/>
      <c r="F32" s="1806"/>
      <c r="G32" s="1806"/>
      <c r="H32" s="1806"/>
      <c r="I32" s="1806"/>
      <c r="J32" s="1806"/>
      <c r="K32" s="1806"/>
      <c r="L32" s="1806"/>
      <c r="M32" s="1806"/>
      <c r="N32" s="380"/>
      <c r="O32" s="380"/>
      <c r="P32" s="380"/>
      <c r="Q32" s="380"/>
      <c r="R32" s="380"/>
      <c r="S32" s="380"/>
      <c r="T32" s="380"/>
      <c r="U32" s="380"/>
    </row>
    <row r="33" spans="2:21" ht="21" customHeight="1">
      <c r="B33" s="377"/>
    </row>
    <row r="34" spans="2:21" ht="22.5" customHeight="1">
      <c r="B34" s="1801" t="s">
        <v>890</v>
      </c>
      <c r="C34" s="1801"/>
      <c r="D34" s="1801"/>
      <c r="E34" s="1802"/>
      <c r="F34" s="1802"/>
      <c r="G34" s="1802"/>
      <c r="H34" s="1802"/>
      <c r="I34" s="1802"/>
      <c r="J34" s="1802"/>
      <c r="K34" s="1802"/>
      <c r="L34" s="1802"/>
      <c r="M34" s="1802"/>
      <c r="N34" s="380"/>
      <c r="O34" s="380"/>
      <c r="P34" s="380"/>
      <c r="Q34" s="380"/>
      <c r="R34" s="380"/>
      <c r="S34" s="380"/>
      <c r="T34" s="380"/>
      <c r="U34" s="380"/>
    </row>
    <row r="35" spans="2:21" ht="25.5" customHeight="1">
      <c r="B35" s="377"/>
    </row>
    <row r="36" spans="2:21" ht="25.5" customHeight="1">
      <c r="B36" s="387"/>
    </row>
    <row r="37" spans="2:21" ht="14.25">
      <c r="B37" s="377"/>
    </row>
    <row r="38" spans="2:21" ht="14.25">
      <c r="B38" s="377"/>
    </row>
    <row r="39" spans="2:21" ht="14.25">
      <c r="B39" s="377"/>
    </row>
    <row r="40" spans="2:21" ht="14.25">
      <c r="B40" s="377"/>
    </row>
    <row r="41" spans="2:21" ht="14.25">
      <c r="B41" s="377"/>
    </row>
    <row r="42" spans="2:21" ht="14.25">
      <c r="B42" s="377"/>
    </row>
    <row r="43" spans="2:21" ht="14.25">
      <c r="B43" s="377"/>
    </row>
    <row r="45" spans="2:21" ht="14.25" customHeight="1">
      <c r="B45" s="1803" t="s">
        <v>891</v>
      </c>
      <c r="C45" s="1804"/>
      <c r="D45" s="1804"/>
      <c r="E45" s="1804"/>
      <c r="F45" s="1804"/>
      <c r="G45" s="1804"/>
      <c r="H45" s="1804"/>
      <c r="I45" s="1804"/>
      <c r="J45" s="1804"/>
      <c r="K45" s="1804"/>
      <c r="L45" s="1804"/>
      <c r="M45" s="1804"/>
      <c r="N45" s="1804"/>
      <c r="O45" s="1804"/>
      <c r="P45" s="1804"/>
      <c r="Q45" s="1804"/>
      <c r="R45" s="1804"/>
      <c r="S45" s="1804"/>
      <c r="T45" s="1804"/>
      <c r="U45" s="1804"/>
    </row>
  </sheetData>
  <mergeCells count="21">
    <mergeCell ref="B25:C25"/>
    <mergeCell ref="F25:H25"/>
    <mergeCell ref="B8:T8"/>
    <mergeCell ref="B12:C12"/>
    <mergeCell ref="D12:F12"/>
    <mergeCell ref="B14:C14"/>
    <mergeCell ref="H14:J14"/>
    <mergeCell ref="B16:C16"/>
    <mergeCell ref="E16:H16"/>
    <mergeCell ref="B18:U18"/>
    <mergeCell ref="B21:C21"/>
    <mergeCell ref="F21:H21"/>
    <mergeCell ref="B34:D34"/>
    <mergeCell ref="E34:M34"/>
    <mergeCell ref="B45:U45"/>
    <mergeCell ref="B27:C27"/>
    <mergeCell ref="B29:C29"/>
    <mergeCell ref="B30:D30"/>
    <mergeCell ref="E30:M30"/>
    <mergeCell ref="B32:D32"/>
    <mergeCell ref="E32:M32"/>
  </mergeCells>
  <phoneticPr fontId="5"/>
  <hyperlinks>
    <hyperlink ref="W7" location="水道申請" display="工事店情報に戻る"/>
  </hyperlinks>
  <pageMargins left="0.74803149606299213" right="0.74803149606299213" top="0.64166666666666672" bottom="0.98425196850393704" header="0.51181102362204722" footer="0.51181102362204722"/>
  <pageSetup paperSize="9" scale="88" orientation="portrait" blackAndWhite="1"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view="pageBreakPreview" zoomScaleNormal="100" zoomScaleSheetLayoutView="100" workbookViewId="0">
      <selection activeCell="C17" sqref="C17:H17"/>
    </sheetView>
  </sheetViews>
  <sheetFormatPr defaultRowHeight="13.5"/>
  <cols>
    <col min="1" max="1" width="2.625" style="380" customWidth="1"/>
    <col min="2" max="2" width="13.125" style="380" customWidth="1"/>
    <col min="3" max="3" width="2.375" style="380" customWidth="1"/>
    <col min="4" max="4" width="10.5" style="380" customWidth="1"/>
    <col min="5" max="5" width="3.125" style="380" customWidth="1"/>
    <col min="6" max="6" width="12" style="380" customWidth="1"/>
    <col min="7" max="7" width="3.25" style="380" customWidth="1"/>
    <col min="8" max="8" width="7.875" style="380" customWidth="1"/>
    <col min="9" max="9" width="8.625" style="380" customWidth="1"/>
    <col min="10" max="10" width="6.25" style="380" customWidth="1"/>
    <col min="11" max="12" width="7.25" style="380" customWidth="1"/>
    <col min="13" max="13" width="1.5" style="380" customWidth="1"/>
    <col min="14" max="14" width="2.625" style="380" customWidth="1"/>
    <col min="15" max="16384" width="9" style="380"/>
  </cols>
  <sheetData>
    <row r="1" spans="2:16" ht="15.95" customHeight="1">
      <c r="B1" s="1383" t="s">
        <v>892</v>
      </c>
      <c r="C1" s="1383"/>
      <c r="D1" s="1383"/>
      <c r="E1" s="388"/>
      <c r="F1" s="388"/>
      <c r="G1" s="388"/>
      <c r="H1" s="388"/>
      <c r="I1" s="144"/>
    </row>
    <row r="2" spans="2:16" ht="15.95" customHeight="1">
      <c r="B2" s="336"/>
      <c r="C2" s="336"/>
      <c r="D2" s="336"/>
      <c r="E2" s="388"/>
      <c r="F2" s="388"/>
      <c r="G2" s="388"/>
      <c r="H2" s="388"/>
      <c r="I2" s="144"/>
    </row>
    <row r="3" spans="2:16" ht="15.95" customHeight="1">
      <c r="B3" s="336"/>
      <c r="C3" s="336"/>
      <c r="D3" s="336"/>
      <c r="E3" s="388"/>
      <c r="F3" s="388"/>
      <c r="G3" s="388"/>
      <c r="H3" s="388"/>
      <c r="I3" s="144"/>
    </row>
    <row r="4" spans="2:16" ht="15.95" customHeight="1">
      <c r="B4" s="389"/>
      <c r="C4" s="388"/>
      <c r="D4" s="388"/>
      <c r="E4" s="388"/>
      <c r="F4" s="390"/>
      <c r="G4" s="388"/>
      <c r="H4" s="388"/>
      <c r="I4" s="144"/>
    </row>
    <row r="5" spans="2:16" ht="15" thickBot="1">
      <c r="B5" s="377"/>
    </row>
    <row r="6" spans="2:16" ht="23.65" customHeight="1">
      <c r="B6" s="1845" t="s">
        <v>893</v>
      </c>
      <c r="C6" s="1846"/>
      <c r="D6" s="1846"/>
      <c r="E6" s="1846"/>
      <c r="F6" s="1846"/>
      <c r="G6" s="1846"/>
      <c r="H6" s="1846"/>
      <c r="I6" s="1846"/>
      <c r="J6" s="1846"/>
      <c r="K6" s="1846"/>
      <c r="L6" s="1846"/>
      <c r="M6" s="1847"/>
    </row>
    <row r="7" spans="2:16" ht="23.65" customHeight="1">
      <c r="B7" s="391"/>
      <c r="C7" s="388"/>
      <c r="D7" s="388"/>
      <c r="E7" s="388"/>
      <c r="F7" s="388"/>
      <c r="G7" s="388"/>
      <c r="H7" s="388"/>
      <c r="I7" s="388"/>
      <c r="J7" s="1391" t="s">
        <v>1258</v>
      </c>
      <c r="K7" s="1391"/>
      <c r="L7" s="1391"/>
      <c r="M7" s="1848"/>
      <c r="P7" s="234" t="s">
        <v>600</v>
      </c>
    </row>
    <row r="8" spans="2:16" ht="23.65" customHeight="1">
      <c r="B8" s="392"/>
      <c r="C8" s="393"/>
      <c r="D8" s="393"/>
      <c r="E8" s="393"/>
      <c r="F8" s="393"/>
      <c r="G8" s="393"/>
      <c r="H8" s="393"/>
      <c r="I8" s="393"/>
      <c r="J8" s="393"/>
      <c r="K8" s="393"/>
      <c r="L8" s="393"/>
      <c r="M8" s="394"/>
    </row>
    <row r="9" spans="2:16" ht="23.65" customHeight="1">
      <c r="B9" s="1849" t="s">
        <v>894</v>
      </c>
      <c r="C9" s="1850"/>
      <c r="D9" s="1850"/>
      <c r="E9" s="393"/>
      <c r="F9" s="393"/>
      <c r="G9" s="393"/>
      <c r="H9" s="393"/>
      <c r="I9" s="393"/>
      <c r="J9" s="393"/>
      <c r="K9" s="393"/>
      <c r="L9" s="393"/>
      <c r="M9" s="394"/>
    </row>
    <row r="10" spans="2:16" ht="14.25" customHeight="1">
      <c r="B10" s="392"/>
      <c r="C10" s="393"/>
      <c r="D10" s="393"/>
      <c r="E10" s="393"/>
      <c r="F10" s="393"/>
      <c r="G10" s="393"/>
      <c r="H10" s="393"/>
      <c r="I10" s="393"/>
      <c r="J10" s="393"/>
      <c r="K10" s="393"/>
      <c r="L10" s="393"/>
      <c r="M10" s="394"/>
    </row>
    <row r="11" spans="2:16" ht="23.1" customHeight="1">
      <c r="B11" s="395" t="s">
        <v>895</v>
      </c>
      <c r="C11" s="144"/>
      <c r="D11" s="144"/>
      <c r="E11" s="152"/>
      <c r="F11" s="1834" t="s">
        <v>896</v>
      </c>
      <c r="G11" s="1834"/>
      <c r="H11" s="152" t="s">
        <v>897</v>
      </c>
      <c r="I11" s="1843"/>
      <c r="J11" s="1844"/>
      <c r="K11" s="1844"/>
      <c r="L11" s="1844"/>
      <c r="M11" s="396"/>
    </row>
    <row r="12" spans="2:16" ht="23.1" customHeight="1">
      <c r="B12" s="395"/>
      <c r="C12" s="144"/>
      <c r="D12" s="144"/>
      <c r="E12" s="144"/>
      <c r="F12" s="1834" t="s">
        <v>796</v>
      </c>
      <c r="G12" s="1834"/>
      <c r="H12" s="1834"/>
      <c r="I12" s="336" t="s">
        <v>898</v>
      </c>
      <c r="J12" s="144"/>
      <c r="K12" s="144"/>
      <c r="L12" s="144"/>
      <c r="M12" s="396"/>
    </row>
    <row r="13" spans="2:16" ht="23.1" customHeight="1">
      <c r="B13" s="395" t="s">
        <v>899</v>
      </c>
      <c r="C13" s="144"/>
      <c r="D13" s="144"/>
      <c r="E13" s="144"/>
      <c r="F13" s="144"/>
      <c r="G13" s="144"/>
      <c r="H13" s="144"/>
      <c r="I13" s="1843"/>
      <c r="J13" s="1844"/>
      <c r="K13" s="1844"/>
      <c r="L13" s="1844"/>
      <c r="M13" s="396"/>
    </row>
    <row r="14" spans="2:16" ht="23.1" customHeight="1">
      <c r="B14" s="395"/>
      <c r="C14" s="144"/>
      <c r="D14" s="144"/>
      <c r="E14" s="144"/>
      <c r="F14" s="1834" t="s">
        <v>900</v>
      </c>
      <c r="G14" s="1834"/>
      <c r="H14" s="1834"/>
      <c r="I14" s="1842"/>
      <c r="J14" s="1842"/>
      <c r="K14" s="1842"/>
      <c r="L14" s="1842"/>
      <c r="M14" s="396"/>
    </row>
    <row r="15" spans="2:16" ht="23.25" customHeight="1">
      <c r="B15" s="397"/>
      <c r="C15" s="398"/>
      <c r="D15" s="398"/>
      <c r="E15" s="398"/>
      <c r="F15" s="398"/>
      <c r="G15" s="398"/>
      <c r="H15" s="398"/>
      <c r="I15" s="398"/>
      <c r="J15" s="398"/>
      <c r="K15" s="398"/>
      <c r="L15" s="398"/>
      <c r="M15" s="399"/>
    </row>
    <row r="16" spans="2:16" ht="23.1" customHeight="1">
      <c r="B16" s="400" t="s">
        <v>614</v>
      </c>
      <c r="C16" s="405" t="s">
        <v>901</v>
      </c>
      <c r="D16" s="402"/>
      <c r="E16" s="1840" t="str">
        <f>申請書!I28</f>
        <v/>
      </c>
      <c r="F16" s="1815"/>
      <c r="G16" s="1815"/>
      <c r="H16" s="1815"/>
      <c r="I16" s="1815"/>
      <c r="J16" s="1815"/>
      <c r="K16" s="1815"/>
      <c r="L16" s="1815"/>
      <c r="M16" s="1841"/>
    </row>
    <row r="17" spans="1:13" ht="23.1" customHeight="1">
      <c r="B17" s="400" t="s">
        <v>902</v>
      </c>
      <c r="C17" s="1835"/>
      <c r="D17" s="1835"/>
      <c r="E17" s="1835"/>
      <c r="F17" s="1835"/>
      <c r="G17" s="1835"/>
      <c r="H17" s="1835"/>
      <c r="I17" s="401" t="s">
        <v>903</v>
      </c>
      <c r="J17" s="1835"/>
      <c r="K17" s="1835"/>
      <c r="L17" s="1836"/>
      <c r="M17" s="1837"/>
    </row>
    <row r="18" spans="1:13" ht="23.1" customHeight="1">
      <c r="B18" s="400" t="s">
        <v>904</v>
      </c>
      <c r="C18" s="402" t="s">
        <v>1259</v>
      </c>
      <c r="D18" s="403" t="s">
        <v>905</v>
      </c>
      <c r="E18" s="403" t="s">
        <v>336</v>
      </c>
      <c r="F18" s="403" t="s">
        <v>906</v>
      </c>
      <c r="G18" s="403" t="s">
        <v>907</v>
      </c>
      <c r="H18" s="403" t="s">
        <v>908</v>
      </c>
      <c r="I18" s="403"/>
      <c r="J18" s="403"/>
      <c r="K18" s="403"/>
      <c r="L18" s="403"/>
      <c r="M18" s="404"/>
    </row>
    <row r="19" spans="1:13" ht="23.1" customHeight="1">
      <c r="B19" s="1838" t="s">
        <v>909</v>
      </c>
      <c r="C19" s="1839" t="s">
        <v>910</v>
      </c>
      <c r="D19" s="1839"/>
      <c r="E19" s="1818"/>
      <c r="F19" s="1818"/>
      <c r="G19" s="1818"/>
      <c r="H19" s="1818"/>
      <c r="I19" s="1818"/>
      <c r="J19" s="1818"/>
      <c r="K19" s="1818"/>
      <c r="L19" s="1355"/>
      <c r="M19" s="1819"/>
    </row>
    <row r="20" spans="1:13" ht="23.1" customHeight="1">
      <c r="B20" s="1832"/>
      <c r="C20" s="1817" t="s">
        <v>911</v>
      </c>
      <c r="D20" s="1817"/>
      <c r="E20" s="1818"/>
      <c r="F20" s="1818"/>
      <c r="G20" s="1818"/>
      <c r="H20" s="1818"/>
      <c r="I20" s="1818"/>
      <c r="J20" s="1818"/>
      <c r="K20" s="1818"/>
      <c r="L20" s="1355"/>
      <c r="M20" s="1819"/>
    </row>
    <row r="21" spans="1:13" ht="23.1" customHeight="1">
      <c r="B21" s="1832"/>
      <c r="C21" s="1833" t="s">
        <v>912</v>
      </c>
      <c r="D21" s="1833"/>
      <c r="E21" s="1818"/>
      <c r="F21" s="1818"/>
      <c r="G21" s="1818"/>
      <c r="H21" s="1818"/>
      <c r="I21" s="1818"/>
      <c r="J21" s="1818"/>
      <c r="K21" s="1818"/>
      <c r="L21" s="1355"/>
      <c r="M21" s="1819"/>
    </row>
    <row r="22" spans="1:13" ht="23.1" customHeight="1">
      <c r="B22" s="1832" t="s">
        <v>913</v>
      </c>
      <c r="C22" s="1817" t="s">
        <v>910</v>
      </c>
      <c r="D22" s="1817"/>
      <c r="E22" s="1818"/>
      <c r="F22" s="1818"/>
      <c r="G22" s="1818"/>
      <c r="H22" s="1818"/>
      <c r="I22" s="1818"/>
      <c r="J22" s="1818"/>
      <c r="K22" s="1818"/>
      <c r="L22" s="1355"/>
      <c r="M22" s="1819"/>
    </row>
    <row r="23" spans="1:13" ht="23.1" customHeight="1">
      <c r="B23" s="1832"/>
      <c r="C23" s="1833" t="s">
        <v>914</v>
      </c>
      <c r="D23" s="1833"/>
      <c r="E23" s="1818" t="s">
        <v>357</v>
      </c>
      <c r="F23" s="1818"/>
      <c r="G23" s="1818"/>
      <c r="H23" s="1818"/>
      <c r="I23" s="1818"/>
      <c r="J23" s="1818"/>
      <c r="K23" s="1818"/>
      <c r="L23" s="1355"/>
      <c r="M23" s="1819"/>
    </row>
    <row r="24" spans="1:13" ht="23.1" customHeight="1">
      <c r="B24" s="1816" t="s">
        <v>915</v>
      </c>
      <c r="C24" s="1817"/>
      <c r="D24" s="1817"/>
      <c r="E24" s="1818"/>
      <c r="F24" s="1818"/>
      <c r="G24" s="1818"/>
      <c r="H24" s="1818"/>
      <c r="I24" s="1818"/>
      <c r="J24" s="1818"/>
      <c r="K24" s="1818"/>
      <c r="L24" s="1355"/>
      <c r="M24" s="1819"/>
    </row>
    <row r="25" spans="1:13" ht="23.1" customHeight="1">
      <c r="B25" s="1816" t="s">
        <v>916</v>
      </c>
      <c r="C25" s="1817"/>
      <c r="D25" s="1817"/>
      <c r="E25" s="1818"/>
      <c r="F25" s="1818"/>
      <c r="G25" s="1818"/>
      <c r="H25" s="1818"/>
      <c r="I25" s="1818"/>
      <c r="J25" s="1818"/>
      <c r="K25" s="1818"/>
      <c r="L25" s="1355"/>
      <c r="M25" s="1819"/>
    </row>
    <row r="26" spans="1:13" ht="23.1" customHeight="1">
      <c r="B26" s="400" t="s">
        <v>917</v>
      </c>
      <c r="C26" s="1820" t="s">
        <v>918</v>
      </c>
      <c r="D26" s="1820"/>
      <c r="E26" s="1820" t="s">
        <v>1256</v>
      </c>
      <c r="F26" s="1820"/>
      <c r="G26" s="1820"/>
      <c r="H26" s="1820"/>
      <c r="I26" s="405" t="s">
        <v>919</v>
      </c>
      <c r="J26" s="1821" t="s">
        <v>1257</v>
      </c>
      <c r="K26" s="1821"/>
      <c r="L26" s="1811"/>
      <c r="M26" s="1822"/>
    </row>
    <row r="27" spans="1:13" ht="23.1" customHeight="1">
      <c r="B27" s="400" t="s">
        <v>920</v>
      </c>
      <c r="C27" s="1820"/>
      <c r="D27" s="1820"/>
      <c r="E27" s="1820"/>
      <c r="F27" s="1820"/>
      <c r="G27" s="1820"/>
      <c r="H27" s="1820"/>
      <c r="I27" s="1820"/>
      <c r="J27" s="1820"/>
      <c r="K27" s="1820"/>
      <c r="L27" s="1823"/>
      <c r="M27" s="1824"/>
    </row>
    <row r="28" spans="1:13" ht="23.1" customHeight="1">
      <c r="B28" s="400" t="s">
        <v>921</v>
      </c>
      <c r="C28" s="1821" t="s">
        <v>922</v>
      </c>
      <c r="D28" s="1821"/>
      <c r="E28" s="1821"/>
      <c r="F28" s="1821"/>
      <c r="G28" s="1811"/>
      <c r="H28" s="1825" t="s">
        <v>923</v>
      </c>
      <c r="I28" s="1823"/>
      <c r="J28" s="403"/>
      <c r="K28" s="403"/>
      <c r="L28" s="403"/>
      <c r="M28" s="404"/>
    </row>
    <row r="29" spans="1:13" ht="23.1" customHeight="1" thickBot="1">
      <c r="B29" s="406" t="s">
        <v>924</v>
      </c>
      <c r="C29" s="1826"/>
      <c r="D29" s="1827"/>
      <c r="E29" s="1827"/>
      <c r="F29" s="1827"/>
      <c r="G29" s="1827"/>
      <c r="H29" s="1827"/>
      <c r="I29" s="1827"/>
      <c r="J29" s="1827"/>
      <c r="K29" s="1827"/>
      <c r="L29" s="1827"/>
      <c r="M29" s="1828"/>
    </row>
    <row r="30" spans="1:13" ht="23.1" customHeight="1">
      <c r="A30" s="407"/>
      <c r="B30" s="337" t="s">
        <v>925</v>
      </c>
      <c r="C30" s="1829"/>
      <c r="D30" s="1830"/>
      <c r="E30" s="1830"/>
      <c r="F30" s="1830"/>
      <c r="G30" s="1830"/>
      <c r="H30" s="1830"/>
      <c r="I30" s="1830"/>
      <c r="J30" s="1830"/>
      <c r="K30" s="1830"/>
      <c r="L30" s="1830"/>
      <c r="M30" s="1831"/>
    </row>
    <row r="31" spans="1:13" ht="23.1" customHeight="1">
      <c r="B31" s="401" t="s">
        <v>926</v>
      </c>
      <c r="C31" s="1811" t="s">
        <v>927</v>
      </c>
      <c r="D31" s="1812"/>
      <c r="E31" s="1812"/>
      <c r="F31" s="1813"/>
      <c r="G31" s="1814" t="s">
        <v>928</v>
      </c>
      <c r="H31" s="1815"/>
      <c r="I31" s="1812" t="s">
        <v>929</v>
      </c>
      <c r="J31" s="1812"/>
      <c r="K31" s="1812"/>
      <c r="L31" s="1812"/>
      <c r="M31" s="1813"/>
    </row>
    <row r="32" spans="1:13" ht="13.5" hidden="1" customHeight="1"/>
    <row r="33" spans="2:3" ht="17.25" customHeight="1">
      <c r="B33" s="408" t="s">
        <v>930</v>
      </c>
      <c r="C33" s="408"/>
    </row>
    <row r="34" spans="2:3" ht="17.25" customHeight="1">
      <c r="B34" s="380" t="s">
        <v>931</v>
      </c>
    </row>
    <row r="35" spans="2:3" ht="17.25" customHeight="1">
      <c r="B35" s="380" t="s">
        <v>932</v>
      </c>
    </row>
  </sheetData>
  <mergeCells count="40">
    <mergeCell ref="I13:L13"/>
    <mergeCell ref="I11:L11"/>
    <mergeCell ref="F12:H12"/>
    <mergeCell ref="B1:D1"/>
    <mergeCell ref="B6:M6"/>
    <mergeCell ref="J7:M7"/>
    <mergeCell ref="B9:D9"/>
    <mergeCell ref="F11:G11"/>
    <mergeCell ref="F14:H14"/>
    <mergeCell ref="C17:H17"/>
    <mergeCell ref="J17:M17"/>
    <mergeCell ref="B19:B21"/>
    <mergeCell ref="C19:D19"/>
    <mergeCell ref="E19:M19"/>
    <mergeCell ref="C20:D20"/>
    <mergeCell ref="E20:M20"/>
    <mergeCell ref="C21:D21"/>
    <mergeCell ref="E21:M21"/>
    <mergeCell ref="E16:M16"/>
    <mergeCell ref="I14:L14"/>
    <mergeCell ref="B22:B23"/>
    <mergeCell ref="C22:D22"/>
    <mergeCell ref="E22:M22"/>
    <mergeCell ref="C23:D23"/>
    <mergeCell ref="E23:M23"/>
    <mergeCell ref="C31:F31"/>
    <mergeCell ref="G31:H31"/>
    <mergeCell ref="I31:M31"/>
    <mergeCell ref="B24:D24"/>
    <mergeCell ref="E24:M24"/>
    <mergeCell ref="B25:D25"/>
    <mergeCell ref="E25:M25"/>
    <mergeCell ref="C26:D26"/>
    <mergeCell ref="E26:H26"/>
    <mergeCell ref="J26:M26"/>
    <mergeCell ref="C27:M27"/>
    <mergeCell ref="C28:G28"/>
    <mergeCell ref="H28:I28"/>
    <mergeCell ref="C29:M29"/>
    <mergeCell ref="C30:M30"/>
  </mergeCells>
  <phoneticPr fontId="5"/>
  <conditionalFormatting sqref="C28:G28 C29:M29 C27:M27 E26:H26 J26:M26 E19:M25 C17:H17 J17:M17 E16">
    <cfRule type="containsBlanks" dxfId="44" priority="8">
      <formula>LEN(TRIM(C16))=0</formula>
    </cfRule>
  </conditionalFormatting>
  <conditionalFormatting sqref="J7:M7">
    <cfRule type="cellIs" dxfId="43" priority="2" operator="equal">
      <formula>"　年　　月　　日"</formula>
    </cfRule>
    <cfRule type="containsBlanks" dxfId="42" priority="7">
      <formula>LEN(TRIM(J7))=0</formula>
    </cfRule>
  </conditionalFormatting>
  <conditionalFormatting sqref="I11:L11 I13:L14">
    <cfRule type="containsBlanks" dxfId="41" priority="6">
      <formula>LEN(TRIM(I11))=0</formula>
    </cfRule>
  </conditionalFormatting>
  <conditionalFormatting sqref="E26:H26">
    <cfRule type="cellIs" dxfId="40" priority="5" operator="equal">
      <formula>"　　　年　　月　　日"</formula>
    </cfRule>
  </conditionalFormatting>
  <conditionalFormatting sqref="J26:M26">
    <cfRule type="cellIs" dxfId="39" priority="4" operator="equal">
      <formula>"　　　　　年　　月　　日"</formula>
    </cfRule>
  </conditionalFormatting>
  <conditionalFormatting sqref="C28:G28">
    <cfRule type="cellIs" dxfId="38" priority="3" operator="equal">
      <formula>"　　　年　　　月　　　日"</formula>
    </cfRule>
  </conditionalFormatting>
  <conditionalFormatting sqref="C18 E18 G18">
    <cfRule type="expression" dxfId="37" priority="1">
      <formula>$C$18=□</formula>
    </cfRule>
  </conditionalFormatting>
  <hyperlinks>
    <hyperlink ref="P7" location="水道申請" display="工事店情報に戻る"/>
  </hyperlinks>
  <printOptions horizontalCentered="1"/>
  <pageMargins left="0.62992125984251968" right="0.59055118110236227" top="0.98425196850393704" bottom="0.98425196850393704" header="0.51181102362204722" footer="0.51181102362204722"/>
  <pageSetup paperSize="9" scale="95" orientation="portrait" blackAndWhite="1"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view="pageBreakPreview" zoomScale="80" zoomScaleNormal="80" zoomScaleSheetLayoutView="80" workbookViewId="0">
      <selection activeCell="C18" sqref="C18:J18"/>
    </sheetView>
  </sheetViews>
  <sheetFormatPr defaultRowHeight="13.5"/>
  <cols>
    <col min="1" max="1" width="1.5" style="409" customWidth="1"/>
    <col min="2" max="2" width="14" style="409" customWidth="1"/>
    <col min="3" max="3" width="13.75" style="409" customWidth="1"/>
    <col min="4" max="4" width="11.5" style="409" customWidth="1"/>
    <col min="5" max="5" width="10.75" style="409" customWidth="1"/>
    <col min="6" max="6" width="7.375" style="409" customWidth="1"/>
    <col min="7" max="7" width="5.375" style="409" customWidth="1"/>
    <col min="8" max="8" width="10.125" style="409" customWidth="1"/>
    <col min="9" max="9" width="17" style="409" customWidth="1"/>
    <col min="10" max="10" width="1.125" style="409" customWidth="1"/>
    <col min="11" max="11" width="1.5" style="409" customWidth="1"/>
    <col min="12" max="16384" width="9" style="409"/>
  </cols>
  <sheetData>
    <row r="1" spans="2:13" ht="13.5" customHeight="1">
      <c r="B1" s="1809" t="s">
        <v>933</v>
      </c>
      <c r="C1" s="1809"/>
      <c r="D1" s="166"/>
    </row>
    <row r="2" spans="2:13" ht="14.25" thickBot="1">
      <c r="B2" s="410"/>
    </row>
    <row r="3" spans="2:13" ht="18.399999999999999" customHeight="1" thickTop="1">
      <c r="B3" s="1867" t="s">
        <v>934</v>
      </c>
      <c r="C3" s="1868"/>
      <c r="D3" s="1868"/>
      <c r="E3" s="1868"/>
      <c r="F3" s="1868"/>
      <c r="G3" s="1868"/>
      <c r="H3" s="1868"/>
      <c r="I3" s="1868"/>
      <c r="J3" s="1869"/>
      <c r="M3" s="234" t="s">
        <v>600</v>
      </c>
    </row>
    <row r="4" spans="2:13" ht="23.1" customHeight="1">
      <c r="B4" s="411"/>
      <c r="C4" s="144"/>
      <c r="D4" s="144"/>
      <c r="E4" s="144"/>
      <c r="F4" s="144"/>
      <c r="G4" s="144"/>
      <c r="H4" s="1391" t="str">
        <f>'6_除害施設設置届'!J7</f>
        <v>　年　　月　　日</v>
      </c>
      <c r="I4" s="1391"/>
      <c r="J4" s="1870"/>
    </row>
    <row r="5" spans="2:13" ht="23.1" customHeight="1">
      <c r="B5" s="412" t="s">
        <v>325</v>
      </c>
      <c r="C5" s="393"/>
      <c r="D5" s="393"/>
      <c r="E5" s="393"/>
      <c r="F5" s="393"/>
      <c r="G5" s="393"/>
      <c r="H5" s="393"/>
      <c r="I5" s="393"/>
      <c r="J5" s="413"/>
    </row>
    <row r="6" spans="2:13" ht="23.1" customHeight="1">
      <c r="B6" s="411"/>
      <c r="C6" s="144"/>
      <c r="D6" s="144"/>
      <c r="E6" s="144"/>
      <c r="F6" s="144"/>
      <c r="G6" s="144"/>
      <c r="H6" s="144"/>
      <c r="I6" s="144"/>
      <c r="J6" s="414"/>
    </row>
    <row r="7" spans="2:13" ht="23.1" customHeight="1">
      <c r="B7" s="411" t="s">
        <v>935</v>
      </c>
      <c r="C7" s="144"/>
      <c r="D7" s="144"/>
      <c r="E7" s="337" t="s">
        <v>936</v>
      </c>
      <c r="F7" s="152" t="s">
        <v>937</v>
      </c>
      <c r="G7" s="1843">
        <f>'6_除害施設設置届'!I11</f>
        <v>0</v>
      </c>
      <c r="H7" s="1843"/>
      <c r="I7" s="1843"/>
      <c r="J7" s="414"/>
    </row>
    <row r="8" spans="2:13" ht="8.25" customHeight="1">
      <c r="B8" s="411"/>
      <c r="C8" s="144"/>
      <c r="D8" s="144"/>
      <c r="E8" s="144"/>
      <c r="F8" s="144"/>
      <c r="G8" s="144"/>
      <c r="H8" s="144"/>
      <c r="I8" s="144"/>
      <c r="J8" s="414"/>
    </row>
    <row r="9" spans="2:13" ht="23.1" customHeight="1">
      <c r="B9" s="411"/>
      <c r="C9" s="144"/>
      <c r="D9" s="144"/>
      <c r="E9" s="144"/>
      <c r="F9" s="337" t="s">
        <v>938</v>
      </c>
      <c r="G9" s="337"/>
      <c r="H9" s="1383" t="s">
        <v>939</v>
      </c>
      <c r="I9" s="1383"/>
      <c r="J9" s="414"/>
    </row>
    <row r="10" spans="2:13" ht="28.5" customHeight="1">
      <c r="B10" s="411"/>
      <c r="C10" s="144"/>
      <c r="D10" s="144"/>
      <c r="E10" s="144"/>
      <c r="F10" s="144"/>
      <c r="G10" s="1843">
        <f>'6_除害施設設置届'!I13</f>
        <v>0</v>
      </c>
      <c r="H10" s="1843"/>
      <c r="I10" s="1843"/>
      <c r="J10" s="414"/>
    </row>
    <row r="11" spans="2:13" ht="36.75" customHeight="1">
      <c r="B11" s="411"/>
      <c r="C11" s="144"/>
      <c r="D11" s="144"/>
      <c r="E11" s="144"/>
      <c r="F11" s="337" t="s">
        <v>940</v>
      </c>
      <c r="G11" s="1842">
        <f>'6_除害施設設置届'!I14</f>
        <v>0</v>
      </c>
      <c r="H11" s="1842"/>
      <c r="I11" s="1842"/>
      <c r="J11" s="414"/>
    </row>
    <row r="12" spans="2:13" ht="6" customHeight="1">
      <c r="B12" s="415"/>
      <c r="C12" s="398"/>
      <c r="D12" s="398"/>
      <c r="E12" s="398"/>
      <c r="F12" s="398"/>
      <c r="G12" s="398"/>
      <c r="H12" s="398"/>
      <c r="I12" s="398"/>
      <c r="J12" s="416"/>
    </row>
    <row r="13" spans="2:13" ht="40.15" customHeight="1">
      <c r="B13" s="417" t="s">
        <v>614</v>
      </c>
      <c r="C13" s="749" t="s">
        <v>587</v>
      </c>
      <c r="D13" s="1871" t="str">
        <f>申請書!I28</f>
        <v/>
      </c>
      <c r="E13" s="1872"/>
      <c r="F13" s="1872"/>
      <c r="G13" s="1872"/>
      <c r="H13" s="1872"/>
      <c r="I13" s="1872"/>
      <c r="J13" s="760"/>
    </row>
    <row r="14" spans="2:13" ht="40.35" customHeight="1">
      <c r="B14" s="417" t="s">
        <v>902</v>
      </c>
      <c r="C14" s="1857">
        <f>'6_除害施設設置届'!C17</f>
        <v>0</v>
      </c>
      <c r="D14" s="1858"/>
      <c r="E14" s="1859"/>
      <c r="F14" s="1860" t="s">
        <v>941</v>
      </c>
      <c r="G14" s="1860"/>
      <c r="H14" s="1857">
        <f>'6_除害施設設置届'!J17</f>
        <v>0</v>
      </c>
      <c r="I14" s="1858"/>
      <c r="J14" s="1861"/>
    </row>
    <row r="15" spans="2:13" ht="20.25" customHeight="1">
      <c r="B15" s="1862" t="s">
        <v>942</v>
      </c>
      <c r="C15" s="1863" t="s">
        <v>331</v>
      </c>
      <c r="D15" s="1851" t="s">
        <v>943</v>
      </c>
      <c r="E15" s="1852"/>
      <c r="F15" s="1852"/>
      <c r="G15" s="1852"/>
      <c r="H15" s="1852"/>
      <c r="I15" s="1852"/>
      <c r="J15" s="1853"/>
    </row>
    <row r="16" spans="2:13" ht="20.25" customHeight="1">
      <c r="B16" s="1862"/>
      <c r="C16" s="1863"/>
      <c r="D16" s="1864"/>
      <c r="E16" s="1865"/>
      <c r="F16" s="1865"/>
      <c r="G16" s="1865"/>
      <c r="H16" s="1865"/>
      <c r="I16" s="1865"/>
      <c r="J16" s="1866"/>
    </row>
    <row r="17" spans="2:10" ht="40.15" customHeight="1">
      <c r="B17" s="761" t="s">
        <v>944</v>
      </c>
      <c r="C17" s="418" t="s">
        <v>945</v>
      </c>
      <c r="D17" s="1851" t="s">
        <v>1260</v>
      </c>
      <c r="E17" s="1852"/>
      <c r="F17" s="1852"/>
      <c r="G17" s="1852"/>
      <c r="H17" s="1852"/>
      <c r="I17" s="1852"/>
      <c r="J17" s="1853"/>
    </row>
    <row r="18" spans="2:10" ht="154.35" customHeight="1" thickBot="1">
      <c r="B18" s="419" t="s">
        <v>946</v>
      </c>
      <c r="C18" s="1854"/>
      <c r="D18" s="1855"/>
      <c r="E18" s="1855"/>
      <c r="F18" s="1855"/>
      <c r="G18" s="1855"/>
      <c r="H18" s="1855"/>
      <c r="I18" s="1855"/>
      <c r="J18" s="1856"/>
    </row>
    <row r="19" spans="2:10" ht="14.25" hidden="1" customHeight="1" thickTop="1">
      <c r="B19" s="420"/>
      <c r="C19" s="420"/>
      <c r="D19" s="420"/>
      <c r="E19" s="420"/>
      <c r="F19" s="420"/>
      <c r="G19" s="420"/>
      <c r="H19" s="420"/>
      <c r="I19" s="420"/>
      <c r="J19" s="420"/>
    </row>
    <row r="20" spans="2:10" ht="14.25" thickTop="1">
      <c r="B20" s="421"/>
    </row>
  </sheetData>
  <mergeCells count="16">
    <mergeCell ref="B15:B16"/>
    <mergeCell ref="C15:C16"/>
    <mergeCell ref="D15:J16"/>
    <mergeCell ref="B1:C1"/>
    <mergeCell ref="B3:J3"/>
    <mergeCell ref="H4:J4"/>
    <mergeCell ref="G7:I7"/>
    <mergeCell ref="H9:I9"/>
    <mergeCell ref="G10:I10"/>
    <mergeCell ref="D13:I13"/>
    <mergeCell ref="D17:J17"/>
    <mergeCell ref="C18:J18"/>
    <mergeCell ref="G11:I11"/>
    <mergeCell ref="C14:E14"/>
    <mergeCell ref="F14:G14"/>
    <mergeCell ref="H14:J14"/>
  </mergeCells>
  <phoneticPr fontId="5"/>
  <conditionalFormatting sqref="D15:J16">
    <cfRule type="containsBlanks" dxfId="36" priority="2">
      <formula>LEN(TRIM(D15))=0</formula>
    </cfRule>
  </conditionalFormatting>
  <conditionalFormatting sqref="D17:J17">
    <cfRule type="cellIs" dxfId="35" priority="1" operator="equal">
      <formula>"年　　　月　　　日"</formula>
    </cfRule>
  </conditionalFormatting>
  <hyperlinks>
    <hyperlink ref="M3" location="水道申請" display="工事店情報に戻る"/>
  </hyperlinks>
  <printOptions horizontalCentered="1"/>
  <pageMargins left="0.74803149606299213" right="0.74803149606299213" top="0.98425196850393704" bottom="0.98425196850393704" header="0.51181102362204722" footer="0.51181102362204722"/>
  <pageSetup paperSize="9" scale="89" orientation="portrait" blackAndWhite="1"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view="pageBreakPreview" zoomScale="80" zoomScaleNormal="100" zoomScaleSheetLayoutView="80" workbookViewId="0">
      <selection activeCell="E12" sqref="E12"/>
    </sheetView>
  </sheetViews>
  <sheetFormatPr defaultRowHeight="13.5"/>
  <cols>
    <col min="1" max="1" width="1.625" style="775" customWidth="1"/>
    <col min="2" max="2" width="8.75" style="775" customWidth="1"/>
    <col min="3" max="3" width="12" style="775" customWidth="1"/>
    <col min="4" max="4" width="17.125" style="775" customWidth="1"/>
    <col min="5" max="5" width="52.375" style="775" customWidth="1"/>
    <col min="6" max="6" width="8.75" style="775" customWidth="1"/>
    <col min="7" max="7" width="3.125" style="775" customWidth="1"/>
    <col min="8" max="8" width="1.625" style="775" customWidth="1"/>
    <col min="9" max="16384" width="9" style="775"/>
  </cols>
  <sheetData>
    <row r="1" spans="2:10" ht="42" customHeight="1">
      <c r="C1" s="424"/>
      <c r="D1" s="424"/>
      <c r="E1" s="424"/>
      <c r="F1" s="1874" t="s">
        <v>947</v>
      </c>
      <c r="G1" s="1874"/>
    </row>
    <row r="2" spans="2:10" ht="42" customHeight="1">
      <c r="B2" s="790" t="s">
        <v>948</v>
      </c>
      <c r="C2" s="790"/>
      <c r="D2" s="790"/>
      <c r="E2" s="790"/>
      <c r="F2" s="790"/>
      <c r="G2" s="790"/>
      <c r="J2" s="234" t="s">
        <v>600</v>
      </c>
    </row>
    <row r="3" spans="2:10" ht="57" customHeight="1">
      <c r="B3" s="423"/>
    </row>
    <row r="4" spans="2:10" ht="35.25" customHeight="1">
      <c r="B4" s="1875" t="s">
        <v>949</v>
      </c>
      <c r="C4" s="1875"/>
      <c r="D4" s="1875"/>
      <c r="E4" s="1875"/>
      <c r="F4" s="1875"/>
      <c r="G4" s="1875"/>
    </row>
    <row r="5" spans="2:10" ht="35.25" customHeight="1">
      <c r="B5" s="1875" t="s">
        <v>950</v>
      </c>
      <c r="C5" s="1875"/>
      <c r="D5" s="1875"/>
      <c r="E5" s="1875"/>
      <c r="F5" s="1875"/>
      <c r="G5" s="1875"/>
    </row>
    <row r="6" spans="2:10" ht="35.25" customHeight="1">
      <c r="B6" s="1875" t="s">
        <v>1273</v>
      </c>
      <c r="C6" s="1875"/>
      <c r="D6" s="1875"/>
      <c r="E6" s="1875"/>
      <c r="F6" s="1875"/>
      <c r="G6" s="1875"/>
    </row>
    <row r="7" spans="2:10" ht="35.25" customHeight="1">
      <c r="B7" s="1875" t="s">
        <v>951</v>
      </c>
      <c r="C7" s="1875"/>
      <c r="D7" s="1875"/>
      <c r="E7" s="1875"/>
      <c r="F7" s="1875"/>
      <c r="G7" s="1875"/>
    </row>
    <row r="8" spans="2:10" ht="35.25" customHeight="1">
      <c r="B8" s="1875" t="s">
        <v>952</v>
      </c>
      <c r="C8" s="1875"/>
      <c r="D8" s="1875"/>
      <c r="E8" s="1875"/>
      <c r="F8" s="1875"/>
      <c r="G8" s="1875"/>
    </row>
    <row r="9" spans="2:10" ht="54" customHeight="1">
      <c r="B9" s="423"/>
    </row>
    <row r="10" spans="2:10" ht="24.75" customHeight="1">
      <c r="B10" s="1873" t="s">
        <v>1261</v>
      </c>
      <c r="C10" s="1873"/>
      <c r="D10" s="762"/>
      <c r="E10" s="424"/>
      <c r="F10" s="424"/>
      <c r="G10" s="424"/>
    </row>
    <row r="11" spans="2:10" ht="34.5" customHeight="1">
      <c r="B11" s="774"/>
      <c r="C11" s="774"/>
      <c r="D11" s="774"/>
      <c r="E11" s="424"/>
      <c r="F11" s="424"/>
      <c r="G11" s="424"/>
    </row>
    <row r="12" spans="2:10" ht="22.5" customHeight="1">
      <c r="B12" s="423"/>
      <c r="D12" s="791" t="s">
        <v>954</v>
      </c>
      <c r="E12" s="778">
        <f>申請書!J14</f>
        <v>0</v>
      </c>
      <c r="F12" s="778"/>
      <c r="G12" s="778"/>
    </row>
    <row r="13" spans="2:10" ht="22.5" customHeight="1">
      <c r="B13" s="423"/>
      <c r="C13" s="772"/>
      <c r="D13" s="772"/>
      <c r="E13" s="772"/>
      <c r="F13" s="772"/>
      <c r="G13" s="772"/>
    </row>
    <row r="14" spans="2:10" ht="22.5" customHeight="1">
      <c r="B14" s="427"/>
      <c r="C14" s="779"/>
      <c r="D14" s="791" t="s">
        <v>955</v>
      </c>
      <c r="E14" s="794">
        <f>申請書!J16</f>
        <v>0</v>
      </c>
      <c r="F14" s="795"/>
      <c r="G14" s="779" t="s">
        <v>956</v>
      </c>
    </row>
    <row r="15" spans="2:10" ht="47.25" customHeight="1">
      <c r="B15" s="427" t="s">
        <v>957</v>
      </c>
      <c r="C15" s="779"/>
      <c r="D15" s="779"/>
      <c r="E15" s="779"/>
      <c r="F15" s="779"/>
      <c r="G15" s="772"/>
    </row>
    <row r="16" spans="2:10" ht="22.5" customHeight="1">
      <c r="B16" s="423"/>
      <c r="C16" s="772"/>
      <c r="D16" s="791" t="s">
        <v>958</v>
      </c>
      <c r="E16" s="793">
        <f>工事店情報!D13</f>
        <v>0</v>
      </c>
      <c r="F16" s="779"/>
      <c r="G16" s="772"/>
    </row>
    <row r="17" spans="2:10" ht="22.5" customHeight="1">
      <c r="B17" s="423"/>
      <c r="C17" s="772"/>
      <c r="D17" s="772"/>
      <c r="E17" s="772"/>
      <c r="F17" s="772"/>
      <c r="G17" s="778"/>
      <c r="H17" s="778"/>
      <c r="I17" s="778"/>
      <c r="J17" s="773"/>
    </row>
    <row r="18" spans="2:10" ht="22.5" customHeight="1">
      <c r="B18" s="427"/>
      <c r="C18" s="779"/>
      <c r="D18" s="791" t="s">
        <v>959</v>
      </c>
      <c r="E18" s="792">
        <f>工事店情報!D17</f>
        <v>0</v>
      </c>
      <c r="F18" s="779"/>
      <c r="G18" s="772"/>
    </row>
    <row r="19" spans="2:10" ht="22.5" customHeight="1">
      <c r="B19" s="423"/>
    </row>
    <row r="20" spans="2:10" ht="22.5" customHeight="1">
      <c r="B20" s="427"/>
      <c r="C20" s="424"/>
      <c r="D20" s="424"/>
      <c r="E20" s="424"/>
      <c r="F20" s="424"/>
    </row>
    <row r="21" spans="2:10" ht="22.5" customHeight="1"/>
    <row r="22" spans="2:10" ht="22.5" customHeight="1"/>
    <row r="23" spans="2:10" ht="22.5" customHeight="1"/>
    <row r="24" spans="2:10" ht="22.5" customHeight="1"/>
    <row r="25" spans="2:10" ht="22.5" customHeight="1"/>
  </sheetData>
  <mergeCells count="7">
    <mergeCell ref="B10:C10"/>
    <mergeCell ref="F1:G1"/>
    <mergeCell ref="B4:G4"/>
    <mergeCell ref="B5:G5"/>
    <mergeCell ref="B6:G6"/>
    <mergeCell ref="B7:G7"/>
    <mergeCell ref="B8:G8"/>
  </mergeCells>
  <phoneticPr fontId="5"/>
  <conditionalFormatting sqref="B10">
    <cfRule type="cellIs" dxfId="34" priority="1" operator="equal">
      <formula>"　　年　　月　　日"</formula>
    </cfRule>
  </conditionalFormatting>
  <hyperlinks>
    <hyperlink ref="J2" location="水道申請" display="工事店情報に戻る"/>
  </hyperlinks>
  <pageMargins left="0.74803149606299213" right="0.74803149606299213" top="0.98425196850393704" bottom="0.98425196850393704" header="0.51181102362204722" footer="0.51181102362204722"/>
  <pageSetup paperSize="9" scale="82" orientation="portrait" blackAndWhite="1"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2"/>
  <sheetViews>
    <sheetView view="pageBreakPreview" zoomScale="80" zoomScaleNormal="80" zoomScaleSheetLayoutView="80" workbookViewId="0">
      <selection activeCell="K20" sqref="K20"/>
    </sheetView>
  </sheetViews>
  <sheetFormatPr defaultRowHeight="13.5"/>
  <cols>
    <col min="1" max="1" width="1.5" style="409" customWidth="1"/>
    <col min="2" max="2" width="16.25" style="409" customWidth="1"/>
    <col min="3" max="3" width="10" style="409" customWidth="1"/>
    <col min="4" max="4" width="12.875" style="409" customWidth="1"/>
    <col min="5" max="5" width="8.125" style="409" customWidth="1"/>
    <col min="6" max="6" width="10.125" style="409" customWidth="1"/>
    <col min="7" max="7" width="21.125" style="409" customWidth="1"/>
    <col min="8" max="8" width="1" style="409" customWidth="1"/>
    <col min="9" max="9" width="1.5" style="409" customWidth="1"/>
    <col min="10" max="16384" width="9" style="409"/>
  </cols>
  <sheetData>
    <row r="1" spans="2:11" ht="14.25" customHeight="1" thickBot="1">
      <c r="B1" s="430" t="s">
        <v>960</v>
      </c>
    </row>
    <row r="2" spans="2:11" ht="23.1" customHeight="1">
      <c r="B2" s="1883" t="s">
        <v>961</v>
      </c>
      <c r="C2" s="1884"/>
      <c r="D2" s="1884"/>
      <c r="E2" s="1884"/>
      <c r="F2" s="1884"/>
      <c r="G2" s="1884"/>
      <c r="H2" s="1885"/>
    </row>
    <row r="3" spans="2:11" ht="23.1" customHeight="1">
      <c r="B3" s="431"/>
      <c r="C3" s="432"/>
      <c r="D3" s="432"/>
      <c r="E3" s="432"/>
      <c r="F3" s="1886"/>
      <c r="G3" s="1886"/>
      <c r="H3" s="433"/>
      <c r="K3" s="234" t="s">
        <v>600</v>
      </c>
    </row>
    <row r="4" spans="2:11" ht="23.1" customHeight="1">
      <c r="B4" s="434"/>
      <c r="C4" s="435"/>
      <c r="D4" s="435"/>
      <c r="E4" s="435"/>
      <c r="F4" s="1887" t="s">
        <v>962</v>
      </c>
      <c r="G4" s="1887"/>
      <c r="H4" s="436"/>
    </row>
    <row r="5" spans="2:11" ht="23.1" customHeight="1">
      <c r="B5" s="434" t="s">
        <v>325</v>
      </c>
      <c r="C5" s="435"/>
      <c r="D5" s="435"/>
      <c r="E5" s="435"/>
      <c r="F5" s="435"/>
      <c r="G5" s="435"/>
      <c r="H5" s="436"/>
    </row>
    <row r="6" spans="2:11" ht="23.1" customHeight="1">
      <c r="B6" s="434"/>
      <c r="C6" s="435"/>
      <c r="D6" s="437" t="s">
        <v>963</v>
      </c>
      <c r="E6" s="437" t="s">
        <v>375</v>
      </c>
      <c r="F6" s="1888"/>
      <c r="G6" s="1888"/>
      <c r="H6" s="436"/>
    </row>
    <row r="7" spans="2:11" ht="7.5" customHeight="1">
      <c r="B7" s="434" t="s">
        <v>964</v>
      </c>
      <c r="C7" s="435"/>
      <c r="D7" s="435"/>
      <c r="E7" s="435"/>
      <c r="F7" s="438"/>
      <c r="G7" s="438"/>
      <c r="H7" s="436"/>
    </row>
    <row r="8" spans="2:11" ht="33.75" customHeight="1">
      <c r="B8" s="439"/>
      <c r="C8" s="435"/>
      <c r="D8" s="435"/>
      <c r="E8" s="437" t="s">
        <v>606</v>
      </c>
      <c r="F8" s="1889"/>
      <c r="G8" s="1889"/>
      <c r="H8" s="436"/>
    </row>
    <row r="9" spans="2:11" ht="30.75" customHeight="1">
      <c r="B9" s="434"/>
      <c r="C9" s="435"/>
      <c r="D9" s="435"/>
      <c r="E9" s="440" t="s">
        <v>472</v>
      </c>
      <c r="F9" s="1890"/>
      <c r="G9" s="1890"/>
      <c r="H9" s="436"/>
    </row>
    <row r="10" spans="2:11" ht="23.1" customHeight="1">
      <c r="B10" s="434"/>
      <c r="C10" s="435"/>
      <c r="D10" s="435"/>
      <c r="E10" s="435"/>
      <c r="F10" s="441"/>
      <c r="G10" s="435"/>
      <c r="H10" s="436"/>
    </row>
    <row r="11" spans="2:11" ht="34.5" customHeight="1">
      <c r="B11" s="442" t="s">
        <v>614</v>
      </c>
      <c r="C11" s="763" t="s">
        <v>965</v>
      </c>
      <c r="D11" s="1892"/>
      <c r="E11" s="1893"/>
      <c r="F11" s="1893"/>
      <c r="G11" s="1894"/>
      <c r="H11" s="764"/>
    </row>
    <row r="12" spans="2:11" ht="45.2" customHeight="1">
      <c r="B12" s="1891" t="s">
        <v>966</v>
      </c>
      <c r="C12" s="443" t="s">
        <v>791</v>
      </c>
      <c r="D12" s="1881"/>
      <c r="E12" s="1881"/>
      <c r="F12" s="1881"/>
      <c r="G12" s="1881"/>
      <c r="H12" s="1882"/>
    </row>
    <row r="13" spans="2:11" ht="35.1" customHeight="1">
      <c r="B13" s="1891"/>
      <c r="C13" s="443" t="s">
        <v>967</v>
      </c>
      <c r="D13" s="1881" t="s">
        <v>968</v>
      </c>
      <c r="E13" s="1881"/>
      <c r="F13" s="1881"/>
      <c r="G13" s="1881"/>
      <c r="H13" s="1882"/>
    </row>
    <row r="14" spans="2:11" ht="35.450000000000003" customHeight="1">
      <c r="B14" s="1891"/>
      <c r="C14" s="443" t="s">
        <v>969</v>
      </c>
      <c r="D14" s="1881" t="s">
        <v>970</v>
      </c>
      <c r="E14" s="1881"/>
      <c r="F14" s="1881"/>
      <c r="G14" s="1881"/>
      <c r="H14" s="1882"/>
      <c r="I14" s="435"/>
    </row>
    <row r="15" spans="2:11" ht="35.1" customHeight="1">
      <c r="B15" s="442" t="s">
        <v>971</v>
      </c>
      <c r="C15" s="443" t="s">
        <v>967</v>
      </c>
      <c r="D15" s="1881" t="s">
        <v>968</v>
      </c>
      <c r="E15" s="1881"/>
      <c r="F15" s="1881"/>
      <c r="G15" s="1881"/>
      <c r="H15" s="1882"/>
    </row>
    <row r="16" spans="2:11" ht="36.200000000000003" customHeight="1">
      <c r="B16" s="1880" t="s">
        <v>972</v>
      </c>
      <c r="C16" s="443" t="s">
        <v>967</v>
      </c>
      <c r="D16" s="1876" t="s">
        <v>973</v>
      </c>
      <c r="E16" s="1876"/>
      <c r="F16" s="443" t="s">
        <v>967</v>
      </c>
      <c r="G16" s="1876" t="s">
        <v>974</v>
      </c>
      <c r="H16" s="1877"/>
    </row>
    <row r="17" spans="2:8" ht="35.25" customHeight="1">
      <c r="B17" s="1880"/>
      <c r="C17" s="443" t="s">
        <v>967</v>
      </c>
      <c r="D17" s="1876" t="s">
        <v>964</v>
      </c>
      <c r="E17" s="1876"/>
      <c r="F17" s="443" t="s">
        <v>967</v>
      </c>
      <c r="G17" s="1876" t="s">
        <v>974</v>
      </c>
      <c r="H17" s="1877"/>
    </row>
    <row r="18" spans="2:8" ht="35.65" customHeight="1">
      <c r="B18" s="1880"/>
      <c r="C18" s="443" t="s">
        <v>967</v>
      </c>
      <c r="D18" s="1876" t="s">
        <v>974</v>
      </c>
      <c r="E18" s="1876"/>
      <c r="F18" s="443" t="s">
        <v>967</v>
      </c>
      <c r="G18" s="1876" t="s">
        <v>974</v>
      </c>
      <c r="H18" s="1877"/>
    </row>
    <row r="19" spans="2:8" ht="35.25" customHeight="1">
      <c r="B19" s="1880"/>
      <c r="C19" s="443" t="s">
        <v>967</v>
      </c>
      <c r="D19" s="1876" t="s">
        <v>974</v>
      </c>
      <c r="E19" s="1876"/>
      <c r="F19" s="443" t="s">
        <v>967</v>
      </c>
      <c r="G19" s="1876" t="s">
        <v>974</v>
      </c>
      <c r="H19" s="1877"/>
    </row>
    <row r="20" spans="2:8" ht="35.65" customHeight="1">
      <c r="B20" s="1880"/>
      <c r="C20" s="443" t="s">
        <v>967</v>
      </c>
      <c r="D20" s="1876" t="s">
        <v>974</v>
      </c>
      <c r="E20" s="1876"/>
      <c r="F20" s="443" t="s">
        <v>967</v>
      </c>
      <c r="G20" s="1876" t="s">
        <v>974</v>
      </c>
      <c r="H20" s="1877"/>
    </row>
    <row r="21" spans="2:8" ht="152.85" customHeight="1" thickBot="1">
      <c r="B21" s="444" t="s">
        <v>975</v>
      </c>
      <c r="C21" s="1878"/>
      <c r="D21" s="1878"/>
      <c r="E21" s="1878"/>
      <c r="F21" s="1878"/>
      <c r="G21" s="1878"/>
      <c r="H21" s="1879"/>
    </row>
    <row r="22" spans="2:8" ht="17.25">
      <c r="B22" s="445"/>
    </row>
  </sheetData>
  <mergeCells count="24">
    <mergeCell ref="D15:H15"/>
    <mergeCell ref="B2:H2"/>
    <mergeCell ref="F3:G3"/>
    <mergeCell ref="F4:G4"/>
    <mergeCell ref="F6:G6"/>
    <mergeCell ref="F8:G8"/>
    <mergeCell ref="F9:G9"/>
    <mergeCell ref="B12:B14"/>
    <mergeCell ref="D12:H12"/>
    <mergeCell ref="D13:H13"/>
    <mergeCell ref="D14:H14"/>
    <mergeCell ref="D11:G11"/>
    <mergeCell ref="G20:H20"/>
    <mergeCell ref="C21:H21"/>
    <mergeCell ref="B16:B20"/>
    <mergeCell ref="D16:E16"/>
    <mergeCell ref="G16:H16"/>
    <mergeCell ref="D17:E17"/>
    <mergeCell ref="G17:H17"/>
    <mergeCell ref="D18:E18"/>
    <mergeCell ref="G18:H18"/>
    <mergeCell ref="D19:E19"/>
    <mergeCell ref="G19:H19"/>
    <mergeCell ref="D20:E20"/>
  </mergeCells>
  <phoneticPr fontId="5"/>
  <conditionalFormatting sqref="F4:G4">
    <cfRule type="cellIs" dxfId="33" priority="5" operator="equal">
      <formula>"　　年　　月　　日"</formula>
    </cfRule>
  </conditionalFormatting>
  <conditionalFormatting sqref="F6:G6 F8:G9">
    <cfRule type="containsBlanks" dxfId="32" priority="4">
      <formula>LEN(TRIM(F6))=0</formula>
    </cfRule>
  </conditionalFormatting>
  <conditionalFormatting sqref="D11:H13">
    <cfRule type="containsBlanks" dxfId="31" priority="3">
      <formula>LEN(TRIM(D11))=0</formula>
    </cfRule>
  </conditionalFormatting>
  <conditionalFormatting sqref="D14:H14">
    <cfRule type="cellIs" dxfId="30" priority="2" operator="equal">
      <formula>"　　（　　　　　）　　　　－"</formula>
    </cfRule>
  </conditionalFormatting>
  <conditionalFormatting sqref="D16:E16">
    <cfRule type="containsBlanks" dxfId="29" priority="1">
      <formula>LEN(TRIM(D16))=0</formula>
    </cfRule>
  </conditionalFormatting>
  <hyperlinks>
    <hyperlink ref="K3" location="水道申請" display="工事店情報に戻る"/>
  </hyperlinks>
  <pageMargins left="0.74803149606299213" right="0.74803149606299213" top="0.98425196850393704" bottom="0.98425196850393704" header="0.51181102362204722" footer="0.51181102362204722"/>
  <pageSetup paperSize="9" orientation="portrait" blackAndWhite="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2"/>
  <sheetViews>
    <sheetView view="pageBreakPreview" zoomScale="80" zoomScaleNormal="90" zoomScaleSheetLayoutView="80" workbookViewId="0">
      <selection activeCell="A52" sqref="A52"/>
    </sheetView>
  </sheetViews>
  <sheetFormatPr defaultRowHeight="13.5"/>
  <cols>
    <col min="1" max="1" width="12.375" style="446" customWidth="1"/>
    <col min="2" max="3" width="9" style="446"/>
    <col min="4" max="4" width="23.125" style="446" customWidth="1"/>
    <col min="5" max="5" width="5.75" style="446" customWidth="1"/>
    <col min="6" max="6" width="1.875" style="446" customWidth="1"/>
    <col min="7" max="7" width="2.125" style="446" customWidth="1"/>
    <col min="8" max="21" width="2.5" style="446" customWidth="1"/>
    <col min="22" max="16384" width="9" style="446"/>
  </cols>
  <sheetData>
    <row r="1" spans="1:23" ht="21">
      <c r="B1" s="1949" t="s">
        <v>976</v>
      </c>
      <c r="C1" s="1949"/>
      <c r="D1" s="1949"/>
      <c r="E1" s="1950"/>
      <c r="F1" s="1951"/>
      <c r="G1" s="1951"/>
      <c r="H1" s="1951"/>
      <c r="I1" s="447"/>
      <c r="J1" s="447"/>
      <c r="K1" s="447"/>
      <c r="L1" s="1952" t="s">
        <v>1262</v>
      </c>
      <c r="M1" s="1952"/>
      <c r="N1" s="1952"/>
      <c r="O1" s="1952"/>
      <c r="P1" s="1952"/>
      <c r="Q1" s="1952"/>
      <c r="R1" s="1952"/>
      <c r="S1" s="1952"/>
      <c r="T1" s="1952"/>
    </row>
    <row r="2" spans="1:23" ht="7.15" customHeight="1">
      <c r="B2" s="448"/>
      <c r="C2" s="448"/>
      <c r="D2" s="448"/>
      <c r="E2" s="449"/>
      <c r="F2" s="450"/>
      <c r="G2" s="450"/>
      <c r="H2" s="450"/>
    </row>
    <row r="3" spans="1:23" ht="48" customHeight="1">
      <c r="B3" s="448"/>
      <c r="C3" s="448"/>
      <c r="D3" s="448"/>
      <c r="E3" s="449"/>
      <c r="F3" s="450"/>
      <c r="G3" s="450"/>
      <c r="H3" s="450"/>
      <c r="W3" s="234" t="s">
        <v>600</v>
      </c>
    </row>
    <row r="4" spans="1:23" ht="7.15" customHeight="1" thickBot="1">
      <c r="C4" s="446" t="s">
        <v>980</v>
      </c>
      <c r="D4" s="1938"/>
      <c r="E4" s="1938"/>
      <c r="F4" s="451" t="s">
        <v>980</v>
      </c>
      <c r="G4" s="451" t="s">
        <v>980</v>
      </c>
      <c r="H4" s="451" t="s">
        <v>980</v>
      </c>
      <c r="I4" s="451" t="s">
        <v>724</v>
      </c>
      <c r="J4" s="451" t="s">
        <v>724</v>
      </c>
      <c r="K4" s="451" t="s">
        <v>724</v>
      </c>
      <c r="L4" s="451" t="s">
        <v>724</v>
      </c>
      <c r="M4" s="451" t="s">
        <v>724</v>
      </c>
      <c r="N4" s="451" t="s">
        <v>724</v>
      </c>
      <c r="O4" s="451" t="s">
        <v>724</v>
      </c>
      <c r="P4" s="451" t="s">
        <v>724</v>
      </c>
      <c r="Q4" s="451" t="s">
        <v>724</v>
      </c>
      <c r="R4" s="451" t="s">
        <v>724</v>
      </c>
      <c r="S4" s="451" t="s">
        <v>724</v>
      </c>
      <c r="T4" s="451" t="s">
        <v>724</v>
      </c>
      <c r="U4" s="451" t="s">
        <v>724</v>
      </c>
    </row>
    <row r="5" spans="1:23">
      <c r="A5" s="1939" t="s">
        <v>981</v>
      </c>
      <c r="B5" s="1940" t="s">
        <v>980</v>
      </c>
      <c r="C5" s="1941"/>
      <c r="D5" s="1941"/>
      <c r="E5" s="1941"/>
      <c r="F5" s="1941"/>
      <c r="G5" s="1941"/>
      <c r="H5" s="1941"/>
      <c r="I5" s="1941"/>
      <c r="J5" s="1941"/>
      <c r="K5" s="1941"/>
      <c r="L5" s="1941"/>
      <c r="M5" s="1941"/>
      <c r="N5" s="1941"/>
      <c r="O5" s="1941"/>
      <c r="P5" s="1941"/>
      <c r="Q5" s="1941"/>
      <c r="R5" s="1941"/>
      <c r="S5" s="1941"/>
      <c r="T5" s="1941"/>
      <c r="U5" s="1942"/>
    </row>
    <row r="6" spans="1:23" ht="26.25" customHeight="1">
      <c r="A6" s="1896"/>
      <c r="B6" s="1943"/>
      <c r="C6" s="1944"/>
      <c r="D6" s="1944"/>
      <c r="E6" s="1944"/>
      <c r="F6" s="1944"/>
      <c r="G6" s="1944"/>
      <c r="H6" s="1944"/>
      <c r="I6" s="1944"/>
      <c r="J6" s="1944"/>
      <c r="K6" s="1944"/>
      <c r="L6" s="1944"/>
      <c r="M6" s="1944"/>
      <c r="N6" s="1944"/>
      <c r="O6" s="1944"/>
      <c r="P6" s="1944"/>
      <c r="Q6" s="1944"/>
      <c r="R6" s="1944"/>
      <c r="S6" s="1944"/>
      <c r="T6" s="1944"/>
      <c r="U6" s="1945"/>
    </row>
    <row r="7" spans="1:23" ht="32.25" customHeight="1">
      <c r="A7" s="452" t="s">
        <v>982</v>
      </c>
      <c r="B7" s="1946"/>
      <c r="C7" s="1947"/>
      <c r="D7" s="1947"/>
      <c r="E7" s="765" t="s">
        <v>1263</v>
      </c>
      <c r="F7" s="766"/>
      <c r="G7" s="766"/>
      <c r="H7" s="767"/>
      <c r="I7" s="766"/>
      <c r="J7" s="766"/>
      <c r="K7" s="766"/>
      <c r="L7" s="766"/>
      <c r="M7" s="766"/>
      <c r="N7" s="766"/>
      <c r="O7" s="766"/>
      <c r="P7" s="766"/>
      <c r="Q7" s="766"/>
      <c r="R7" s="766"/>
      <c r="S7" s="766"/>
      <c r="T7" s="766"/>
      <c r="U7" s="768"/>
    </row>
    <row r="8" spans="1:23" ht="24" customHeight="1">
      <c r="A8" s="1895" t="s">
        <v>983</v>
      </c>
      <c r="B8" s="460" t="s">
        <v>984</v>
      </c>
      <c r="C8" s="1948"/>
      <c r="D8" s="1948"/>
      <c r="E8" s="1948"/>
      <c r="F8" s="1948"/>
      <c r="G8" s="1948"/>
      <c r="H8" s="1948"/>
      <c r="I8" s="1948"/>
      <c r="J8" s="1926" t="s">
        <v>1264</v>
      </c>
      <c r="K8" s="1926"/>
      <c r="L8" s="1926"/>
      <c r="M8" s="1926"/>
      <c r="N8" s="1926"/>
      <c r="O8" s="1926"/>
      <c r="P8" s="1926"/>
      <c r="Q8" s="1926"/>
      <c r="R8" s="1926"/>
      <c r="S8" s="1926"/>
      <c r="T8" s="1926"/>
      <c r="U8" s="1927"/>
    </row>
    <row r="9" spans="1:23" ht="24" customHeight="1">
      <c r="A9" s="1896"/>
      <c r="B9" s="462" t="s">
        <v>985</v>
      </c>
      <c r="C9" s="1944"/>
      <c r="D9" s="1944"/>
      <c r="E9" s="1944"/>
      <c r="F9" s="1944"/>
      <c r="G9" s="1944"/>
      <c r="H9" s="463" t="s">
        <v>986</v>
      </c>
      <c r="I9" s="453"/>
      <c r="J9" s="1935"/>
      <c r="K9" s="1935"/>
      <c r="L9" s="1935"/>
      <c r="M9" s="1935"/>
      <c r="N9" s="1935"/>
      <c r="O9" s="1935"/>
      <c r="P9" s="1935"/>
      <c r="Q9" s="1935"/>
      <c r="R9" s="1935"/>
      <c r="S9" s="1935"/>
      <c r="T9" s="1935"/>
      <c r="U9" s="1936"/>
    </row>
    <row r="10" spans="1:23" ht="24" customHeight="1">
      <c r="A10" s="464" t="s">
        <v>987</v>
      </c>
      <c r="B10" s="460" t="s">
        <v>984</v>
      </c>
      <c r="C10" s="1937"/>
      <c r="D10" s="1937"/>
      <c r="E10" s="1937"/>
      <c r="F10" s="1937"/>
      <c r="G10" s="1937"/>
      <c r="H10" s="1937"/>
      <c r="I10" s="1937"/>
      <c r="J10" s="1926" t="s">
        <v>1264</v>
      </c>
      <c r="K10" s="1926"/>
      <c r="L10" s="1926"/>
      <c r="M10" s="1926"/>
      <c r="N10" s="1926"/>
      <c r="O10" s="1926"/>
      <c r="P10" s="1926"/>
      <c r="Q10" s="1926"/>
      <c r="R10" s="1926"/>
      <c r="S10" s="1926"/>
      <c r="T10" s="1926"/>
      <c r="U10" s="1927"/>
    </row>
    <row r="11" spans="1:23" ht="24" customHeight="1">
      <c r="A11" s="465" t="s">
        <v>989</v>
      </c>
      <c r="B11" s="460" t="s">
        <v>985</v>
      </c>
      <c r="C11" s="1935"/>
      <c r="D11" s="1935"/>
      <c r="E11" s="1935"/>
      <c r="F11" s="1935"/>
      <c r="G11" s="1935"/>
      <c r="H11" s="466" t="s">
        <v>986</v>
      </c>
      <c r="I11" s="467"/>
      <c r="J11" s="1935"/>
      <c r="K11" s="1935"/>
      <c r="L11" s="1935"/>
      <c r="M11" s="1935"/>
      <c r="N11" s="1935"/>
      <c r="O11" s="1935"/>
      <c r="P11" s="1935"/>
      <c r="Q11" s="1935"/>
      <c r="R11" s="1935"/>
      <c r="S11" s="1935"/>
      <c r="T11" s="1935"/>
      <c r="U11" s="1936"/>
    </row>
    <row r="12" spans="1:23" ht="12" customHeight="1">
      <c r="A12" s="1924" t="s">
        <v>990</v>
      </c>
      <c r="B12" s="1926" t="s">
        <v>991</v>
      </c>
      <c r="C12" s="1926"/>
      <c r="D12" s="1926"/>
      <c r="E12" s="1926"/>
      <c r="F12" s="1926"/>
      <c r="G12" s="1926"/>
      <c r="H12" s="1926"/>
      <c r="I12" s="1926"/>
      <c r="J12" s="1926"/>
      <c r="K12" s="1926"/>
      <c r="L12" s="1926"/>
      <c r="M12" s="1926"/>
      <c r="N12" s="1926"/>
      <c r="O12" s="1926"/>
      <c r="P12" s="1926"/>
      <c r="Q12" s="1926"/>
      <c r="R12" s="1926"/>
      <c r="S12" s="1926"/>
      <c r="T12" s="1926"/>
      <c r="U12" s="1927"/>
    </row>
    <row r="13" spans="1:23">
      <c r="A13" s="1925"/>
      <c r="B13" s="1928"/>
      <c r="C13" s="1928"/>
      <c r="D13" s="1928"/>
      <c r="E13" s="1928"/>
      <c r="F13" s="1928"/>
      <c r="G13" s="1928"/>
      <c r="H13" s="1928"/>
      <c r="I13" s="1928"/>
      <c r="J13" s="1928"/>
      <c r="K13" s="1928"/>
      <c r="L13" s="1928"/>
      <c r="M13" s="1928"/>
      <c r="N13" s="1928"/>
      <c r="O13" s="1928"/>
      <c r="P13" s="1928"/>
      <c r="Q13" s="1928"/>
      <c r="R13" s="1928"/>
      <c r="S13" s="1928"/>
      <c r="T13" s="1928"/>
      <c r="U13" s="1929"/>
    </row>
    <row r="14" spans="1:23">
      <c r="A14" s="1930" t="s">
        <v>992</v>
      </c>
      <c r="B14" s="1959" t="s">
        <v>993</v>
      </c>
      <c r="C14" s="1960"/>
      <c r="D14" s="1960"/>
      <c r="E14" s="1960"/>
      <c r="F14" s="1960"/>
      <c r="G14" s="1960"/>
      <c r="H14" s="1960"/>
      <c r="I14" s="1960"/>
      <c r="J14" s="1960"/>
      <c r="K14" s="1960"/>
      <c r="L14" s="1960"/>
      <c r="M14" s="1960"/>
      <c r="N14" s="1960"/>
      <c r="O14" s="1960"/>
      <c r="P14" s="1960"/>
      <c r="Q14" s="1960"/>
      <c r="R14" s="1960"/>
      <c r="S14" s="1960"/>
      <c r="T14" s="1960"/>
      <c r="U14" s="1961"/>
    </row>
    <row r="15" spans="1:23">
      <c r="A15" s="1896"/>
      <c r="B15" s="1962"/>
      <c r="C15" s="1963"/>
      <c r="D15" s="1963"/>
      <c r="E15" s="1963"/>
      <c r="F15" s="1963"/>
      <c r="G15" s="1963"/>
      <c r="H15" s="1963"/>
      <c r="I15" s="1963"/>
      <c r="J15" s="1963"/>
      <c r="K15" s="1963"/>
      <c r="L15" s="1963"/>
      <c r="M15" s="1963"/>
      <c r="N15" s="1963"/>
      <c r="O15" s="1963"/>
      <c r="P15" s="1963"/>
      <c r="Q15" s="1963"/>
      <c r="R15" s="1963"/>
      <c r="S15" s="1963"/>
      <c r="T15" s="1963"/>
      <c r="U15" s="1964"/>
    </row>
    <row r="16" spans="1:23">
      <c r="A16" s="1895" t="s">
        <v>994</v>
      </c>
      <c r="B16" s="1965" t="s">
        <v>995</v>
      </c>
      <c r="C16" s="1966"/>
      <c r="D16" s="1966"/>
      <c r="E16" s="1966"/>
      <c r="F16" s="1966"/>
      <c r="G16" s="1966"/>
      <c r="H16" s="1966"/>
      <c r="I16" s="1966"/>
      <c r="J16" s="1966"/>
      <c r="K16" s="1966"/>
      <c r="L16" s="1966"/>
      <c r="M16" s="1966"/>
      <c r="N16" s="1966"/>
      <c r="O16" s="1966"/>
      <c r="P16" s="1966"/>
      <c r="Q16" s="1966"/>
      <c r="R16" s="1966"/>
      <c r="S16" s="1966"/>
      <c r="T16" s="1966"/>
      <c r="U16" s="1967"/>
    </row>
    <row r="17" spans="1:21">
      <c r="A17" s="1896"/>
      <c r="B17" s="1968"/>
      <c r="C17" s="1969"/>
      <c r="D17" s="1969"/>
      <c r="E17" s="1969"/>
      <c r="F17" s="1969"/>
      <c r="G17" s="1969"/>
      <c r="H17" s="1969"/>
      <c r="I17" s="1969"/>
      <c r="J17" s="1969"/>
      <c r="K17" s="1969"/>
      <c r="L17" s="1969"/>
      <c r="M17" s="1969"/>
      <c r="N17" s="1969"/>
      <c r="O17" s="1969"/>
      <c r="P17" s="1969"/>
      <c r="Q17" s="1969"/>
      <c r="R17" s="1969"/>
      <c r="S17" s="1969"/>
      <c r="T17" s="1969"/>
      <c r="U17" s="1970"/>
    </row>
    <row r="18" spans="1:21">
      <c r="A18" s="1904" t="s">
        <v>996</v>
      </c>
      <c r="B18" s="1905"/>
      <c r="C18" s="1905"/>
      <c r="D18" s="1905"/>
      <c r="E18" s="1905"/>
      <c r="F18" s="1905"/>
      <c r="G18" s="1905"/>
      <c r="H18" s="1905"/>
      <c r="I18" s="1905"/>
      <c r="J18" s="1905"/>
      <c r="K18" s="1905"/>
      <c r="L18" s="1905"/>
      <c r="M18" s="1905"/>
      <c r="N18" s="1905"/>
      <c r="O18" s="1905"/>
      <c r="P18" s="1905"/>
      <c r="Q18" s="1905"/>
      <c r="R18" s="1905"/>
      <c r="S18" s="1905"/>
      <c r="T18" s="1905"/>
      <c r="U18" s="1906"/>
    </row>
    <row r="19" spans="1:21">
      <c r="A19" s="1907"/>
      <c r="B19" s="1908"/>
      <c r="C19" s="1908"/>
      <c r="D19" s="1908"/>
      <c r="E19" s="1908"/>
      <c r="F19" s="1908"/>
      <c r="G19" s="1908"/>
      <c r="H19" s="1908"/>
      <c r="I19" s="1908"/>
      <c r="J19" s="1908"/>
      <c r="K19" s="1908"/>
      <c r="L19" s="1908"/>
      <c r="M19" s="1908"/>
      <c r="N19" s="1908"/>
      <c r="O19" s="1908"/>
      <c r="P19" s="1908"/>
      <c r="Q19" s="1908"/>
      <c r="R19" s="1908"/>
      <c r="S19" s="1908"/>
      <c r="T19" s="1908"/>
      <c r="U19" s="1909"/>
    </row>
    <row r="20" spans="1:21">
      <c r="A20" s="1907"/>
      <c r="B20" s="1908"/>
      <c r="C20" s="1908"/>
      <c r="D20" s="1908"/>
      <c r="E20" s="1908"/>
      <c r="F20" s="1908"/>
      <c r="G20" s="1908"/>
      <c r="H20" s="1908"/>
      <c r="I20" s="1908"/>
      <c r="J20" s="1908"/>
      <c r="K20" s="1908"/>
      <c r="L20" s="1908"/>
      <c r="M20" s="1908"/>
      <c r="N20" s="1908"/>
      <c r="O20" s="1908"/>
      <c r="P20" s="1908"/>
      <c r="Q20" s="1908"/>
      <c r="R20" s="1908"/>
      <c r="S20" s="1908"/>
      <c r="T20" s="1908"/>
      <c r="U20" s="1909"/>
    </row>
    <row r="21" spans="1:21">
      <c r="A21" s="1907"/>
      <c r="B21" s="1908"/>
      <c r="C21" s="1908"/>
      <c r="D21" s="1908"/>
      <c r="E21" s="1908"/>
      <c r="F21" s="1908"/>
      <c r="G21" s="1908"/>
      <c r="H21" s="1908"/>
      <c r="I21" s="1908"/>
      <c r="J21" s="1908"/>
      <c r="K21" s="1908"/>
      <c r="L21" s="1908"/>
      <c r="M21" s="1908"/>
      <c r="N21" s="1908"/>
      <c r="O21" s="1908"/>
      <c r="P21" s="1908"/>
      <c r="Q21" s="1908"/>
      <c r="R21" s="1908"/>
      <c r="S21" s="1908"/>
      <c r="T21" s="1908"/>
      <c r="U21" s="1909"/>
    </row>
    <row r="22" spans="1:21">
      <c r="A22" s="1907"/>
      <c r="B22" s="1908"/>
      <c r="C22" s="1908"/>
      <c r="D22" s="1908"/>
      <c r="E22" s="1908"/>
      <c r="F22" s="1908"/>
      <c r="G22" s="1908"/>
      <c r="H22" s="1908"/>
      <c r="I22" s="1908"/>
      <c r="J22" s="1908"/>
      <c r="K22" s="1908"/>
      <c r="L22" s="1908"/>
      <c r="M22" s="1908"/>
      <c r="N22" s="1908"/>
      <c r="O22" s="1908"/>
      <c r="P22" s="1908"/>
      <c r="Q22" s="1908"/>
      <c r="R22" s="1908"/>
      <c r="S22" s="1908"/>
      <c r="T22" s="1908"/>
      <c r="U22" s="1909"/>
    </row>
    <row r="23" spans="1:21">
      <c r="A23" s="1907"/>
      <c r="B23" s="1908"/>
      <c r="C23" s="1908"/>
      <c r="D23" s="1908"/>
      <c r="E23" s="1908"/>
      <c r="F23" s="1908"/>
      <c r="G23" s="1908"/>
      <c r="H23" s="1908"/>
      <c r="I23" s="1908"/>
      <c r="J23" s="1908"/>
      <c r="K23" s="1908"/>
      <c r="L23" s="1908"/>
      <c r="M23" s="1908"/>
      <c r="N23" s="1908"/>
      <c r="O23" s="1908"/>
      <c r="P23" s="1908"/>
      <c r="Q23" s="1908"/>
      <c r="R23" s="1908"/>
      <c r="S23" s="1908"/>
      <c r="T23" s="1908"/>
      <c r="U23" s="1909"/>
    </row>
    <row r="24" spans="1:21">
      <c r="A24" s="1907"/>
      <c r="B24" s="1908"/>
      <c r="C24" s="1908"/>
      <c r="D24" s="1908"/>
      <c r="E24" s="1908"/>
      <c r="F24" s="1908"/>
      <c r="G24" s="1908"/>
      <c r="H24" s="1908"/>
      <c r="I24" s="1908"/>
      <c r="J24" s="1908"/>
      <c r="K24" s="1908"/>
      <c r="L24" s="1908"/>
      <c r="M24" s="1908"/>
      <c r="N24" s="1908"/>
      <c r="O24" s="1908"/>
      <c r="P24" s="1908"/>
      <c r="Q24" s="1908"/>
      <c r="R24" s="1908"/>
      <c r="S24" s="1908"/>
      <c r="T24" s="1908"/>
      <c r="U24" s="1909"/>
    </row>
    <row r="25" spans="1:21">
      <c r="A25" s="1907"/>
      <c r="B25" s="1908"/>
      <c r="C25" s="1908"/>
      <c r="D25" s="1908"/>
      <c r="E25" s="1908"/>
      <c r="F25" s="1908"/>
      <c r="G25" s="1908"/>
      <c r="H25" s="1908"/>
      <c r="I25" s="1908"/>
      <c r="J25" s="1908"/>
      <c r="K25" s="1908"/>
      <c r="L25" s="1908"/>
      <c r="M25" s="1908"/>
      <c r="N25" s="1908"/>
      <c r="O25" s="1908"/>
      <c r="P25" s="1908"/>
      <c r="Q25" s="1908"/>
      <c r="R25" s="1908"/>
      <c r="S25" s="1908"/>
      <c r="T25" s="1908"/>
      <c r="U25" s="1909"/>
    </row>
    <row r="26" spans="1:21">
      <c r="A26" s="1907"/>
      <c r="B26" s="1908"/>
      <c r="C26" s="1908"/>
      <c r="D26" s="1908"/>
      <c r="E26" s="1908"/>
      <c r="F26" s="1908"/>
      <c r="G26" s="1908"/>
      <c r="H26" s="1908"/>
      <c r="I26" s="1908"/>
      <c r="J26" s="1908"/>
      <c r="K26" s="1908"/>
      <c r="L26" s="1908"/>
      <c r="M26" s="1908"/>
      <c r="N26" s="1908"/>
      <c r="O26" s="1908"/>
      <c r="P26" s="1908"/>
      <c r="Q26" s="1908"/>
      <c r="R26" s="1908"/>
      <c r="S26" s="1908"/>
      <c r="T26" s="1908"/>
      <c r="U26" s="1909"/>
    </row>
    <row r="27" spans="1:21">
      <c r="A27" s="1907"/>
      <c r="B27" s="1908"/>
      <c r="C27" s="1908"/>
      <c r="D27" s="1908"/>
      <c r="E27" s="1908"/>
      <c r="F27" s="1908"/>
      <c r="G27" s="1908"/>
      <c r="H27" s="1908"/>
      <c r="I27" s="1908"/>
      <c r="J27" s="1908"/>
      <c r="K27" s="1908"/>
      <c r="L27" s="1908"/>
      <c r="M27" s="1908"/>
      <c r="N27" s="1908"/>
      <c r="O27" s="1908"/>
      <c r="P27" s="1908"/>
      <c r="Q27" s="1908"/>
      <c r="R27" s="1908"/>
      <c r="S27" s="1908"/>
      <c r="T27" s="1908"/>
      <c r="U27" s="1909"/>
    </row>
    <row r="28" spans="1:21">
      <c r="A28" s="1907"/>
      <c r="B28" s="1908"/>
      <c r="C28" s="1908"/>
      <c r="D28" s="1908"/>
      <c r="E28" s="1908"/>
      <c r="F28" s="1908"/>
      <c r="G28" s="1908"/>
      <c r="H28" s="1908"/>
      <c r="I28" s="1908"/>
      <c r="J28" s="1908"/>
      <c r="K28" s="1908"/>
      <c r="L28" s="1908"/>
      <c r="M28" s="1908"/>
      <c r="N28" s="1908"/>
      <c r="O28" s="1908"/>
      <c r="P28" s="1908"/>
      <c r="Q28" s="1908"/>
      <c r="R28" s="1908"/>
      <c r="S28" s="1908"/>
      <c r="T28" s="1908"/>
      <c r="U28" s="1909"/>
    </row>
    <row r="29" spans="1:21">
      <c r="A29" s="1907"/>
      <c r="B29" s="1908"/>
      <c r="C29" s="1908"/>
      <c r="D29" s="1908"/>
      <c r="E29" s="1908"/>
      <c r="F29" s="1908"/>
      <c r="G29" s="1908"/>
      <c r="H29" s="1908"/>
      <c r="I29" s="1908"/>
      <c r="J29" s="1908"/>
      <c r="K29" s="1908"/>
      <c r="L29" s="1908"/>
      <c r="M29" s="1908"/>
      <c r="N29" s="1908"/>
      <c r="O29" s="1908"/>
      <c r="P29" s="1908"/>
      <c r="Q29" s="1908"/>
      <c r="R29" s="1908"/>
      <c r="S29" s="1908"/>
      <c r="T29" s="1908"/>
      <c r="U29" s="1909"/>
    </row>
    <row r="30" spans="1:21">
      <c r="A30" s="1907"/>
      <c r="B30" s="1908"/>
      <c r="C30" s="1908"/>
      <c r="D30" s="1908"/>
      <c r="E30" s="1908"/>
      <c r="F30" s="1908"/>
      <c r="G30" s="1908"/>
      <c r="H30" s="1908"/>
      <c r="I30" s="1908"/>
      <c r="J30" s="1908"/>
      <c r="K30" s="1908"/>
      <c r="L30" s="1908"/>
      <c r="M30" s="1908"/>
      <c r="N30" s="1908"/>
      <c r="O30" s="1908"/>
      <c r="P30" s="1908"/>
      <c r="Q30" s="1908"/>
      <c r="R30" s="1908"/>
      <c r="S30" s="1908"/>
      <c r="T30" s="1908"/>
      <c r="U30" s="1909"/>
    </row>
    <row r="31" spans="1:21">
      <c r="A31" s="1907"/>
      <c r="B31" s="1908"/>
      <c r="C31" s="1908"/>
      <c r="D31" s="1908"/>
      <c r="E31" s="1908"/>
      <c r="F31" s="1908"/>
      <c r="G31" s="1908"/>
      <c r="H31" s="1908"/>
      <c r="I31" s="1908"/>
      <c r="J31" s="1908"/>
      <c r="K31" s="1908"/>
      <c r="L31" s="1908"/>
      <c r="M31" s="1908"/>
      <c r="N31" s="1908"/>
      <c r="O31" s="1908"/>
      <c r="P31" s="1908"/>
      <c r="Q31" s="1908"/>
      <c r="R31" s="1908"/>
      <c r="S31" s="1908"/>
      <c r="T31" s="1908"/>
      <c r="U31" s="1909"/>
    </row>
    <row r="32" spans="1:21">
      <c r="A32" s="1907"/>
      <c r="B32" s="1908"/>
      <c r="C32" s="1908"/>
      <c r="D32" s="1908"/>
      <c r="E32" s="1908"/>
      <c r="F32" s="1908"/>
      <c r="G32" s="1908"/>
      <c r="H32" s="1908"/>
      <c r="I32" s="1908"/>
      <c r="J32" s="1908"/>
      <c r="K32" s="1908"/>
      <c r="L32" s="1908"/>
      <c r="M32" s="1908"/>
      <c r="N32" s="1908"/>
      <c r="O32" s="1908"/>
      <c r="P32" s="1908"/>
      <c r="Q32" s="1908"/>
      <c r="R32" s="1908"/>
      <c r="S32" s="1908"/>
      <c r="T32" s="1908"/>
      <c r="U32" s="1909"/>
    </row>
    <row r="33" spans="1:21">
      <c r="A33" s="1907"/>
      <c r="B33" s="1908"/>
      <c r="C33" s="1908"/>
      <c r="D33" s="1908"/>
      <c r="E33" s="1908"/>
      <c r="F33" s="1908"/>
      <c r="G33" s="1908"/>
      <c r="H33" s="1908"/>
      <c r="I33" s="1908"/>
      <c r="J33" s="1908"/>
      <c r="K33" s="1908"/>
      <c r="L33" s="1908"/>
      <c r="M33" s="1908"/>
      <c r="N33" s="1908"/>
      <c r="O33" s="1908"/>
      <c r="P33" s="1908"/>
      <c r="Q33" s="1908"/>
      <c r="R33" s="1908"/>
      <c r="S33" s="1908"/>
      <c r="T33" s="1908"/>
      <c r="U33" s="1909"/>
    </row>
    <row r="34" spans="1:21">
      <c r="A34" s="1907"/>
      <c r="B34" s="1908"/>
      <c r="C34" s="1908"/>
      <c r="D34" s="1908"/>
      <c r="E34" s="1908"/>
      <c r="F34" s="1908"/>
      <c r="G34" s="1908"/>
      <c r="H34" s="1908"/>
      <c r="I34" s="1908"/>
      <c r="J34" s="1908"/>
      <c r="K34" s="1908"/>
      <c r="L34" s="1908"/>
      <c r="M34" s="1908"/>
      <c r="N34" s="1908"/>
      <c r="O34" s="1908"/>
      <c r="P34" s="1908"/>
      <c r="Q34" s="1908"/>
      <c r="R34" s="1908"/>
      <c r="S34" s="1908"/>
      <c r="T34" s="1908"/>
      <c r="U34" s="1909"/>
    </row>
    <row r="35" spans="1:21">
      <c r="A35" s="1907"/>
      <c r="B35" s="1908"/>
      <c r="C35" s="1908"/>
      <c r="D35" s="1908"/>
      <c r="E35" s="1908"/>
      <c r="F35" s="1908"/>
      <c r="G35" s="1908"/>
      <c r="H35" s="1908"/>
      <c r="I35" s="1908"/>
      <c r="J35" s="1908"/>
      <c r="K35" s="1908"/>
      <c r="L35" s="1908"/>
      <c r="M35" s="1908"/>
      <c r="N35" s="1908"/>
      <c r="O35" s="1908"/>
      <c r="P35" s="1908"/>
      <c r="Q35" s="1908"/>
      <c r="R35" s="1908"/>
      <c r="S35" s="1908"/>
      <c r="T35" s="1908"/>
      <c r="U35" s="1909"/>
    </row>
    <row r="36" spans="1:21">
      <c r="A36" s="1907"/>
      <c r="B36" s="1908"/>
      <c r="C36" s="1908"/>
      <c r="D36" s="1908"/>
      <c r="E36" s="1908"/>
      <c r="F36" s="1908"/>
      <c r="G36" s="1908"/>
      <c r="H36" s="1908"/>
      <c r="I36" s="1908"/>
      <c r="J36" s="1908"/>
      <c r="K36" s="1908"/>
      <c r="L36" s="1908"/>
      <c r="M36" s="1908"/>
      <c r="N36" s="1908"/>
      <c r="O36" s="1908"/>
      <c r="P36" s="1908"/>
      <c r="Q36" s="1908"/>
      <c r="R36" s="1908"/>
      <c r="S36" s="1908"/>
      <c r="T36" s="1908"/>
      <c r="U36" s="1909"/>
    </row>
    <row r="37" spans="1:21">
      <c r="A37" s="1907"/>
      <c r="B37" s="1908"/>
      <c r="C37" s="1908"/>
      <c r="D37" s="1908"/>
      <c r="E37" s="1908"/>
      <c r="F37" s="1908"/>
      <c r="G37" s="1908"/>
      <c r="H37" s="1908"/>
      <c r="I37" s="1908"/>
      <c r="J37" s="1908"/>
      <c r="K37" s="1908"/>
      <c r="L37" s="1908"/>
      <c r="M37" s="1908"/>
      <c r="N37" s="1908"/>
      <c r="O37" s="1908"/>
      <c r="P37" s="1908"/>
      <c r="Q37" s="1908"/>
      <c r="R37" s="1908"/>
      <c r="S37" s="1908"/>
      <c r="T37" s="1908"/>
      <c r="U37" s="1909"/>
    </row>
    <row r="38" spans="1:21">
      <c r="A38" s="1907"/>
      <c r="B38" s="1908"/>
      <c r="C38" s="1908"/>
      <c r="D38" s="1908"/>
      <c r="E38" s="1908"/>
      <c r="F38" s="1908"/>
      <c r="G38" s="1908"/>
      <c r="H38" s="1908"/>
      <c r="I38" s="1908"/>
      <c r="J38" s="1908"/>
      <c r="K38" s="1908"/>
      <c r="L38" s="1908"/>
      <c r="M38" s="1908"/>
      <c r="N38" s="1908"/>
      <c r="O38" s="1908"/>
      <c r="P38" s="1908"/>
      <c r="Q38" s="1908"/>
      <c r="R38" s="1908"/>
      <c r="S38" s="1908"/>
      <c r="T38" s="1908"/>
      <c r="U38" s="1909"/>
    </row>
    <row r="39" spans="1:21">
      <c r="A39" s="1907"/>
      <c r="B39" s="1908"/>
      <c r="C39" s="1908"/>
      <c r="D39" s="1908"/>
      <c r="E39" s="1908"/>
      <c r="F39" s="1908"/>
      <c r="G39" s="1908"/>
      <c r="H39" s="1908"/>
      <c r="I39" s="1908"/>
      <c r="J39" s="1908"/>
      <c r="K39" s="1908"/>
      <c r="L39" s="1908"/>
      <c r="M39" s="1908"/>
      <c r="N39" s="1908"/>
      <c r="O39" s="1908"/>
      <c r="P39" s="1908"/>
      <c r="Q39" s="1908"/>
      <c r="R39" s="1908"/>
      <c r="S39" s="1908"/>
      <c r="T39" s="1908"/>
      <c r="U39" s="1909"/>
    </row>
    <row r="40" spans="1:21">
      <c r="A40" s="1907"/>
      <c r="B40" s="1908"/>
      <c r="C40" s="1908"/>
      <c r="D40" s="1908"/>
      <c r="E40" s="1908"/>
      <c r="F40" s="1908"/>
      <c r="G40" s="1908"/>
      <c r="H40" s="1908"/>
      <c r="I40" s="1908"/>
      <c r="J40" s="1908"/>
      <c r="K40" s="1908"/>
      <c r="L40" s="1908"/>
      <c r="M40" s="1908"/>
      <c r="N40" s="1908"/>
      <c r="O40" s="1908"/>
      <c r="P40" s="1908"/>
      <c r="Q40" s="1908"/>
      <c r="R40" s="1908"/>
      <c r="S40" s="1908"/>
      <c r="T40" s="1908"/>
      <c r="U40" s="1909"/>
    </row>
    <row r="41" spans="1:21">
      <c r="A41" s="1907"/>
      <c r="B41" s="1908"/>
      <c r="C41" s="1908"/>
      <c r="D41" s="1908"/>
      <c r="E41" s="1908"/>
      <c r="F41" s="1908"/>
      <c r="G41" s="1908"/>
      <c r="H41" s="1908"/>
      <c r="I41" s="1908"/>
      <c r="J41" s="1908"/>
      <c r="K41" s="1908"/>
      <c r="L41" s="1908"/>
      <c r="M41" s="1908"/>
      <c r="N41" s="1908"/>
      <c r="O41" s="1908"/>
      <c r="P41" s="1908"/>
      <c r="Q41" s="1908"/>
      <c r="R41" s="1908"/>
      <c r="S41" s="1908"/>
      <c r="T41" s="1908"/>
      <c r="U41" s="1909"/>
    </row>
    <row r="42" spans="1:21">
      <c r="A42" s="1907"/>
      <c r="B42" s="1908"/>
      <c r="C42" s="1908"/>
      <c r="D42" s="1908"/>
      <c r="E42" s="1908"/>
      <c r="F42" s="1908"/>
      <c r="G42" s="1908"/>
      <c r="H42" s="1908"/>
      <c r="I42" s="1908"/>
      <c r="J42" s="1908"/>
      <c r="K42" s="1908"/>
      <c r="L42" s="1908"/>
      <c r="M42" s="1908"/>
      <c r="N42" s="1908"/>
      <c r="O42" s="1908"/>
      <c r="P42" s="1908"/>
      <c r="Q42" s="1908"/>
      <c r="R42" s="1908"/>
      <c r="S42" s="1908"/>
      <c r="T42" s="1908"/>
      <c r="U42" s="1909"/>
    </row>
    <row r="43" spans="1:21">
      <c r="A43" s="1907"/>
      <c r="B43" s="1908"/>
      <c r="C43" s="1908"/>
      <c r="D43" s="1908"/>
      <c r="E43" s="1908"/>
      <c r="F43" s="1908"/>
      <c r="G43" s="1908"/>
      <c r="H43" s="1908"/>
      <c r="I43" s="1908"/>
      <c r="J43" s="1908"/>
      <c r="K43" s="1908"/>
      <c r="L43" s="1908"/>
      <c r="M43" s="1908"/>
      <c r="N43" s="1908"/>
      <c r="O43" s="1908"/>
      <c r="P43" s="1908"/>
      <c r="Q43" s="1908"/>
      <c r="R43" s="1908"/>
      <c r="S43" s="1908"/>
      <c r="T43" s="1908"/>
      <c r="U43" s="1909"/>
    </row>
    <row r="44" spans="1:21">
      <c r="A44" s="1907"/>
      <c r="B44" s="1908"/>
      <c r="C44" s="1908"/>
      <c r="D44" s="1908"/>
      <c r="E44" s="1908"/>
      <c r="F44" s="1908"/>
      <c r="G44" s="1908"/>
      <c r="H44" s="1908"/>
      <c r="I44" s="1908"/>
      <c r="J44" s="1908"/>
      <c r="K44" s="1908"/>
      <c r="L44" s="1908"/>
      <c r="M44" s="1908"/>
      <c r="N44" s="1908"/>
      <c r="O44" s="1908"/>
      <c r="P44" s="1908"/>
      <c r="Q44" s="1908"/>
      <c r="R44" s="1908"/>
      <c r="S44" s="1908"/>
      <c r="T44" s="1908"/>
      <c r="U44" s="1909"/>
    </row>
    <row r="45" spans="1:21">
      <c r="A45" s="1910"/>
      <c r="B45" s="1911"/>
      <c r="C45" s="1911"/>
      <c r="D45" s="1911"/>
      <c r="E45" s="1911"/>
      <c r="F45" s="1911"/>
      <c r="G45" s="1911"/>
      <c r="H45" s="1911"/>
      <c r="I45" s="1911"/>
      <c r="J45" s="1911"/>
      <c r="K45" s="1911"/>
      <c r="L45" s="1911"/>
      <c r="M45" s="1911"/>
      <c r="N45" s="1911"/>
      <c r="O45" s="1911"/>
      <c r="P45" s="1911"/>
      <c r="Q45" s="1911"/>
      <c r="R45" s="1911"/>
      <c r="S45" s="1911"/>
      <c r="T45" s="1911"/>
      <c r="U45" s="1912"/>
    </row>
    <row r="46" spans="1:21">
      <c r="A46" s="1904" t="s">
        <v>997</v>
      </c>
      <c r="B46" s="1905"/>
      <c r="C46" s="1905"/>
      <c r="D46" s="1905"/>
      <c r="E46" s="1905"/>
      <c r="F46" s="1905"/>
      <c r="G46" s="1905"/>
      <c r="H46" s="1905"/>
      <c r="I46" s="1905"/>
      <c r="J46" s="1905"/>
      <c r="K46" s="1905"/>
      <c r="L46" s="1905"/>
      <c r="M46" s="1905"/>
      <c r="N46" s="1905"/>
      <c r="O46" s="1905"/>
      <c r="P46" s="1905"/>
      <c r="Q46" s="1905"/>
      <c r="R46" s="1905"/>
      <c r="S46" s="1905"/>
      <c r="T46" s="1905"/>
      <c r="U46" s="1906"/>
    </row>
    <row r="47" spans="1:21">
      <c r="A47" s="1907"/>
      <c r="B47" s="1908"/>
      <c r="C47" s="1908"/>
      <c r="D47" s="1908"/>
      <c r="E47" s="1908"/>
      <c r="F47" s="1908"/>
      <c r="G47" s="1908"/>
      <c r="H47" s="1908"/>
      <c r="I47" s="1908"/>
      <c r="J47" s="1908"/>
      <c r="K47" s="1908"/>
      <c r="L47" s="1908"/>
      <c r="M47" s="1908"/>
      <c r="N47" s="1908"/>
      <c r="O47" s="1908"/>
      <c r="P47" s="1908"/>
      <c r="Q47" s="1908"/>
      <c r="R47" s="1908"/>
      <c r="S47" s="1908"/>
      <c r="T47" s="1908"/>
      <c r="U47" s="1909"/>
    </row>
    <row r="48" spans="1:21">
      <c r="A48" s="1907"/>
      <c r="B48" s="1908"/>
      <c r="C48" s="1908"/>
      <c r="D48" s="1908"/>
      <c r="E48" s="1908"/>
      <c r="F48" s="1908"/>
      <c r="G48" s="1908"/>
      <c r="H48" s="1908"/>
      <c r="I48" s="1908"/>
      <c r="J48" s="1908"/>
      <c r="K48" s="1908"/>
      <c r="L48" s="1908"/>
      <c r="M48" s="1908"/>
      <c r="N48" s="1908"/>
      <c r="O48" s="1908"/>
      <c r="P48" s="1908"/>
      <c r="Q48" s="1908"/>
      <c r="R48" s="1908"/>
      <c r="S48" s="1908"/>
      <c r="T48" s="1908"/>
      <c r="U48" s="1909"/>
    </row>
    <row r="49" spans="1:24">
      <c r="A49" s="1907"/>
      <c r="B49" s="1908"/>
      <c r="C49" s="1908"/>
      <c r="D49" s="1908"/>
      <c r="E49" s="1908"/>
      <c r="F49" s="1908"/>
      <c r="G49" s="1908"/>
      <c r="H49" s="1908"/>
      <c r="I49" s="1908"/>
      <c r="J49" s="1908"/>
      <c r="K49" s="1908"/>
      <c r="L49" s="1908"/>
      <c r="M49" s="1908"/>
      <c r="N49" s="1908"/>
      <c r="O49" s="1908"/>
      <c r="P49" s="1908"/>
      <c r="Q49" s="1908"/>
      <c r="R49" s="1908"/>
      <c r="S49" s="1908"/>
      <c r="T49" s="1908"/>
      <c r="U49" s="1909"/>
    </row>
    <row r="50" spans="1:24">
      <c r="A50" s="1907"/>
      <c r="B50" s="1908"/>
      <c r="C50" s="1908"/>
      <c r="D50" s="1908"/>
      <c r="E50" s="1908"/>
      <c r="F50" s="1908"/>
      <c r="G50" s="1908"/>
      <c r="H50" s="1908"/>
      <c r="I50" s="1908"/>
      <c r="J50" s="1908"/>
      <c r="K50" s="1908"/>
      <c r="L50" s="1908"/>
      <c r="M50" s="1908"/>
      <c r="N50" s="1908"/>
      <c r="O50" s="1908"/>
      <c r="P50" s="1908"/>
      <c r="Q50" s="1908"/>
      <c r="R50" s="1908"/>
      <c r="S50" s="1908"/>
      <c r="T50" s="1908"/>
      <c r="U50" s="1909"/>
    </row>
    <row r="51" spans="1:24">
      <c r="A51" s="1910"/>
      <c r="B51" s="1911"/>
      <c r="C51" s="1911"/>
      <c r="D51" s="1911"/>
      <c r="E51" s="1911"/>
      <c r="F51" s="1911"/>
      <c r="G51" s="1911"/>
      <c r="H51" s="1911"/>
      <c r="I51" s="1911"/>
      <c r="J51" s="1911"/>
      <c r="K51" s="1911"/>
      <c r="L51" s="1911"/>
      <c r="M51" s="1911"/>
      <c r="N51" s="1911"/>
      <c r="O51" s="1911"/>
      <c r="P51" s="1911"/>
      <c r="Q51" s="1911"/>
      <c r="R51" s="1911"/>
      <c r="S51" s="1911"/>
      <c r="T51" s="1911"/>
      <c r="U51" s="1912"/>
    </row>
    <row r="52" spans="1:24" ht="35.25" customHeight="1">
      <c r="A52" s="468" t="s">
        <v>998</v>
      </c>
      <c r="B52" s="1971" t="s">
        <v>999</v>
      </c>
      <c r="C52" s="1972"/>
      <c r="D52" s="1973"/>
      <c r="E52" s="1974" t="s">
        <v>1000</v>
      </c>
      <c r="F52" s="1972"/>
      <c r="G52" s="1972"/>
      <c r="H52" s="1972"/>
      <c r="I52" s="1972"/>
      <c r="J52" s="1972"/>
      <c r="K52" s="1972"/>
      <c r="L52" s="1972"/>
      <c r="M52" s="1972"/>
      <c r="N52" s="1972"/>
      <c r="O52" s="1972"/>
      <c r="P52" s="1973"/>
      <c r="Q52" s="1975" t="s">
        <v>1001</v>
      </c>
      <c r="R52" s="1976"/>
      <c r="S52" s="1976"/>
      <c r="T52" s="1976"/>
      <c r="U52" s="1977"/>
      <c r="X52" s="469"/>
    </row>
    <row r="53" spans="1:24" ht="1.5" hidden="1" customHeight="1" thickBot="1">
      <c r="A53" s="470"/>
      <c r="B53" s="471"/>
      <c r="C53" s="472"/>
      <c r="D53" s="472"/>
      <c r="E53" s="471"/>
      <c r="F53" s="472"/>
      <c r="G53" s="472"/>
      <c r="H53" s="472"/>
      <c r="I53" s="472"/>
      <c r="J53" s="472"/>
      <c r="K53" s="472"/>
      <c r="L53" s="472"/>
      <c r="M53" s="472"/>
      <c r="N53" s="472"/>
      <c r="O53" s="472"/>
      <c r="P53" s="472"/>
      <c r="Q53" s="473"/>
      <c r="R53" s="474"/>
      <c r="S53" s="474"/>
      <c r="T53" s="474"/>
      <c r="U53" s="475"/>
    </row>
    <row r="54" spans="1:24" ht="34.5" customHeight="1" thickBot="1">
      <c r="A54" s="476" t="s">
        <v>998</v>
      </c>
      <c r="B54" s="1913" t="s">
        <v>1002</v>
      </c>
      <c r="C54" s="1914"/>
      <c r="D54" s="1915"/>
      <c r="E54" s="1953" t="s">
        <v>1003</v>
      </c>
      <c r="F54" s="1954"/>
      <c r="G54" s="1954"/>
      <c r="H54" s="1954"/>
      <c r="I54" s="1954"/>
      <c r="J54" s="1954"/>
      <c r="K54" s="1954"/>
      <c r="L54" s="1954"/>
      <c r="M54" s="1954"/>
      <c r="N54" s="1954"/>
      <c r="O54" s="1954"/>
      <c r="P54" s="1955"/>
      <c r="Q54" s="1956" t="s">
        <v>1004</v>
      </c>
      <c r="R54" s="1957"/>
      <c r="S54" s="1957"/>
      <c r="T54" s="1957"/>
      <c r="U54" s="1958"/>
    </row>
    <row r="55" spans="1:24" ht="24" customHeight="1">
      <c r="A55" s="1920" t="s">
        <v>1005</v>
      </c>
      <c r="B55" s="1920"/>
      <c r="C55" s="1920"/>
      <c r="D55" s="1920"/>
      <c r="E55" s="1920"/>
      <c r="F55" s="1920"/>
      <c r="G55" s="1920"/>
      <c r="H55" s="1920"/>
      <c r="I55" s="1920"/>
      <c r="J55" s="1920"/>
      <c r="K55" s="1920"/>
      <c r="L55" s="1920"/>
      <c r="M55" s="1920"/>
      <c r="N55" s="1920"/>
      <c r="O55" s="1920"/>
      <c r="P55" s="1920"/>
      <c r="Q55" s="1920"/>
      <c r="R55" s="1920"/>
      <c r="S55" s="1920"/>
      <c r="T55" s="1920"/>
      <c r="U55" s="1920"/>
    </row>
    <row r="56" spans="1:24" ht="12" customHeight="1">
      <c r="A56" s="1921" t="s">
        <v>1006</v>
      </c>
      <c r="B56" s="1921"/>
      <c r="C56" s="1921"/>
      <c r="D56" s="1921"/>
      <c r="E56" s="1921"/>
      <c r="F56" s="1921"/>
      <c r="G56" s="1921"/>
      <c r="H56" s="1921"/>
      <c r="I56" s="1921"/>
      <c r="J56" s="1921"/>
      <c r="K56" s="1921"/>
      <c r="L56" s="1921"/>
      <c r="M56" s="1921"/>
      <c r="N56" s="1921"/>
      <c r="O56" s="1921"/>
      <c r="P56" s="1921"/>
      <c r="Q56" s="1921"/>
      <c r="R56" s="1921"/>
      <c r="S56" s="1921"/>
      <c r="T56" s="1921"/>
      <c r="U56" s="1921"/>
    </row>
    <row r="57" spans="1:24" ht="21">
      <c r="B57" s="1949" t="s">
        <v>976</v>
      </c>
      <c r="C57" s="1949"/>
      <c r="D57" s="1949"/>
      <c r="E57" s="1950"/>
      <c r="F57" s="1951"/>
      <c r="G57" s="1951"/>
      <c r="H57" s="1951"/>
      <c r="I57" s="447"/>
      <c r="J57" s="1952"/>
      <c r="K57" s="1952"/>
      <c r="L57" s="1952"/>
      <c r="M57" s="1952"/>
      <c r="N57" s="446" t="s">
        <v>977</v>
      </c>
      <c r="O57" s="1950"/>
      <c r="P57" s="1950"/>
      <c r="Q57" s="446" t="s">
        <v>978</v>
      </c>
      <c r="R57" s="1950"/>
      <c r="S57" s="1950"/>
      <c r="T57" s="446" t="s">
        <v>979</v>
      </c>
    </row>
    <row r="58" spans="1:24" ht="7.15" customHeight="1">
      <c r="B58" s="448"/>
      <c r="C58" s="448"/>
      <c r="D58" s="448"/>
      <c r="E58" s="449"/>
      <c r="F58" s="450"/>
      <c r="G58" s="450"/>
      <c r="H58" s="450"/>
    </row>
    <row r="59" spans="1:24" ht="7.15" customHeight="1" thickBot="1">
      <c r="C59" s="446" t="s">
        <v>1007</v>
      </c>
      <c r="D59" s="1938"/>
      <c r="E59" s="1938"/>
      <c r="F59" s="451" t="s">
        <v>1008</v>
      </c>
      <c r="G59" s="451" t="s">
        <v>990</v>
      </c>
      <c r="H59" s="451" t="s">
        <v>990</v>
      </c>
      <c r="I59" s="451" t="s">
        <v>724</v>
      </c>
      <c r="J59" s="451" t="s">
        <v>724</v>
      </c>
      <c r="K59" s="451" t="s">
        <v>724</v>
      </c>
      <c r="L59" s="451" t="s">
        <v>724</v>
      </c>
      <c r="M59" s="451" t="s">
        <v>724</v>
      </c>
      <c r="N59" s="451" t="s">
        <v>724</v>
      </c>
      <c r="O59" s="451" t="s">
        <v>724</v>
      </c>
      <c r="P59" s="451" t="s">
        <v>724</v>
      </c>
      <c r="Q59" s="451" t="s">
        <v>724</v>
      </c>
      <c r="R59" s="451" t="s">
        <v>724</v>
      </c>
      <c r="S59" s="451" t="s">
        <v>724</v>
      </c>
      <c r="T59" s="451" t="s">
        <v>724</v>
      </c>
      <c r="U59" s="451" t="s">
        <v>724</v>
      </c>
    </row>
    <row r="60" spans="1:24">
      <c r="A60" s="1939" t="s">
        <v>981</v>
      </c>
      <c r="B60" s="1940" t="s">
        <v>1007</v>
      </c>
      <c r="C60" s="1941"/>
      <c r="D60" s="1941"/>
      <c r="E60" s="1941"/>
      <c r="F60" s="1941"/>
      <c r="G60" s="1941"/>
      <c r="H60" s="1941"/>
      <c r="I60" s="1941"/>
      <c r="J60" s="1941"/>
      <c r="K60" s="1941"/>
      <c r="L60" s="1941"/>
      <c r="M60" s="1941"/>
      <c r="N60" s="1941"/>
      <c r="O60" s="1941"/>
      <c r="P60" s="1941"/>
      <c r="Q60" s="1941"/>
      <c r="R60" s="1941"/>
      <c r="S60" s="1941"/>
      <c r="T60" s="1941"/>
      <c r="U60" s="1942"/>
    </row>
    <row r="61" spans="1:24" ht="26.25" customHeight="1">
      <c r="A61" s="1896"/>
      <c r="B61" s="1943"/>
      <c r="C61" s="1944"/>
      <c r="D61" s="1944"/>
      <c r="E61" s="1944"/>
      <c r="F61" s="1944"/>
      <c r="G61" s="1944"/>
      <c r="H61" s="1944"/>
      <c r="I61" s="1944"/>
      <c r="J61" s="1944"/>
      <c r="K61" s="1944"/>
      <c r="L61" s="1944"/>
      <c r="M61" s="1944"/>
      <c r="N61" s="1944"/>
      <c r="O61" s="1944"/>
      <c r="P61" s="1944"/>
      <c r="Q61" s="1944"/>
      <c r="R61" s="1944"/>
      <c r="S61" s="1944"/>
      <c r="T61" s="1944"/>
      <c r="U61" s="1945"/>
    </row>
    <row r="62" spans="1:24" ht="32.25" customHeight="1">
      <c r="A62" s="452" t="s">
        <v>1009</v>
      </c>
      <c r="B62" s="1946" t="s">
        <v>1010</v>
      </c>
      <c r="C62" s="1947"/>
      <c r="D62" s="1947"/>
      <c r="E62" s="1947"/>
      <c r="F62" s="453"/>
      <c r="G62" s="453"/>
      <c r="H62" s="454"/>
      <c r="I62" s="455"/>
      <c r="J62" s="456"/>
      <c r="K62" s="457"/>
      <c r="L62" s="458"/>
      <c r="M62" s="456"/>
      <c r="N62" s="457"/>
      <c r="O62" s="458"/>
      <c r="P62" s="458"/>
      <c r="Q62" s="456"/>
      <c r="R62" s="457"/>
      <c r="S62" s="458"/>
      <c r="T62" s="458"/>
      <c r="U62" s="459"/>
    </row>
    <row r="63" spans="1:24" ht="24" customHeight="1">
      <c r="A63" s="1895" t="s">
        <v>983</v>
      </c>
      <c r="B63" s="460" t="s">
        <v>984</v>
      </c>
      <c r="C63" s="1948"/>
      <c r="D63" s="1948"/>
      <c r="E63" s="1948"/>
      <c r="F63" s="1948"/>
      <c r="G63" s="1948"/>
      <c r="H63" s="1948"/>
      <c r="I63" s="1948"/>
      <c r="J63" s="1922" t="s">
        <v>1011</v>
      </c>
      <c r="K63" s="1922"/>
      <c r="L63" s="1922"/>
      <c r="M63" s="1922"/>
      <c r="N63" s="1922"/>
      <c r="O63" s="1922"/>
      <c r="P63" s="1922"/>
      <c r="Q63" s="461" t="s">
        <v>1012</v>
      </c>
      <c r="R63" s="1922"/>
      <c r="S63" s="1922"/>
      <c r="T63" s="1922"/>
      <c r="U63" s="1923"/>
    </row>
    <row r="64" spans="1:24" ht="24" customHeight="1">
      <c r="A64" s="1896"/>
      <c r="B64" s="462" t="s">
        <v>985</v>
      </c>
      <c r="C64" s="1944"/>
      <c r="D64" s="1944"/>
      <c r="E64" s="1944"/>
      <c r="F64" s="1944"/>
      <c r="G64" s="1944"/>
      <c r="H64" s="463" t="s">
        <v>986</v>
      </c>
      <c r="I64" s="453"/>
      <c r="J64" s="1935"/>
      <c r="K64" s="1935"/>
      <c r="L64" s="1935"/>
      <c r="M64" s="1935"/>
      <c r="N64" s="1935"/>
      <c r="O64" s="1935"/>
      <c r="P64" s="1935"/>
      <c r="Q64" s="1935"/>
      <c r="R64" s="1935"/>
      <c r="S64" s="1935"/>
      <c r="T64" s="1935"/>
      <c r="U64" s="1936"/>
    </row>
    <row r="65" spans="1:21" ht="24" customHeight="1">
      <c r="A65" s="464" t="s">
        <v>987</v>
      </c>
      <c r="B65" s="460" t="s">
        <v>984</v>
      </c>
      <c r="C65" s="1937"/>
      <c r="D65" s="1937"/>
      <c r="E65" s="1937"/>
      <c r="F65" s="1937"/>
      <c r="G65" s="1937"/>
      <c r="H65" s="1937"/>
      <c r="I65" s="1937"/>
      <c r="J65" s="1922" t="s">
        <v>1013</v>
      </c>
      <c r="K65" s="1922"/>
      <c r="L65" s="1922"/>
      <c r="M65" s="1922"/>
      <c r="N65" s="1922"/>
      <c r="O65" s="1922"/>
      <c r="P65" s="1922"/>
      <c r="Q65" s="461" t="s">
        <v>988</v>
      </c>
      <c r="R65" s="1922"/>
      <c r="S65" s="1922"/>
      <c r="T65" s="1922"/>
      <c r="U65" s="1923"/>
    </row>
    <row r="66" spans="1:21" ht="24" customHeight="1">
      <c r="A66" s="465" t="s">
        <v>989</v>
      </c>
      <c r="B66" s="460" t="s">
        <v>985</v>
      </c>
      <c r="C66" s="1935"/>
      <c r="D66" s="1935"/>
      <c r="E66" s="1935"/>
      <c r="F66" s="1935"/>
      <c r="G66" s="1935"/>
      <c r="H66" s="466" t="s">
        <v>986</v>
      </c>
      <c r="I66" s="467"/>
      <c r="J66" s="1935"/>
      <c r="K66" s="1935"/>
      <c r="L66" s="1935"/>
      <c r="M66" s="1935"/>
      <c r="N66" s="1935"/>
      <c r="O66" s="1935"/>
      <c r="P66" s="1935"/>
      <c r="Q66" s="1935"/>
      <c r="R66" s="1935"/>
      <c r="S66" s="1935"/>
      <c r="T66" s="1935"/>
      <c r="U66" s="1936"/>
    </row>
    <row r="67" spans="1:21" ht="12" customHeight="1">
      <c r="A67" s="1924" t="s">
        <v>1014</v>
      </c>
      <c r="B67" s="1926" t="s">
        <v>991</v>
      </c>
      <c r="C67" s="1926"/>
      <c r="D67" s="1926"/>
      <c r="E67" s="1926"/>
      <c r="F67" s="1926"/>
      <c r="G67" s="1926"/>
      <c r="H67" s="1926"/>
      <c r="I67" s="1926"/>
      <c r="J67" s="1926"/>
      <c r="K67" s="1926"/>
      <c r="L67" s="1926"/>
      <c r="M67" s="1926"/>
      <c r="N67" s="1926"/>
      <c r="O67" s="1926"/>
      <c r="P67" s="1926"/>
      <c r="Q67" s="1926"/>
      <c r="R67" s="1926"/>
      <c r="S67" s="1926"/>
      <c r="T67" s="1926"/>
      <c r="U67" s="1927"/>
    </row>
    <row r="68" spans="1:21">
      <c r="A68" s="1925"/>
      <c r="B68" s="1928"/>
      <c r="C68" s="1928"/>
      <c r="D68" s="1928"/>
      <c r="E68" s="1928"/>
      <c r="F68" s="1928"/>
      <c r="G68" s="1928"/>
      <c r="H68" s="1928"/>
      <c r="I68" s="1928"/>
      <c r="J68" s="1928"/>
      <c r="K68" s="1928"/>
      <c r="L68" s="1928"/>
      <c r="M68" s="1928"/>
      <c r="N68" s="1928"/>
      <c r="O68" s="1928"/>
      <c r="P68" s="1928"/>
      <c r="Q68" s="1928"/>
      <c r="R68" s="1928"/>
      <c r="S68" s="1928"/>
      <c r="T68" s="1928"/>
      <c r="U68" s="1929"/>
    </row>
    <row r="69" spans="1:21">
      <c r="A69" s="1930" t="s">
        <v>992</v>
      </c>
      <c r="B69" s="1931" t="s">
        <v>993</v>
      </c>
      <c r="C69" s="1932"/>
      <c r="D69" s="1932"/>
      <c r="E69" s="1932"/>
      <c r="F69" s="1932"/>
      <c r="G69" s="1932"/>
      <c r="H69" s="1932"/>
      <c r="I69" s="1932"/>
      <c r="J69" s="1932"/>
      <c r="K69" s="1932"/>
      <c r="L69" s="1932"/>
      <c r="M69" s="1932"/>
      <c r="N69" s="1932"/>
      <c r="O69" s="1932"/>
      <c r="P69" s="1932"/>
      <c r="Q69" s="1932"/>
      <c r="R69" s="1932"/>
      <c r="S69" s="1932"/>
      <c r="T69" s="1932"/>
      <c r="U69" s="1933"/>
    </row>
    <row r="70" spans="1:21">
      <c r="A70" s="1896"/>
      <c r="B70" s="1934"/>
      <c r="C70" s="1928"/>
      <c r="D70" s="1928"/>
      <c r="E70" s="1928"/>
      <c r="F70" s="1928"/>
      <c r="G70" s="1928"/>
      <c r="H70" s="1928"/>
      <c r="I70" s="1928"/>
      <c r="J70" s="1928"/>
      <c r="K70" s="1928"/>
      <c r="L70" s="1928"/>
      <c r="M70" s="1928"/>
      <c r="N70" s="1928"/>
      <c r="O70" s="1928"/>
      <c r="P70" s="1928"/>
      <c r="Q70" s="1928"/>
      <c r="R70" s="1928"/>
      <c r="S70" s="1928"/>
      <c r="T70" s="1928"/>
      <c r="U70" s="1929"/>
    </row>
    <row r="71" spans="1:21">
      <c r="A71" s="1895" t="s">
        <v>994</v>
      </c>
      <c r="B71" s="1897" t="s">
        <v>995</v>
      </c>
      <c r="C71" s="1898"/>
      <c r="D71" s="1898"/>
      <c r="E71" s="1898"/>
      <c r="F71" s="1898"/>
      <c r="G71" s="1898"/>
      <c r="H71" s="1898"/>
      <c r="I71" s="1898"/>
      <c r="J71" s="1898"/>
      <c r="K71" s="1898"/>
      <c r="L71" s="1898"/>
      <c r="M71" s="1898"/>
      <c r="N71" s="1898"/>
      <c r="O71" s="1898"/>
      <c r="P71" s="1898"/>
      <c r="Q71" s="1898"/>
      <c r="R71" s="1898"/>
      <c r="S71" s="1898"/>
      <c r="T71" s="1898"/>
      <c r="U71" s="1899"/>
    </row>
    <row r="72" spans="1:21">
      <c r="A72" s="1896"/>
      <c r="B72" s="1900"/>
      <c r="C72" s="1901"/>
      <c r="D72" s="1901"/>
      <c r="E72" s="1901"/>
      <c r="F72" s="1901"/>
      <c r="G72" s="1901"/>
      <c r="H72" s="1901"/>
      <c r="I72" s="1901"/>
      <c r="J72" s="1901"/>
      <c r="K72" s="1901"/>
      <c r="L72" s="1901"/>
      <c r="M72" s="1901"/>
      <c r="N72" s="1901"/>
      <c r="O72" s="1901"/>
      <c r="P72" s="1901"/>
      <c r="Q72" s="1901"/>
      <c r="R72" s="1901"/>
      <c r="S72" s="1901"/>
      <c r="T72" s="1901"/>
      <c r="U72" s="1902"/>
    </row>
    <row r="73" spans="1:21">
      <c r="A73" s="1904" t="s">
        <v>996</v>
      </c>
      <c r="B73" s="1905"/>
      <c r="C73" s="1905"/>
      <c r="D73" s="1905"/>
      <c r="E73" s="1905"/>
      <c r="F73" s="1905"/>
      <c r="G73" s="1905"/>
      <c r="H73" s="1905"/>
      <c r="I73" s="1905"/>
      <c r="J73" s="1905"/>
      <c r="K73" s="1905"/>
      <c r="L73" s="1905"/>
      <c r="M73" s="1905"/>
      <c r="N73" s="1905"/>
      <c r="O73" s="1905"/>
      <c r="P73" s="1905"/>
      <c r="Q73" s="1905"/>
      <c r="R73" s="1905"/>
      <c r="S73" s="1905"/>
      <c r="T73" s="1905"/>
      <c r="U73" s="1906"/>
    </row>
    <row r="74" spans="1:21">
      <c r="A74" s="1907"/>
      <c r="B74" s="1908"/>
      <c r="C74" s="1908"/>
      <c r="D74" s="1908"/>
      <c r="E74" s="1908"/>
      <c r="F74" s="1908"/>
      <c r="G74" s="1908"/>
      <c r="H74" s="1908"/>
      <c r="I74" s="1908"/>
      <c r="J74" s="1908"/>
      <c r="K74" s="1908"/>
      <c r="L74" s="1908"/>
      <c r="M74" s="1908"/>
      <c r="N74" s="1908"/>
      <c r="O74" s="1908"/>
      <c r="P74" s="1908"/>
      <c r="Q74" s="1908"/>
      <c r="R74" s="1908"/>
      <c r="S74" s="1908"/>
      <c r="T74" s="1908"/>
      <c r="U74" s="1909"/>
    </row>
    <row r="75" spans="1:21">
      <c r="A75" s="1907"/>
      <c r="B75" s="1908"/>
      <c r="C75" s="1908"/>
      <c r="D75" s="1908"/>
      <c r="E75" s="1908"/>
      <c r="F75" s="1908"/>
      <c r="G75" s="1908"/>
      <c r="H75" s="1908"/>
      <c r="I75" s="1908"/>
      <c r="J75" s="1908"/>
      <c r="K75" s="1908"/>
      <c r="L75" s="1908"/>
      <c r="M75" s="1908"/>
      <c r="N75" s="1908"/>
      <c r="O75" s="1908"/>
      <c r="P75" s="1908"/>
      <c r="Q75" s="1908"/>
      <c r="R75" s="1908"/>
      <c r="S75" s="1908"/>
      <c r="T75" s="1908"/>
      <c r="U75" s="1909"/>
    </row>
    <row r="76" spans="1:21">
      <c r="A76" s="1907"/>
      <c r="B76" s="1908"/>
      <c r="C76" s="1908"/>
      <c r="D76" s="1908"/>
      <c r="E76" s="1908"/>
      <c r="F76" s="1908"/>
      <c r="G76" s="1908"/>
      <c r="H76" s="1908"/>
      <c r="I76" s="1908"/>
      <c r="J76" s="1908"/>
      <c r="K76" s="1908"/>
      <c r="L76" s="1908"/>
      <c r="M76" s="1908"/>
      <c r="N76" s="1908"/>
      <c r="O76" s="1908"/>
      <c r="P76" s="1908"/>
      <c r="Q76" s="1908"/>
      <c r="R76" s="1908"/>
      <c r="S76" s="1908"/>
      <c r="T76" s="1908"/>
      <c r="U76" s="1909"/>
    </row>
    <row r="77" spans="1:21">
      <c r="A77" s="1907"/>
      <c r="B77" s="1908"/>
      <c r="C77" s="1908"/>
      <c r="D77" s="1908"/>
      <c r="E77" s="1908"/>
      <c r="F77" s="1908"/>
      <c r="G77" s="1908"/>
      <c r="H77" s="1908"/>
      <c r="I77" s="1908"/>
      <c r="J77" s="1908"/>
      <c r="K77" s="1908"/>
      <c r="L77" s="1908"/>
      <c r="M77" s="1908"/>
      <c r="N77" s="1908"/>
      <c r="O77" s="1908"/>
      <c r="P77" s="1908"/>
      <c r="Q77" s="1908"/>
      <c r="R77" s="1908"/>
      <c r="S77" s="1908"/>
      <c r="T77" s="1908"/>
      <c r="U77" s="1909"/>
    </row>
    <row r="78" spans="1:21">
      <c r="A78" s="1907"/>
      <c r="B78" s="1908"/>
      <c r="C78" s="1908"/>
      <c r="D78" s="1908"/>
      <c r="E78" s="1908"/>
      <c r="F78" s="1908"/>
      <c r="G78" s="1908"/>
      <c r="H78" s="1908"/>
      <c r="I78" s="1908"/>
      <c r="J78" s="1908"/>
      <c r="K78" s="1908"/>
      <c r="L78" s="1908"/>
      <c r="M78" s="1908"/>
      <c r="N78" s="1908"/>
      <c r="O78" s="1908"/>
      <c r="P78" s="1908"/>
      <c r="Q78" s="1908"/>
      <c r="R78" s="1908"/>
      <c r="S78" s="1908"/>
      <c r="T78" s="1908"/>
      <c r="U78" s="1909"/>
    </row>
    <row r="79" spans="1:21">
      <c r="A79" s="1907"/>
      <c r="B79" s="1908"/>
      <c r="C79" s="1908"/>
      <c r="D79" s="1908"/>
      <c r="E79" s="1908"/>
      <c r="F79" s="1908"/>
      <c r="G79" s="1908"/>
      <c r="H79" s="1908"/>
      <c r="I79" s="1908"/>
      <c r="J79" s="1908"/>
      <c r="K79" s="1908"/>
      <c r="L79" s="1908"/>
      <c r="M79" s="1908"/>
      <c r="N79" s="1908"/>
      <c r="O79" s="1908"/>
      <c r="P79" s="1908"/>
      <c r="Q79" s="1908"/>
      <c r="R79" s="1908"/>
      <c r="S79" s="1908"/>
      <c r="T79" s="1908"/>
      <c r="U79" s="1909"/>
    </row>
    <row r="80" spans="1:21">
      <c r="A80" s="1907"/>
      <c r="B80" s="1908"/>
      <c r="C80" s="1908"/>
      <c r="D80" s="1908"/>
      <c r="E80" s="1908"/>
      <c r="F80" s="1908"/>
      <c r="G80" s="1908"/>
      <c r="H80" s="1908"/>
      <c r="I80" s="1908"/>
      <c r="J80" s="1908"/>
      <c r="K80" s="1908"/>
      <c r="L80" s="1908"/>
      <c r="M80" s="1908"/>
      <c r="N80" s="1908"/>
      <c r="O80" s="1908"/>
      <c r="P80" s="1908"/>
      <c r="Q80" s="1908"/>
      <c r="R80" s="1908"/>
      <c r="S80" s="1908"/>
      <c r="T80" s="1908"/>
      <c r="U80" s="1909"/>
    </row>
    <row r="81" spans="1:21">
      <c r="A81" s="1907"/>
      <c r="B81" s="1908"/>
      <c r="C81" s="1908"/>
      <c r="D81" s="1908"/>
      <c r="E81" s="1908"/>
      <c r="F81" s="1908"/>
      <c r="G81" s="1908"/>
      <c r="H81" s="1908"/>
      <c r="I81" s="1908"/>
      <c r="J81" s="1908"/>
      <c r="K81" s="1908"/>
      <c r="L81" s="1908"/>
      <c r="M81" s="1908"/>
      <c r="N81" s="1908"/>
      <c r="O81" s="1908"/>
      <c r="P81" s="1908"/>
      <c r="Q81" s="1908"/>
      <c r="R81" s="1908"/>
      <c r="S81" s="1908"/>
      <c r="T81" s="1908"/>
      <c r="U81" s="1909"/>
    </row>
    <row r="82" spans="1:21">
      <c r="A82" s="1907"/>
      <c r="B82" s="1908"/>
      <c r="C82" s="1908"/>
      <c r="D82" s="1908"/>
      <c r="E82" s="1908"/>
      <c r="F82" s="1908"/>
      <c r="G82" s="1908"/>
      <c r="H82" s="1908"/>
      <c r="I82" s="1908"/>
      <c r="J82" s="1908"/>
      <c r="K82" s="1908"/>
      <c r="L82" s="1908"/>
      <c r="M82" s="1908"/>
      <c r="N82" s="1908"/>
      <c r="O82" s="1908"/>
      <c r="P82" s="1908"/>
      <c r="Q82" s="1908"/>
      <c r="R82" s="1908"/>
      <c r="S82" s="1908"/>
      <c r="T82" s="1908"/>
      <c r="U82" s="1909"/>
    </row>
    <row r="83" spans="1:21">
      <c r="A83" s="1907"/>
      <c r="B83" s="1908"/>
      <c r="C83" s="1908"/>
      <c r="D83" s="1908"/>
      <c r="E83" s="1908"/>
      <c r="F83" s="1908"/>
      <c r="G83" s="1908"/>
      <c r="H83" s="1908"/>
      <c r="I83" s="1908"/>
      <c r="J83" s="1908"/>
      <c r="K83" s="1908"/>
      <c r="L83" s="1908"/>
      <c r="M83" s="1908"/>
      <c r="N83" s="1908"/>
      <c r="O83" s="1908"/>
      <c r="P83" s="1908"/>
      <c r="Q83" s="1908"/>
      <c r="R83" s="1908"/>
      <c r="S83" s="1908"/>
      <c r="T83" s="1908"/>
      <c r="U83" s="1909"/>
    </row>
    <row r="84" spans="1:21">
      <c r="A84" s="1907"/>
      <c r="B84" s="1908"/>
      <c r="C84" s="1908"/>
      <c r="D84" s="1908"/>
      <c r="E84" s="1908"/>
      <c r="F84" s="1908"/>
      <c r="G84" s="1908"/>
      <c r="H84" s="1908"/>
      <c r="I84" s="1908"/>
      <c r="J84" s="1908"/>
      <c r="K84" s="1908"/>
      <c r="L84" s="1908"/>
      <c r="M84" s="1908"/>
      <c r="N84" s="1908"/>
      <c r="O84" s="1908"/>
      <c r="P84" s="1908"/>
      <c r="Q84" s="1908"/>
      <c r="R84" s="1908"/>
      <c r="S84" s="1908"/>
      <c r="T84" s="1908"/>
      <c r="U84" s="1909"/>
    </row>
    <row r="85" spans="1:21">
      <c r="A85" s="1907"/>
      <c r="B85" s="1908"/>
      <c r="C85" s="1908"/>
      <c r="D85" s="1908"/>
      <c r="E85" s="1908"/>
      <c r="F85" s="1908"/>
      <c r="G85" s="1908"/>
      <c r="H85" s="1908"/>
      <c r="I85" s="1908"/>
      <c r="J85" s="1908"/>
      <c r="K85" s="1908"/>
      <c r="L85" s="1908"/>
      <c r="M85" s="1908"/>
      <c r="N85" s="1908"/>
      <c r="O85" s="1908"/>
      <c r="P85" s="1908"/>
      <c r="Q85" s="1908"/>
      <c r="R85" s="1908"/>
      <c r="S85" s="1908"/>
      <c r="T85" s="1908"/>
      <c r="U85" s="1909"/>
    </row>
    <row r="86" spans="1:21">
      <c r="A86" s="1907"/>
      <c r="B86" s="1908"/>
      <c r="C86" s="1908"/>
      <c r="D86" s="1908"/>
      <c r="E86" s="1908"/>
      <c r="F86" s="1908"/>
      <c r="G86" s="1908"/>
      <c r="H86" s="1908"/>
      <c r="I86" s="1908"/>
      <c r="J86" s="1908"/>
      <c r="K86" s="1908"/>
      <c r="L86" s="1908"/>
      <c r="M86" s="1908"/>
      <c r="N86" s="1908"/>
      <c r="O86" s="1908"/>
      <c r="P86" s="1908"/>
      <c r="Q86" s="1908"/>
      <c r="R86" s="1908"/>
      <c r="S86" s="1908"/>
      <c r="T86" s="1908"/>
      <c r="U86" s="1909"/>
    </row>
    <row r="87" spans="1:21">
      <c r="A87" s="1907"/>
      <c r="B87" s="1908"/>
      <c r="C87" s="1908"/>
      <c r="D87" s="1908"/>
      <c r="E87" s="1908"/>
      <c r="F87" s="1908"/>
      <c r="G87" s="1908"/>
      <c r="H87" s="1908"/>
      <c r="I87" s="1908"/>
      <c r="J87" s="1908"/>
      <c r="K87" s="1908"/>
      <c r="L87" s="1908"/>
      <c r="M87" s="1908"/>
      <c r="N87" s="1908"/>
      <c r="O87" s="1908"/>
      <c r="P87" s="1908"/>
      <c r="Q87" s="1908"/>
      <c r="R87" s="1908"/>
      <c r="S87" s="1908"/>
      <c r="T87" s="1908"/>
      <c r="U87" s="1909"/>
    </row>
    <row r="88" spans="1:21">
      <c r="A88" s="1907"/>
      <c r="B88" s="1908"/>
      <c r="C88" s="1908"/>
      <c r="D88" s="1908"/>
      <c r="E88" s="1908"/>
      <c r="F88" s="1908"/>
      <c r="G88" s="1908"/>
      <c r="H88" s="1908"/>
      <c r="I88" s="1908"/>
      <c r="J88" s="1908"/>
      <c r="K88" s="1908"/>
      <c r="L88" s="1908"/>
      <c r="M88" s="1908"/>
      <c r="N88" s="1908"/>
      <c r="O88" s="1908"/>
      <c r="P88" s="1908"/>
      <c r="Q88" s="1908"/>
      <c r="R88" s="1908"/>
      <c r="S88" s="1908"/>
      <c r="T88" s="1908"/>
      <c r="U88" s="1909"/>
    </row>
    <row r="89" spans="1:21">
      <c r="A89" s="1907"/>
      <c r="B89" s="1908"/>
      <c r="C89" s="1908"/>
      <c r="D89" s="1908"/>
      <c r="E89" s="1908"/>
      <c r="F89" s="1908"/>
      <c r="G89" s="1908"/>
      <c r="H89" s="1908"/>
      <c r="I89" s="1908"/>
      <c r="J89" s="1908"/>
      <c r="K89" s="1908"/>
      <c r="L89" s="1908"/>
      <c r="M89" s="1908"/>
      <c r="N89" s="1908"/>
      <c r="O89" s="1908"/>
      <c r="P89" s="1908"/>
      <c r="Q89" s="1908"/>
      <c r="R89" s="1908"/>
      <c r="S89" s="1908"/>
      <c r="T89" s="1908"/>
      <c r="U89" s="1909"/>
    </row>
    <row r="90" spans="1:21">
      <c r="A90" s="1907"/>
      <c r="B90" s="1908"/>
      <c r="C90" s="1908"/>
      <c r="D90" s="1908"/>
      <c r="E90" s="1908"/>
      <c r="F90" s="1908"/>
      <c r="G90" s="1908"/>
      <c r="H90" s="1908"/>
      <c r="I90" s="1908"/>
      <c r="J90" s="1908"/>
      <c r="K90" s="1908"/>
      <c r="L90" s="1908"/>
      <c r="M90" s="1908"/>
      <c r="N90" s="1908"/>
      <c r="O90" s="1908"/>
      <c r="P90" s="1908"/>
      <c r="Q90" s="1908"/>
      <c r="R90" s="1908"/>
      <c r="S90" s="1908"/>
      <c r="T90" s="1908"/>
      <c r="U90" s="1909"/>
    </row>
    <row r="91" spans="1:21">
      <c r="A91" s="1907"/>
      <c r="B91" s="1908"/>
      <c r="C91" s="1908"/>
      <c r="D91" s="1908"/>
      <c r="E91" s="1908"/>
      <c r="F91" s="1908"/>
      <c r="G91" s="1908"/>
      <c r="H91" s="1908"/>
      <c r="I91" s="1908"/>
      <c r="J91" s="1908"/>
      <c r="K91" s="1908"/>
      <c r="L91" s="1908"/>
      <c r="M91" s="1908"/>
      <c r="N91" s="1908"/>
      <c r="O91" s="1908"/>
      <c r="P91" s="1908"/>
      <c r="Q91" s="1908"/>
      <c r="R91" s="1908"/>
      <c r="S91" s="1908"/>
      <c r="T91" s="1908"/>
      <c r="U91" s="1909"/>
    </row>
    <row r="92" spans="1:21">
      <c r="A92" s="1907"/>
      <c r="B92" s="1908"/>
      <c r="C92" s="1908"/>
      <c r="D92" s="1908"/>
      <c r="E92" s="1908"/>
      <c r="F92" s="1908"/>
      <c r="G92" s="1908"/>
      <c r="H92" s="1908"/>
      <c r="I92" s="1908"/>
      <c r="J92" s="1908"/>
      <c r="K92" s="1908"/>
      <c r="L92" s="1908"/>
      <c r="M92" s="1908"/>
      <c r="N92" s="1908"/>
      <c r="O92" s="1908"/>
      <c r="P92" s="1908"/>
      <c r="Q92" s="1908"/>
      <c r="R92" s="1908"/>
      <c r="S92" s="1908"/>
      <c r="T92" s="1908"/>
      <c r="U92" s="1909"/>
    </row>
    <row r="93" spans="1:21">
      <c r="A93" s="1907"/>
      <c r="B93" s="1908"/>
      <c r="C93" s="1908"/>
      <c r="D93" s="1908"/>
      <c r="E93" s="1908"/>
      <c r="F93" s="1908"/>
      <c r="G93" s="1908"/>
      <c r="H93" s="1908"/>
      <c r="I93" s="1908"/>
      <c r="J93" s="1908"/>
      <c r="K93" s="1908"/>
      <c r="L93" s="1908"/>
      <c r="M93" s="1908"/>
      <c r="N93" s="1908"/>
      <c r="O93" s="1908"/>
      <c r="P93" s="1908"/>
      <c r="Q93" s="1908"/>
      <c r="R93" s="1908"/>
      <c r="S93" s="1908"/>
      <c r="T93" s="1908"/>
      <c r="U93" s="1909"/>
    </row>
    <row r="94" spans="1:21">
      <c r="A94" s="1907"/>
      <c r="B94" s="1908"/>
      <c r="C94" s="1908"/>
      <c r="D94" s="1908"/>
      <c r="E94" s="1908"/>
      <c r="F94" s="1908"/>
      <c r="G94" s="1908"/>
      <c r="H94" s="1908"/>
      <c r="I94" s="1908"/>
      <c r="J94" s="1908"/>
      <c r="K94" s="1908"/>
      <c r="L94" s="1908"/>
      <c r="M94" s="1908"/>
      <c r="N94" s="1908"/>
      <c r="O94" s="1908"/>
      <c r="P94" s="1908"/>
      <c r="Q94" s="1908"/>
      <c r="R94" s="1908"/>
      <c r="S94" s="1908"/>
      <c r="T94" s="1908"/>
      <c r="U94" s="1909"/>
    </row>
    <row r="95" spans="1:21">
      <c r="A95" s="1907"/>
      <c r="B95" s="1908"/>
      <c r="C95" s="1908"/>
      <c r="D95" s="1908"/>
      <c r="E95" s="1908"/>
      <c r="F95" s="1908"/>
      <c r="G95" s="1908"/>
      <c r="H95" s="1908"/>
      <c r="I95" s="1908"/>
      <c r="J95" s="1908"/>
      <c r="K95" s="1908"/>
      <c r="L95" s="1908"/>
      <c r="M95" s="1908"/>
      <c r="N95" s="1908"/>
      <c r="O95" s="1908"/>
      <c r="P95" s="1908"/>
      <c r="Q95" s="1908"/>
      <c r="R95" s="1908"/>
      <c r="S95" s="1908"/>
      <c r="T95" s="1908"/>
      <c r="U95" s="1909"/>
    </row>
    <row r="96" spans="1:21">
      <c r="A96" s="1907"/>
      <c r="B96" s="1908"/>
      <c r="C96" s="1908"/>
      <c r="D96" s="1908"/>
      <c r="E96" s="1908"/>
      <c r="F96" s="1908"/>
      <c r="G96" s="1908"/>
      <c r="H96" s="1908"/>
      <c r="I96" s="1908"/>
      <c r="J96" s="1908"/>
      <c r="K96" s="1908"/>
      <c r="L96" s="1908"/>
      <c r="M96" s="1908"/>
      <c r="N96" s="1908"/>
      <c r="O96" s="1908"/>
      <c r="P96" s="1908"/>
      <c r="Q96" s="1908"/>
      <c r="R96" s="1908"/>
      <c r="S96" s="1908"/>
      <c r="T96" s="1908"/>
      <c r="U96" s="1909"/>
    </row>
    <row r="97" spans="1:21">
      <c r="A97" s="1907"/>
      <c r="B97" s="1908"/>
      <c r="C97" s="1908"/>
      <c r="D97" s="1908"/>
      <c r="E97" s="1908"/>
      <c r="F97" s="1908"/>
      <c r="G97" s="1908"/>
      <c r="H97" s="1908"/>
      <c r="I97" s="1908"/>
      <c r="J97" s="1908"/>
      <c r="K97" s="1908"/>
      <c r="L97" s="1908"/>
      <c r="M97" s="1908"/>
      <c r="N97" s="1908"/>
      <c r="O97" s="1908"/>
      <c r="P97" s="1908"/>
      <c r="Q97" s="1908"/>
      <c r="R97" s="1908"/>
      <c r="S97" s="1908"/>
      <c r="T97" s="1908"/>
      <c r="U97" s="1909"/>
    </row>
    <row r="98" spans="1:21">
      <c r="A98" s="1907"/>
      <c r="B98" s="1908"/>
      <c r="C98" s="1908"/>
      <c r="D98" s="1908"/>
      <c r="E98" s="1908"/>
      <c r="F98" s="1908"/>
      <c r="G98" s="1908"/>
      <c r="H98" s="1908"/>
      <c r="I98" s="1908"/>
      <c r="J98" s="1908"/>
      <c r="K98" s="1908"/>
      <c r="L98" s="1908"/>
      <c r="M98" s="1908"/>
      <c r="N98" s="1908"/>
      <c r="O98" s="1908"/>
      <c r="P98" s="1908"/>
      <c r="Q98" s="1908"/>
      <c r="R98" s="1908"/>
      <c r="S98" s="1908"/>
      <c r="T98" s="1908"/>
      <c r="U98" s="1909"/>
    </row>
    <row r="99" spans="1:21">
      <c r="A99" s="1907"/>
      <c r="B99" s="1908"/>
      <c r="C99" s="1908"/>
      <c r="D99" s="1908"/>
      <c r="E99" s="1908"/>
      <c r="F99" s="1908"/>
      <c r="G99" s="1908"/>
      <c r="H99" s="1908"/>
      <c r="I99" s="1908"/>
      <c r="J99" s="1908"/>
      <c r="K99" s="1908"/>
      <c r="L99" s="1908"/>
      <c r="M99" s="1908"/>
      <c r="N99" s="1908"/>
      <c r="O99" s="1908"/>
      <c r="P99" s="1908"/>
      <c r="Q99" s="1908"/>
      <c r="R99" s="1908"/>
      <c r="S99" s="1908"/>
      <c r="T99" s="1908"/>
      <c r="U99" s="1909"/>
    </row>
    <row r="100" spans="1:21">
      <c r="A100" s="1910"/>
      <c r="B100" s="1911"/>
      <c r="C100" s="1911"/>
      <c r="D100" s="1911"/>
      <c r="E100" s="1911"/>
      <c r="F100" s="1911"/>
      <c r="G100" s="1911"/>
      <c r="H100" s="1911"/>
      <c r="I100" s="1911"/>
      <c r="J100" s="1911"/>
      <c r="K100" s="1911"/>
      <c r="L100" s="1911"/>
      <c r="M100" s="1911"/>
      <c r="N100" s="1911"/>
      <c r="O100" s="1911"/>
      <c r="P100" s="1911"/>
      <c r="Q100" s="1911"/>
      <c r="R100" s="1911"/>
      <c r="S100" s="1911"/>
      <c r="T100" s="1911"/>
      <c r="U100" s="1912"/>
    </row>
    <row r="101" spans="1:21">
      <c r="A101" s="1904" t="s">
        <v>997</v>
      </c>
      <c r="B101" s="1905"/>
      <c r="C101" s="1905"/>
      <c r="D101" s="1905"/>
      <c r="E101" s="1905"/>
      <c r="F101" s="1905"/>
      <c r="G101" s="1905"/>
      <c r="H101" s="1905"/>
      <c r="I101" s="1905"/>
      <c r="J101" s="1905"/>
      <c r="K101" s="1905"/>
      <c r="L101" s="1905"/>
      <c r="M101" s="1905"/>
      <c r="N101" s="1905"/>
      <c r="O101" s="1905"/>
      <c r="P101" s="1905"/>
      <c r="Q101" s="1905"/>
      <c r="R101" s="1905"/>
      <c r="S101" s="1905"/>
      <c r="T101" s="1905"/>
      <c r="U101" s="1906"/>
    </row>
    <row r="102" spans="1:21">
      <c r="A102" s="1907"/>
      <c r="B102" s="1908"/>
      <c r="C102" s="1908"/>
      <c r="D102" s="1908"/>
      <c r="E102" s="1908"/>
      <c r="F102" s="1908"/>
      <c r="G102" s="1908"/>
      <c r="H102" s="1908"/>
      <c r="I102" s="1908"/>
      <c r="J102" s="1908"/>
      <c r="K102" s="1908"/>
      <c r="L102" s="1908"/>
      <c r="M102" s="1908"/>
      <c r="N102" s="1908"/>
      <c r="O102" s="1908"/>
      <c r="P102" s="1908"/>
      <c r="Q102" s="1908"/>
      <c r="R102" s="1908"/>
      <c r="S102" s="1908"/>
      <c r="T102" s="1908"/>
      <c r="U102" s="1909"/>
    </row>
    <row r="103" spans="1:21">
      <c r="A103" s="1907"/>
      <c r="B103" s="1908"/>
      <c r="C103" s="1908"/>
      <c r="D103" s="1908"/>
      <c r="E103" s="1908"/>
      <c r="F103" s="1908"/>
      <c r="G103" s="1908"/>
      <c r="H103" s="1908"/>
      <c r="I103" s="1908"/>
      <c r="J103" s="1908"/>
      <c r="K103" s="1908"/>
      <c r="L103" s="1908"/>
      <c r="M103" s="1908"/>
      <c r="N103" s="1908"/>
      <c r="O103" s="1908"/>
      <c r="P103" s="1908"/>
      <c r="Q103" s="1908"/>
      <c r="R103" s="1908"/>
      <c r="S103" s="1908"/>
      <c r="T103" s="1908"/>
      <c r="U103" s="1909"/>
    </row>
    <row r="104" spans="1:21">
      <c r="A104" s="1907"/>
      <c r="B104" s="1908"/>
      <c r="C104" s="1908"/>
      <c r="D104" s="1908"/>
      <c r="E104" s="1908"/>
      <c r="F104" s="1908"/>
      <c r="G104" s="1908"/>
      <c r="H104" s="1908"/>
      <c r="I104" s="1908"/>
      <c r="J104" s="1908"/>
      <c r="K104" s="1908"/>
      <c r="L104" s="1908"/>
      <c r="M104" s="1908"/>
      <c r="N104" s="1908"/>
      <c r="O104" s="1908"/>
      <c r="P104" s="1908"/>
      <c r="Q104" s="1908"/>
      <c r="R104" s="1908"/>
      <c r="S104" s="1908"/>
      <c r="T104" s="1908"/>
      <c r="U104" s="1909"/>
    </row>
    <row r="105" spans="1:21">
      <c r="A105" s="1907"/>
      <c r="B105" s="1908"/>
      <c r="C105" s="1908"/>
      <c r="D105" s="1908"/>
      <c r="E105" s="1908"/>
      <c r="F105" s="1908"/>
      <c r="G105" s="1908"/>
      <c r="H105" s="1908"/>
      <c r="I105" s="1908"/>
      <c r="J105" s="1908"/>
      <c r="K105" s="1908"/>
      <c r="L105" s="1908"/>
      <c r="M105" s="1908"/>
      <c r="N105" s="1908"/>
      <c r="O105" s="1908"/>
      <c r="P105" s="1908"/>
      <c r="Q105" s="1908"/>
      <c r="R105" s="1908"/>
      <c r="S105" s="1908"/>
      <c r="T105" s="1908"/>
      <c r="U105" s="1909"/>
    </row>
    <row r="106" spans="1:21">
      <c r="A106" s="1910"/>
      <c r="B106" s="1911"/>
      <c r="C106" s="1911"/>
      <c r="D106" s="1911"/>
      <c r="E106" s="1911"/>
      <c r="F106" s="1911"/>
      <c r="G106" s="1911"/>
      <c r="H106" s="1911"/>
      <c r="I106" s="1911"/>
      <c r="J106" s="1911"/>
      <c r="K106" s="1911"/>
      <c r="L106" s="1911"/>
      <c r="M106" s="1911"/>
      <c r="N106" s="1911"/>
      <c r="O106" s="1911"/>
      <c r="P106" s="1911"/>
      <c r="Q106" s="1911"/>
      <c r="R106" s="1911"/>
      <c r="S106" s="1911"/>
      <c r="T106" s="1911"/>
      <c r="U106" s="1912"/>
    </row>
    <row r="107" spans="1:21" ht="1.5" hidden="1" customHeight="1">
      <c r="A107" s="470"/>
      <c r="B107" s="471"/>
      <c r="C107" s="472"/>
      <c r="D107" s="472"/>
      <c r="E107" s="471"/>
      <c r="F107" s="472"/>
      <c r="G107" s="472"/>
      <c r="H107" s="472"/>
      <c r="I107" s="472"/>
      <c r="J107" s="472"/>
      <c r="K107" s="472"/>
      <c r="L107" s="472"/>
      <c r="M107" s="472"/>
      <c r="N107" s="472"/>
      <c r="O107" s="472"/>
      <c r="P107" s="472"/>
      <c r="Q107" s="473"/>
      <c r="R107" s="474"/>
      <c r="S107" s="474"/>
      <c r="T107" s="474"/>
      <c r="U107" s="475"/>
    </row>
    <row r="108" spans="1:21" ht="53.25" customHeight="1" thickBot="1">
      <c r="A108" s="476" t="s">
        <v>998</v>
      </c>
      <c r="B108" s="1913" t="s">
        <v>1015</v>
      </c>
      <c r="C108" s="1914"/>
      <c r="D108" s="1915"/>
      <c r="E108" s="1916" t="s">
        <v>1016</v>
      </c>
      <c r="F108" s="1917"/>
      <c r="G108" s="1917"/>
      <c r="H108" s="1917"/>
      <c r="I108" s="1917"/>
      <c r="J108" s="1917"/>
      <c r="K108" s="1917"/>
      <c r="L108" s="1917"/>
      <c r="M108" s="1917"/>
      <c r="N108" s="1917"/>
      <c r="O108" s="1917"/>
      <c r="P108" s="1917"/>
      <c r="Q108" s="1918"/>
      <c r="R108" s="1918"/>
      <c r="S108" s="1918"/>
      <c r="T108" s="1918"/>
      <c r="U108" s="1919"/>
    </row>
    <row r="109" spans="1:21" ht="24" customHeight="1">
      <c r="A109" s="1920" t="s">
        <v>1005</v>
      </c>
      <c r="B109" s="1920"/>
      <c r="C109" s="1920"/>
      <c r="D109" s="1920"/>
      <c r="E109" s="1920"/>
      <c r="F109" s="1920"/>
      <c r="G109" s="1920"/>
      <c r="H109" s="1920"/>
      <c r="I109" s="1920"/>
      <c r="J109" s="1920"/>
      <c r="K109" s="1920"/>
      <c r="L109" s="1920"/>
      <c r="M109" s="1920"/>
      <c r="N109" s="1920"/>
      <c r="O109" s="1920"/>
      <c r="P109" s="1920"/>
      <c r="Q109" s="1920"/>
      <c r="R109" s="1920"/>
      <c r="S109" s="1920"/>
      <c r="T109" s="1920"/>
      <c r="U109" s="1920"/>
    </row>
    <row r="110" spans="1:21" ht="12" customHeight="1">
      <c r="A110" s="1921" t="s">
        <v>1006</v>
      </c>
      <c r="B110" s="1921"/>
      <c r="C110" s="1921"/>
      <c r="D110" s="1921"/>
      <c r="E110" s="1921"/>
      <c r="F110" s="1921"/>
      <c r="G110" s="1921"/>
      <c r="H110" s="1921"/>
      <c r="I110" s="1921"/>
      <c r="J110" s="1921"/>
      <c r="K110" s="1921"/>
      <c r="L110" s="1921"/>
      <c r="M110" s="1921"/>
      <c r="N110" s="1921"/>
      <c r="O110" s="1921"/>
      <c r="P110" s="1921"/>
      <c r="Q110" s="1921"/>
      <c r="R110" s="1921"/>
      <c r="S110" s="1921"/>
      <c r="T110" s="1921"/>
      <c r="U110" s="1921"/>
    </row>
    <row r="112" spans="1:21" ht="17.25">
      <c r="J112" s="1903"/>
      <c r="K112" s="1903"/>
      <c r="L112" s="1903"/>
      <c r="M112" s="1903"/>
      <c r="N112" s="1903"/>
      <c r="O112" s="1903"/>
      <c r="P112" s="1903"/>
      <c r="Q112" s="1903"/>
      <c r="R112" s="1903"/>
      <c r="S112" s="1903"/>
      <c r="T112" s="1903"/>
      <c r="U112" s="1903"/>
    </row>
  </sheetData>
  <mergeCells count="65">
    <mergeCell ref="A5:A6"/>
    <mergeCell ref="B5:U6"/>
    <mergeCell ref="C9:G9"/>
    <mergeCell ref="J9:U9"/>
    <mergeCell ref="A8:A9"/>
    <mergeCell ref="C8:I8"/>
    <mergeCell ref="B7:D7"/>
    <mergeCell ref="J8:U8"/>
    <mergeCell ref="B1:H1"/>
    <mergeCell ref="D4:E4"/>
    <mergeCell ref="L1:T1"/>
    <mergeCell ref="C10:I10"/>
    <mergeCell ref="C11:G11"/>
    <mergeCell ref="J11:U11"/>
    <mergeCell ref="J10:U10"/>
    <mergeCell ref="B54:D54"/>
    <mergeCell ref="E54:P54"/>
    <mergeCell ref="Q54:U54"/>
    <mergeCell ref="A12:A13"/>
    <mergeCell ref="B12:U13"/>
    <mergeCell ref="A14:A15"/>
    <mergeCell ref="B14:U15"/>
    <mergeCell ref="A16:A17"/>
    <mergeCell ref="B16:U17"/>
    <mergeCell ref="A18:U45"/>
    <mergeCell ref="A46:U51"/>
    <mergeCell ref="B52:D52"/>
    <mergeCell ref="E52:P52"/>
    <mergeCell ref="Q52:U52"/>
    <mergeCell ref="A55:U55"/>
    <mergeCell ref="A56:U56"/>
    <mergeCell ref="B57:H57"/>
    <mergeCell ref="J57:M57"/>
    <mergeCell ref="O57:P57"/>
    <mergeCell ref="R57:S57"/>
    <mergeCell ref="D59:E59"/>
    <mergeCell ref="A60:A61"/>
    <mergeCell ref="B60:U61"/>
    <mergeCell ref="B62:E62"/>
    <mergeCell ref="A63:A64"/>
    <mergeCell ref="C63:I63"/>
    <mergeCell ref="J63:M63"/>
    <mergeCell ref="N63:P63"/>
    <mergeCell ref="R63:U63"/>
    <mergeCell ref="C64:G64"/>
    <mergeCell ref="J64:U64"/>
    <mergeCell ref="R65:U65"/>
    <mergeCell ref="A67:A68"/>
    <mergeCell ref="B67:U68"/>
    <mergeCell ref="A69:A70"/>
    <mergeCell ref="B69:U70"/>
    <mergeCell ref="C66:G66"/>
    <mergeCell ref="J66:U66"/>
    <mergeCell ref="C65:I65"/>
    <mergeCell ref="J65:M65"/>
    <mergeCell ref="N65:P65"/>
    <mergeCell ref="A71:A72"/>
    <mergeCell ref="B71:U72"/>
    <mergeCell ref="J112:U112"/>
    <mergeCell ref="A73:U100"/>
    <mergeCell ref="A101:U106"/>
    <mergeCell ref="B108:D108"/>
    <mergeCell ref="E108:U108"/>
    <mergeCell ref="A109:U109"/>
    <mergeCell ref="A110:U110"/>
  </mergeCells>
  <phoneticPr fontId="5"/>
  <conditionalFormatting sqref="L1:T1">
    <cfRule type="cellIs" dxfId="28" priority="7" operator="equal">
      <formula>"　年　　月　　日"</formula>
    </cfRule>
  </conditionalFormatting>
  <conditionalFormatting sqref="B5:U6">
    <cfRule type="containsBlanks" dxfId="27" priority="6">
      <formula>LEN(TRIM(B5))=0</formula>
    </cfRule>
  </conditionalFormatting>
  <conditionalFormatting sqref="B7:D7">
    <cfRule type="containsBlanks" dxfId="26" priority="5">
      <formula>LEN(TRIM(B7))=0</formula>
    </cfRule>
  </conditionalFormatting>
  <conditionalFormatting sqref="C8:I8 C9:G9 C10:I10 C11:G11">
    <cfRule type="containsBlanks" dxfId="25" priority="4">
      <formula>LEN(TRIM(C8))=0</formula>
    </cfRule>
  </conditionalFormatting>
  <conditionalFormatting sqref="J9:U9">
    <cfRule type="cellIs" dxfId="24" priority="3" operator="equal">
      <formula>"（　　　　　）　　　-"</formula>
    </cfRule>
  </conditionalFormatting>
  <conditionalFormatting sqref="J8:U8">
    <cfRule type="cellIs" dxfId="23" priority="2" operator="equal">
      <formula>"（　　　　　）　　　-"</formula>
    </cfRule>
  </conditionalFormatting>
  <conditionalFormatting sqref="J10:U10">
    <cfRule type="cellIs" dxfId="22" priority="1" operator="equal">
      <formula>"（　　　　　）　　　-"</formula>
    </cfRule>
  </conditionalFormatting>
  <hyperlinks>
    <hyperlink ref="W3" location="水道申請" display="工事店情報に戻る"/>
  </hyperlinks>
  <pageMargins left="0.70866141732283472" right="0.70866141732283472" top="0.74803149606299213" bottom="0.55118110236220474" header="0.31496062992125984" footer="0.31496062992125984"/>
  <pageSetup paperSize="9" scale="87" orientation="portrait" blackAndWhite="1" r:id="rId1"/>
  <headerFooter alignWithMargins="0"/>
  <rowBreaks count="1" manualBreakCount="1">
    <brk id="56" max="20"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9"/>
  <sheetViews>
    <sheetView showGridLines="0" view="pageBreakPreview" zoomScale="80" zoomScaleNormal="100" zoomScaleSheetLayoutView="80" workbookViewId="0">
      <selection activeCell="I2" sqref="I2"/>
    </sheetView>
  </sheetViews>
  <sheetFormatPr defaultRowHeight="13.5"/>
  <cols>
    <col min="1" max="1" width="1.75" style="409" customWidth="1"/>
    <col min="2" max="2" width="19" style="409" customWidth="1"/>
    <col min="3" max="3" width="27.25" style="409" customWidth="1"/>
    <col min="4" max="4" width="23.625" style="409" customWidth="1"/>
    <col min="5" max="5" width="37.125" style="409" customWidth="1"/>
    <col min="6" max="6" width="44.875" style="409" customWidth="1"/>
    <col min="7" max="7" width="1.625" style="409" customWidth="1"/>
    <col min="8" max="16384" width="9" style="409"/>
  </cols>
  <sheetData>
    <row r="1" spans="2:9" ht="43.5" customHeight="1"/>
    <row r="2" spans="2:9" ht="33.75" customHeight="1" thickBot="1">
      <c r="B2" s="1982" t="s">
        <v>1017</v>
      </c>
      <c r="C2" s="1982"/>
      <c r="D2" s="1982"/>
      <c r="E2" s="1982"/>
      <c r="F2" s="1982"/>
      <c r="I2" s="234" t="s">
        <v>600</v>
      </c>
    </row>
    <row r="3" spans="2:9" ht="35.25" customHeight="1" thickBot="1">
      <c r="B3" s="477" t="s">
        <v>1018</v>
      </c>
      <c r="C3" s="478"/>
      <c r="D3" s="479" t="s">
        <v>614</v>
      </c>
      <c r="E3" s="1983"/>
      <c r="F3" s="1984"/>
    </row>
    <row r="4" spans="2:9" ht="36" customHeight="1" thickBot="1">
      <c r="B4" s="477" t="s">
        <v>1019</v>
      </c>
      <c r="C4" s="478"/>
      <c r="D4" s="1983" t="s">
        <v>958</v>
      </c>
      <c r="E4" s="1984"/>
      <c r="F4" s="480"/>
    </row>
    <row r="5" spans="2:9" ht="36" customHeight="1" thickBot="1">
      <c r="B5" s="477" t="s">
        <v>1020</v>
      </c>
      <c r="C5" s="479" t="s">
        <v>1021</v>
      </c>
      <c r="D5" s="1983" t="s">
        <v>330</v>
      </c>
      <c r="E5" s="1984"/>
      <c r="F5" s="481" t="s">
        <v>332</v>
      </c>
    </row>
    <row r="6" spans="2:9" ht="33.75" customHeight="1">
      <c r="B6" s="482"/>
      <c r="C6" s="483"/>
      <c r="D6" s="1985"/>
      <c r="E6" s="1986"/>
      <c r="F6" s="484"/>
    </row>
    <row r="7" spans="2:9" ht="33.75" customHeight="1">
      <c r="B7" s="485"/>
      <c r="C7" s="486"/>
      <c r="D7" s="1978"/>
      <c r="E7" s="1979"/>
      <c r="F7" s="487"/>
    </row>
    <row r="8" spans="2:9" ht="33.75" customHeight="1">
      <c r="B8" s="485"/>
      <c r="C8" s="486"/>
      <c r="D8" s="1978"/>
      <c r="E8" s="1979"/>
      <c r="F8" s="487"/>
    </row>
    <row r="9" spans="2:9" ht="33.75" customHeight="1">
      <c r="B9" s="485"/>
      <c r="C9" s="486"/>
      <c r="D9" s="1978"/>
      <c r="E9" s="1979"/>
      <c r="F9" s="487"/>
    </row>
    <row r="10" spans="2:9" ht="33.75" customHeight="1">
      <c r="B10" s="485"/>
      <c r="C10" s="486"/>
      <c r="D10" s="1978"/>
      <c r="E10" s="1979"/>
      <c r="F10" s="487"/>
    </row>
    <row r="11" spans="2:9" ht="33.75" customHeight="1">
      <c r="B11" s="485"/>
      <c r="C11" s="486"/>
      <c r="D11" s="1978"/>
      <c r="E11" s="1979"/>
      <c r="F11" s="487"/>
    </row>
    <row r="12" spans="2:9" ht="33.75" customHeight="1">
      <c r="B12" s="485"/>
      <c r="C12" s="486"/>
      <c r="D12" s="1978"/>
      <c r="E12" s="1979"/>
      <c r="F12" s="487"/>
    </row>
    <row r="13" spans="2:9" ht="33.75" customHeight="1">
      <c r="B13" s="485"/>
      <c r="C13" s="486"/>
      <c r="D13" s="1978"/>
      <c r="E13" s="1979"/>
      <c r="F13" s="487"/>
    </row>
    <row r="14" spans="2:9" ht="33.75" customHeight="1">
      <c r="B14" s="485"/>
      <c r="C14" s="486"/>
      <c r="D14" s="1978"/>
      <c r="E14" s="1979"/>
      <c r="F14" s="487"/>
    </row>
    <row r="15" spans="2:9" ht="33.75" customHeight="1">
      <c r="B15" s="485"/>
      <c r="C15" s="486"/>
      <c r="D15" s="1978"/>
      <c r="E15" s="1979"/>
      <c r="F15" s="487"/>
    </row>
    <row r="16" spans="2:9" ht="33.75" customHeight="1">
      <c r="B16" s="485"/>
      <c r="C16" s="486"/>
      <c r="D16" s="1978"/>
      <c r="E16" s="1979"/>
      <c r="F16" s="487"/>
    </row>
    <row r="17" spans="2:6" ht="33.75" customHeight="1" thickBot="1">
      <c r="B17" s="488"/>
      <c r="C17" s="489"/>
      <c r="D17" s="1980"/>
      <c r="E17" s="1981"/>
      <c r="F17" s="490"/>
    </row>
    <row r="18" spans="2:6" ht="15.75" hidden="1" customHeight="1">
      <c r="B18" s="420"/>
      <c r="C18" s="420"/>
      <c r="D18" s="420"/>
      <c r="E18" s="420"/>
      <c r="F18" s="420"/>
    </row>
    <row r="19" spans="2:6">
      <c r="B19" s="421"/>
    </row>
  </sheetData>
  <mergeCells count="16">
    <mergeCell ref="D7:E7"/>
    <mergeCell ref="B2:F2"/>
    <mergeCell ref="E3:F3"/>
    <mergeCell ref="D4:E4"/>
    <mergeCell ref="D5:E5"/>
    <mergeCell ref="D6:E6"/>
    <mergeCell ref="D14:E14"/>
    <mergeCell ref="D15:E15"/>
    <mergeCell ref="D16:E16"/>
    <mergeCell ref="D17:E17"/>
    <mergeCell ref="D8:E8"/>
    <mergeCell ref="D9:E9"/>
    <mergeCell ref="D10:E10"/>
    <mergeCell ref="D11:E11"/>
    <mergeCell ref="D12:E12"/>
    <mergeCell ref="D13:E13"/>
  </mergeCells>
  <phoneticPr fontId="5"/>
  <hyperlinks>
    <hyperlink ref="I2" location="水道申請" display="工事店情報に戻る"/>
  </hyperlinks>
  <pageMargins left="0.75" right="0.75" top="1" bottom="1" header="0.5" footer="0.5"/>
  <pageSetup paperSize="9" scale="82" orientation="landscape"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37"/>
  <sheetViews>
    <sheetView view="pageBreakPreview" topLeftCell="A8" zoomScale="80" zoomScaleNormal="80" zoomScaleSheetLayoutView="80" workbookViewId="0">
      <selection activeCell="I15" sqref="I15:L15"/>
    </sheetView>
  </sheetViews>
  <sheetFormatPr defaultRowHeight="13.5"/>
  <cols>
    <col min="1" max="1" width="1.625" style="491" customWidth="1"/>
    <col min="2" max="2" width="3.375" style="491" customWidth="1"/>
    <col min="3" max="3" width="11.625" style="491" customWidth="1"/>
    <col min="4" max="4" width="10.5" style="491" customWidth="1"/>
    <col min="5" max="5" width="3.625" style="491" customWidth="1"/>
    <col min="6" max="6" width="16" style="491" customWidth="1"/>
    <col min="7" max="8" width="4.25" style="491" customWidth="1"/>
    <col min="9" max="9" width="7.125" style="491" customWidth="1"/>
    <col min="10" max="10" width="4.375" style="491" customWidth="1"/>
    <col min="11" max="11" width="20.125" style="491" customWidth="1"/>
    <col min="12" max="12" width="4.625" style="491" customWidth="1"/>
    <col min="13" max="13" width="1.5" style="491" customWidth="1"/>
    <col min="14" max="14" width="1.625" style="491" customWidth="1"/>
    <col min="15" max="16384" width="9" style="491"/>
  </cols>
  <sheetData>
    <row r="1" spans="2:16" ht="18.75" customHeight="1">
      <c r="B1" s="2016" t="s">
        <v>1022</v>
      </c>
      <c r="C1" s="2016"/>
      <c r="D1" s="2017"/>
      <c r="E1" s="2017"/>
      <c r="F1" s="2017"/>
      <c r="G1" s="2017"/>
      <c r="H1" s="2017"/>
      <c r="I1" s="2017"/>
      <c r="J1" s="2017"/>
      <c r="K1" s="2017"/>
      <c r="L1" s="2017"/>
      <c r="M1" s="2017"/>
    </row>
    <row r="2" spans="2:16" ht="7.5" customHeight="1">
      <c r="B2" s="492"/>
      <c r="C2" s="492"/>
      <c r="D2" s="493"/>
      <c r="E2" s="493"/>
      <c r="F2" s="494"/>
      <c r="G2" s="493"/>
      <c r="H2" s="493"/>
    </row>
    <row r="3" spans="2:16" ht="17.100000000000001" customHeight="1">
      <c r="B3" s="494"/>
      <c r="C3" s="494"/>
      <c r="D3" s="493"/>
      <c r="E3" s="493"/>
      <c r="F3" s="494"/>
      <c r="G3" s="493"/>
      <c r="H3" s="493"/>
    </row>
    <row r="4" spans="2:16" ht="17.100000000000001" customHeight="1">
      <c r="B4" s="494"/>
      <c r="C4" s="494"/>
      <c r="D4" s="493"/>
      <c r="E4" s="493"/>
      <c r="F4" s="494"/>
      <c r="G4" s="493"/>
      <c r="H4" s="493"/>
    </row>
    <row r="5" spans="2:16" ht="17.100000000000001" customHeight="1">
      <c r="B5" s="494"/>
      <c r="C5" s="494"/>
      <c r="D5" s="493"/>
      <c r="E5" s="493"/>
      <c r="F5" s="494"/>
      <c r="G5" s="493"/>
      <c r="H5" s="493"/>
    </row>
    <row r="6" spans="2:16" ht="21.75" customHeight="1" thickBot="1">
      <c r="B6" s="495"/>
      <c r="C6" s="495"/>
    </row>
    <row r="7" spans="2:16" ht="13.5" customHeight="1">
      <c r="B7" s="496"/>
      <c r="C7" s="497"/>
      <c r="D7" s="497"/>
      <c r="E7" s="497"/>
      <c r="F7" s="497"/>
      <c r="G7" s="497"/>
      <c r="H7" s="497"/>
      <c r="I7" s="497"/>
      <c r="J7" s="497"/>
      <c r="K7" s="497"/>
      <c r="L7" s="497"/>
      <c r="M7" s="498"/>
    </row>
    <row r="8" spans="2:16" ht="30" customHeight="1">
      <c r="B8" s="2018" t="s">
        <v>1023</v>
      </c>
      <c r="C8" s="2019"/>
      <c r="D8" s="2019"/>
      <c r="E8" s="2019"/>
      <c r="F8" s="2019"/>
      <c r="G8" s="2019"/>
      <c r="H8" s="2019"/>
      <c r="I8" s="2019"/>
      <c r="J8" s="2019"/>
      <c r="K8" s="2019"/>
      <c r="L8" s="2019"/>
      <c r="M8" s="2020"/>
    </row>
    <row r="9" spans="2:16" ht="15.75" customHeight="1">
      <c r="B9" s="499"/>
      <c r="C9" s="500"/>
      <c r="D9" s="500"/>
      <c r="E9" s="500"/>
      <c r="F9" s="500"/>
      <c r="G9" s="500"/>
      <c r="H9" s="500"/>
      <c r="I9" s="500"/>
      <c r="J9" s="500"/>
      <c r="K9" s="500"/>
      <c r="L9" s="500"/>
      <c r="M9" s="501"/>
    </row>
    <row r="10" spans="2:16" ht="23.1" customHeight="1">
      <c r="B10" s="502"/>
      <c r="C10" s="503"/>
      <c r="D10" s="504"/>
      <c r="E10" s="504"/>
      <c r="F10" s="504"/>
      <c r="G10" s="504"/>
      <c r="H10" s="504"/>
      <c r="I10" s="504"/>
      <c r="J10" s="504"/>
      <c r="K10" s="2023"/>
      <c r="L10" s="2023"/>
      <c r="M10" s="505"/>
      <c r="P10" s="234" t="s">
        <v>600</v>
      </c>
    </row>
    <row r="11" spans="2:16" ht="23.1" customHeight="1">
      <c r="B11" s="506"/>
      <c r="C11" s="507" t="s">
        <v>325</v>
      </c>
      <c r="D11" s="507"/>
      <c r="E11" s="507"/>
      <c r="F11" s="507"/>
      <c r="G11" s="507"/>
      <c r="H11" s="507"/>
      <c r="I11" s="507"/>
      <c r="J11" s="507"/>
      <c r="K11" s="507"/>
      <c r="L11" s="507"/>
      <c r="M11" s="508"/>
    </row>
    <row r="12" spans="2:16" ht="23.1" customHeight="1">
      <c r="B12" s="509"/>
      <c r="C12" s="507"/>
      <c r="D12" s="507"/>
      <c r="E12" s="2021" t="s">
        <v>1024</v>
      </c>
      <c r="F12" s="2021"/>
      <c r="G12" s="2021"/>
      <c r="H12" s="2021"/>
      <c r="I12" s="2022">
        <f>申請書!J14</f>
        <v>0</v>
      </c>
      <c r="J12" s="2022"/>
      <c r="K12" s="2022"/>
      <c r="L12" s="2022"/>
      <c r="M12" s="508"/>
    </row>
    <row r="13" spans="2:16" ht="23.1" customHeight="1">
      <c r="B13" s="506"/>
      <c r="C13" s="507"/>
      <c r="D13" s="507"/>
      <c r="E13" s="507"/>
      <c r="F13" s="507"/>
      <c r="G13" s="2012" t="s">
        <v>1025</v>
      </c>
      <c r="H13" s="2012"/>
      <c r="I13" s="2013">
        <f>申請書!J16</f>
        <v>0</v>
      </c>
      <c r="J13" s="2013"/>
      <c r="K13" s="2013"/>
      <c r="L13" s="2013"/>
      <c r="M13" s="508"/>
    </row>
    <row r="14" spans="2:16" ht="23.1" customHeight="1">
      <c r="B14" s="506"/>
      <c r="C14" s="507"/>
      <c r="D14" s="507"/>
      <c r="E14" s="507"/>
      <c r="F14" s="507"/>
      <c r="G14" s="2012" t="s">
        <v>1026</v>
      </c>
      <c r="H14" s="2012"/>
      <c r="I14" s="2015">
        <f>申請書!Y16</f>
        <v>0</v>
      </c>
      <c r="J14" s="2015"/>
      <c r="K14" s="2015"/>
      <c r="L14" s="2015"/>
      <c r="M14" s="508"/>
    </row>
    <row r="15" spans="2:16" ht="23.1" customHeight="1">
      <c r="B15" s="506"/>
      <c r="C15" s="507"/>
      <c r="D15" s="507"/>
      <c r="E15" s="507"/>
      <c r="F15" s="510" t="s">
        <v>1027</v>
      </c>
      <c r="G15" s="2012" t="s">
        <v>1028</v>
      </c>
      <c r="H15" s="2012"/>
      <c r="I15" s="2015">
        <f>申請書!Y21</f>
        <v>0</v>
      </c>
      <c r="J15" s="2015"/>
      <c r="K15" s="2015"/>
      <c r="L15" s="2015"/>
      <c r="M15" s="508"/>
    </row>
    <row r="16" spans="2:16" ht="23.1" customHeight="1">
      <c r="B16" s="506"/>
      <c r="C16" s="507"/>
      <c r="D16" s="507"/>
      <c r="E16" s="507"/>
      <c r="F16" s="507"/>
      <c r="G16" s="2012" t="s">
        <v>1029</v>
      </c>
      <c r="H16" s="2012"/>
      <c r="I16" s="2014">
        <f>申請書!Y23</f>
        <v>0</v>
      </c>
      <c r="J16" s="2014"/>
      <c r="K16" s="2014"/>
      <c r="L16" s="2014"/>
      <c r="M16" s="508"/>
    </row>
    <row r="17" spans="2:14" ht="23.1" customHeight="1">
      <c r="B17" s="506"/>
      <c r="C17" s="507"/>
      <c r="D17" s="507"/>
      <c r="E17" s="507"/>
      <c r="F17" s="507"/>
      <c r="G17" s="2012" t="s">
        <v>1026</v>
      </c>
      <c r="H17" s="2012"/>
      <c r="I17" s="2013">
        <f>申請書!Z25</f>
        <v>0</v>
      </c>
      <c r="J17" s="2013"/>
      <c r="K17" s="2013"/>
      <c r="L17" s="2013"/>
      <c r="M17" s="508"/>
    </row>
    <row r="18" spans="2:14" ht="23.1" customHeight="1">
      <c r="B18" s="506"/>
      <c r="C18" s="507"/>
      <c r="D18" s="507"/>
      <c r="E18" s="507"/>
      <c r="F18" s="510" t="s">
        <v>1030</v>
      </c>
      <c r="G18" s="2012" t="s">
        <v>1025</v>
      </c>
      <c r="H18" s="2012"/>
      <c r="I18" s="2014">
        <f>申請書!Y27</f>
        <v>0</v>
      </c>
      <c r="J18" s="2014"/>
      <c r="K18" s="2014"/>
      <c r="L18" s="2014"/>
      <c r="M18" s="508"/>
    </row>
    <row r="19" spans="2:14" ht="30" customHeight="1">
      <c r="B19" s="511"/>
      <c r="C19" s="512"/>
      <c r="D19" s="512"/>
      <c r="E19" s="512"/>
      <c r="F19" s="512"/>
      <c r="G19" s="512"/>
      <c r="H19" s="512"/>
      <c r="I19" s="513"/>
      <c r="J19" s="513" t="s">
        <v>1031</v>
      </c>
      <c r="K19" s="771">
        <f>申請書!AC26</f>
        <v>0</v>
      </c>
      <c r="L19" s="514" t="s">
        <v>1032</v>
      </c>
      <c r="M19" s="515"/>
    </row>
    <row r="20" spans="2:14" ht="23.1" customHeight="1">
      <c r="B20" s="1996" t="s">
        <v>614</v>
      </c>
      <c r="C20" s="1990"/>
      <c r="D20" s="516" t="s">
        <v>1033</v>
      </c>
      <c r="E20" s="516"/>
      <c r="F20" s="770" t="str">
        <f>申請書!I28</f>
        <v/>
      </c>
      <c r="G20" s="516"/>
      <c r="H20" s="516"/>
      <c r="I20" s="516"/>
      <c r="J20" s="516"/>
      <c r="K20" s="516"/>
      <c r="L20" s="516"/>
      <c r="M20" s="517"/>
    </row>
    <row r="21" spans="2:14" ht="23.1" customHeight="1">
      <c r="B21" s="2005" t="s">
        <v>904</v>
      </c>
      <c r="C21" s="2006"/>
      <c r="D21" s="2009" t="s">
        <v>1034</v>
      </c>
      <c r="E21" s="518" t="s">
        <v>336</v>
      </c>
      <c r="F21" s="516" t="s">
        <v>1035</v>
      </c>
      <c r="G21" s="516" t="s">
        <v>336</v>
      </c>
      <c r="H21" s="2011" t="s">
        <v>1036</v>
      </c>
      <c r="I21" s="2011"/>
      <c r="J21" s="519"/>
      <c r="K21" s="519"/>
      <c r="L21" s="519"/>
      <c r="M21" s="517"/>
    </row>
    <row r="22" spans="2:14" ht="23.1" customHeight="1">
      <c r="B22" s="2005"/>
      <c r="C22" s="2006"/>
      <c r="D22" s="2010"/>
      <c r="E22" s="512" t="s">
        <v>336</v>
      </c>
      <c r="F22" s="512" t="s">
        <v>905</v>
      </c>
      <c r="G22" s="512" t="s">
        <v>1037</v>
      </c>
      <c r="H22" s="1995" t="s">
        <v>1038</v>
      </c>
      <c r="I22" s="1995"/>
      <c r="J22" s="512" t="s">
        <v>336</v>
      </c>
      <c r="K22" s="512" t="s">
        <v>1039</v>
      </c>
      <c r="L22" s="512"/>
      <c r="M22" s="520"/>
    </row>
    <row r="23" spans="2:14" ht="23.1" customHeight="1">
      <c r="B23" s="2005"/>
      <c r="C23" s="2006"/>
      <c r="D23" s="2009" t="s">
        <v>1040</v>
      </c>
      <c r="E23" s="507" t="s">
        <v>336</v>
      </c>
      <c r="F23" s="1993" t="s">
        <v>1041</v>
      </c>
      <c r="G23" s="1993"/>
      <c r="H23" s="1993"/>
      <c r="I23" s="1993"/>
      <c r="J23" s="1993"/>
      <c r="K23" s="1993"/>
      <c r="L23" s="1993"/>
      <c r="M23" s="1994"/>
    </row>
    <row r="24" spans="2:14" ht="23.1" customHeight="1">
      <c r="B24" s="2007"/>
      <c r="C24" s="2008"/>
      <c r="D24" s="2010"/>
      <c r="E24" s="512" t="s">
        <v>336</v>
      </c>
      <c r="F24" s="1995" t="s">
        <v>1042</v>
      </c>
      <c r="G24" s="1995"/>
      <c r="H24" s="512" t="s">
        <v>1037</v>
      </c>
      <c r="I24" s="1995" t="s">
        <v>1043</v>
      </c>
      <c r="J24" s="1995"/>
      <c r="K24" s="1995"/>
      <c r="L24" s="514"/>
      <c r="M24" s="520"/>
    </row>
    <row r="25" spans="2:14" ht="23.1" customHeight="1">
      <c r="B25" s="1996" t="s">
        <v>1044</v>
      </c>
      <c r="C25" s="1990"/>
      <c r="D25" s="1988"/>
      <c r="E25" s="1989"/>
      <c r="F25" s="1989"/>
      <c r="G25" s="516"/>
      <c r="H25" s="516"/>
      <c r="I25" s="516"/>
      <c r="J25" s="516"/>
      <c r="K25" s="516"/>
      <c r="L25" s="516"/>
      <c r="M25" s="517"/>
    </row>
    <row r="26" spans="2:14" ht="23.1" customHeight="1" thickBot="1">
      <c r="B26" s="1997" t="s">
        <v>1019</v>
      </c>
      <c r="C26" s="1998"/>
      <c r="D26" s="1999">
        <f>入力!E3</f>
        <v>0</v>
      </c>
      <c r="E26" s="2000"/>
      <c r="F26" s="2000"/>
      <c r="G26" s="1999" t="s">
        <v>1045</v>
      </c>
      <c r="H26" s="2000"/>
      <c r="I26" s="2001"/>
      <c r="J26" s="2002"/>
      <c r="K26" s="2003"/>
      <c r="L26" s="2003"/>
      <c r="M26" s="2004"/>
    </row>
    <row r="27" spans="2:14" ht="14.25" hidden="1" customHeight="1" thickTop="1">
      <c r="B27" s="521"/>
      <c r="C27" s="521"/>
      <c r="D27" s="521"/>
      <c r="E27" s="521"/>
      <c r="F27" s="521"/>
      <c r="G27" s="521"/>
      <c r="H27" s="521"/>
      <c r="I27" s="521"/>
      <c r="J27" s="521"/>
      <c r="K27" s="521"/>
      <c r="L27" s="521"/>
      <c r="M27" s="521"/>
    </row>
    <row r="28" spans="2:14" ht="30" customHeight="1">
      <c r="B28" s="1991" t="s">
        <v>930</v>
      </c>
      <c r="C28" s="1991"/>
      <c r="D28" s="1991"/>
      <c r="E28" s="1991"/>
      <c r="F28" s="1991"/>
      <c r="G28" s="1991"/>
      <c r="H28" s="1991"/>
      <c r="I28" s="1991"/>
      <c r="J28" s="1991"/>
      <c r="K28" s="1991"/>
      <c r="L28" s="1991"/>
      <c r="M28" s="1991"/>
      <c r="N28" s="522"/>
    </row>
    <row r="29" spans="2:14" ht="30" customHeight="1">
      <c r="B29" s="1991" t="s">
        <v>1046</v>
      </c>
      <c r="C29" s="1991"/>
      <c r="D29" s="1991"/>
      <c r="E29" s="1991"/>
      <c r="F29" s="1991"/>
      <c r="G29" s="1991"/>
      <c r="H29" s="1991"/>
      <c r="I29" s="1991"/>
      <c r="J29" s="1991"/>
      <c r="K29" s="1991"/>
      <c r="L29" s="1991"/>
      <c r="M29" s="1991"/>
      <c r="N29" s="522"/>
    </row>
    <row r="30" spans="2:14" ht="8.25" customHeight="1">
      <c r="B30" s="523"/>
      <c r="C30" s="523"/>
      <c r="D30" s="524"/>
      <c r="E30" s="524"/>
      <c r="F30" s="524"/>
      <c r="G30" s="524"/>
      <c r="H30" s="524"/>
      <c r="I30" s="524"/>
      <c r="J30" s="524"/>
      <c r="K30" s="524"/>
      <c r="L30" s="524"/>
      <c r="M30" s="524"/>
    </row>
    <row r="31" spans="2:14" ht="22.5" customHeight="1">
      <c r="B31" s="1992" t="s">
        <v>1047</v>
      </c>
      <c r="C31" s="1992"/>
      <c r="D31" s="1992"/>
      <c r="E31" s="1992"/>
      <c r="F31" s="1992"/>
      <c r="G31" s="1992"/>
      <c r="H31" s="1992"/>
      <c r="I31" s="1992"/>
      <c r="J31" s="1992"/>
      <c r="K31" s="1992"/>
      <c r="L31" s="1992"/>
      <c r="M31" s="1992"/>
    </row>
    <row r="32" spans="2:14" ht="18.399999999999999" customHeight="1">
      <c r="B32" s="1987" t="s">
        <v>1048</v>
      </c>
      <c r="C32" s="1987"/>
      <c r="D32" s="1988" t="s">
        <v>1049</v>
      </c>
      <c r="E32" s="1989"/>
      <c r="F32" s="1989"/>
      <c r="G32" s="1989"/>
      <c r="H32" s="1989"/>
      <c r="I32" s="1989"/>
      <c r="J32" s="1989"/>
      <c r="K32" s="1989"/>
      <c r="L32" s="1989"/>
      <c r="M32" s="1990"/>
    </row>
    <row r="33" spans="2:13" ht="45" customHeight="1">
      <c r="B33" s="1987" t="s">
        <v>1050</v>
      </c>
      <c r="C33" s="1987"/>
      <c r="D33" s="1987"/>
      <c r="E33" s="1987"/>
      <c r="F33" s="1987"/>
      <c r="G33" s="1987"/>
      <c r="H33" s="1987"/>
      <c r="I33" s="1987"/>
      <c r="J33" s="1987"/>
      <c r="K33" s="1987"/>
      <c r="L33" s="1988"/>
      <c r="M33" s="1987"/>
    </row>
    <row r="34" spans="2:13" ht="28.5" customHeight="1">
      <c r="B34" s="1987" t="s">
        <v>1051</v>
      </c>
      <c r="C34" s="1987"/>
      <c r="D34" s="1987" t="s">
        <v>1052</v>
      </c>
      <c r="E34" s="1987"/>
      <c r="F34" s="1987"/>
      <c r="G34" s="1987"/>
      <c r="H34" s="1987"/>
      <c r="I34" s="1987"/>
      <c r="J34" s="1987"/>
      <c r="K34" s="1987"/>
      <c r="L34" s="1988"/>
      <c r="M34" s="1987"/>
    </row>
    <row r="35" spans="2:13" ht="43.5" customHeight="1">
      <c r="B35" s="1987" t="s">
        <v>1053</v>
      </c>
      <c r="C35" s="1987"/>
      <c r="D35" s="1987"/>
      <c r="E35" s="1987"/>
      <c r="F35" s="1987"/>
      <c r="G35" s="1987"/>
      <c r="H35" s="1987"/>
      <c r="I35" s="1987"/>
      <c r="J35" s="1987"/>
      <c r="K35" s="1987"/>
      <c r="L35" s="1988"/>
      <c r="M35" s="1987"/>
    </row>
    <row r="36" spans="2:13" ht="39.75" customHeight="1">
      <c r="B36" s="1987" t="s">
        <v>1054</v>
      </c>
      <c r="C36" s="1987"/>
      <c r="D36" s="1988" t="s">
        <v>1055</v>
      </c>
      <c r="E36" s="1989"/>
      <c r="F36" s="1990"/>
      <c r="G36" s="1987" t="s">
        <v>1056</v>
      </c>
      <c r="H36" s="1987"/>
      <c r="I36" s="1987" t="s">
        <v>1057</v>
      </c>
      <c r="J36" s="1987"/>
      <c r="K36" s="1987"/>
      <c r="L36" s="1988"/>
      <c r="M36" s="1987"/>
    </row>
    <row r="37" spans="2:13">
      <c r="B37" s="495"/>
      <c r="C37" s="495"/>
    </row>
  </sheetData>
  <mergeCells count="47">
    <mergeCell ref="B1:M1"/>
    <mergeCell ref="B8:M8"/>
    <mergeCell ref="E12:H12"/>
    <mergeCell ref="I12:L12"/>
    <mergeCell ref="G13:H13"/>
    <mergeCell ref="I13:L13"/>
    <mergeCell ref="K10:L10"/>
    <mergeCell ref="G14:H14"/>
    <mergeCell ref="I14:L14"/>
    <mergeCell ref="G15:H15"/>
    <mergeCell ref="I15:L15"/>
    <mergeCell ref="G16:H16"/>
    <mergeCell ref="I16:L16"/>
    <mergeCell ref="G17:H17"/>
    <mergeCell ref="I17:L17"/>
    <mergeCell ref="G18:H18"/>
    <mergeCell ref="I18:L18"/>
    <mergeCell ref="B20:C20"/>
    <mergeCell ref="B33:C33"/>
    <mergeCell ref="D33:M33"/>
    <mergeCell ref="F23:M23"/>
    <mergeCell ref="F24:G24"/>
    <mergeCell ref="I24:K24"/>
    <mergeCell ref="B25:C25"/>
    <mergeCell ref="D25:F25"/>
    <mergeCell ref="B26:C26"/>
    <mergeCell ref="D26:F26"/>
    <mergeCell ref="G26:I26"/>
    <mergeCell ref="J26:M26"/>
    <mergeCell ref="B21:C24"/>
    <mergeCell ref="D21:D22"/>
    <mergeCell ref="H21:I21"/>
    <mergeCell ref="H22:I22"/>
    <mergeCell ref="D23:D24"/>
    <mergeCell ref="B28:M28"/>
    <mergeCell ref="B29:M29"/>
    <mergeCell ref="B31:M31"/>
    <mergeCell ref="B32:C32"/>
    <mergeCell ref="D32:M32"/>
    <mergeCell ref="B34:C34"/>
    <mergeCell ref="D34:M34"/>
    <mergeCell ref="B35:C35"/>
    <mergeCell ref="D35:M35"/>
    <mergeCell ref="B36:C36"/>
    <mergeCell ref="D36:F36"/>
    <mergeCell ref="G36:H36"/>
    <mergeCell ref="I36:M36"/>
  </mergeCells>
  <phoneticPr fontId="5"/>
  <conditionalFormatting sqref="D26:F26">
    <cfRule type="cellIs" dxfId="21" priority="6" operator="equal">
      <formula>0</formula>
    </cfRule>
  </conditionalFormatting>
  <conditionalFormatting sqref="J26:M26">
    <cfRule type="containsBlanks" dxfId="20" priority="4">
      <formula>LEN(TRIM(J26))=0</formula>
    </cfRule>
    <cfRule type="cellIs" dxfId="19" priority="5" operator="greaterThan">
      <formula>TODAY()</formula>
    </cfRule>
  </conditionalFormatting>
  <conditionalFormatting sqref="D25:F25">
    <cfRule type="containsBlanks" dxfId="18" priority="2">
      <formula>LEN(TRIM(D25))=0</formula>
    </cfRule>
    <cfRule type="cellIs" dxfId="17" priority="3" operator="greaterThan">
      <formula>TODAY()</formula>
    </cfRule>
  </conditionalFormatting>
  <conditionalFormatting sqref="K10:L10">
    <cfRule type="containsBlanks" dxfId="16" priority="1">
      <formula>LEN(TRIM(K10))=0</formula>
    </cfRule>
  </conditionalFormatting>
  <hyperlinks>
    <hyperlink ref="P10" location="水道申請" display="工事店情報に戻る"/>
  </hyperlinks>
  <pageMargins left="0.7" right="0.7" top="0.75" bottom="0.75" header="0.3" footer="0.3"/>
  <pageSetup paperSize="9" scale="94" fitToHeight="0" orientation="portrait" r:id="rId1"/>
  <rowBreaks count="1" manualBreakCount="1">
    <brk id="37" max="13" man="1"/>
  </rowBreaks>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1"/>
  <sheetViews>
    <sheetView view="pageBreakPreview" zoomScale="80" zoomScaleNormal="100" zoomScaleSheetLayoutView="80" workbookViewId="0">
      <selection activeCell="F3" sqref="F3"/>
    </sheetView>
  </sheetViews>
  <sheetFormatPr defaultRowHeight="13.5"/>
  <cols>
    <col min="1" max="1" width="2.75" style="525" customWidth="1"/>
    <col min="2" max="2" width="16.5" style="525" customWidth="1"/>
    <col min="3" max="3" width="19.625" style="525" customWidth="1"/>
    <col min="4" max="4" width="10.375" style="525" customWidth="1"/>
    <col min="5" max="5" width="18.125" style="525" customWidth="1"/>
    <col min="6" max="6" width="24.625" style="525" customWidth="1"/>
    <col min="7" max="7" width="2.625" style="525" customWidth="1"/>
    <col min="8" max="16384" width="9" style="525"/>
  </cols>
  <sheetData>
    <row r="1" spans="2:9" ht="24.75" customHeight="1">
      <c r="B1" s="1783" t="s">
        <v>1058</v>
      </c>
      <c r="C1" s="1783"/>
      <c r="D1" s="1783"/>
      <c r="E1" s="2042"/>
      <c r="F1" s="2042"/>
    </row>
    <row r="2" spans="2:9" ht="17.25">
      <c r="B2" s="526"/>
      <c r="C2" s="526"/>
      <c r="D2" s="526"/>
    </row>
    <row r="3" spans="2:9" ht="22.5">
      <c r="D3" s="527"/>
      <c r="E3" s="528"/>
      <c r="F3" s="529"/>
      <c r="I3" s="234" t="s">
        <v>600</v>
      </c>
    </row>
    <row r="4" spans="2:9" ht="14.25" customHeight="1">
      <c r="B4" s="1784" t="s">
        <v>325</v>
      </c>
      <c r="C4" s="1784"/>
      <c r="D4" s="1784"/>
      <c r="E4" s="2025"/>
      <c r="F4" s="2025"/>
    </row>
    <row r="5" spans="2:9" ht="23.1" customHeight="1">
      <c r="B5" s="107"/>
      <c r="C5" s="107"/>
      <c r="D5" s="530" t="s">
        <v>1274</v>
      </c>
      <c r="E5" s="2046">
        <f>工事店情報!D6</f>
        <v>0</v>
      </c>
      <c r="F5" s="2047"/>
    </row>
    <row r="6" spans="2:9" ht="23.1" customHeight="1">
      <c r="B6" s="344" t="s">
        <v>1059</v>
      </c>
      <c r="C6" s="344"/>
      <c r="D6" s="131"/>
      <c r="E6" s="344"/>
      <c r="F6" s="131"/>
    </row>
    <row r="7" spans="2:9" ht="23.1" customHeight="1">
      <c r="B7" s="344"/>
      <c r="C7" s="344"/>
      <c r="D7" s="796" t="s">
        <v>1275</v>
      </c>
      <c r="E7" s="2047">
        <f>申請書!Y21</f>
        <v>0</v>
      </c>
      <c r="F7" s="2047"/>
    </row>
    <row r="8" spans="2:9" ht="23.1" customHeight="1">
      <c r="B8" s="344"/>
      <c r="C8" s="344"/>
      <c r="D8" s="131"/>
      <c r="E8" s="344"/>
      <c r="F8" s="131"/>
    </row>
    <row r="9" spans="2:9" ht="23.1" customHeight="1">
      <c r="B9" s="344" t="s">
        <v>1059</v>
      </c>
      <c r="C9" s="344"/>
      <c r="D9" s="797" t="s">
        <v>1276</v>
      </c>
      <c r="E9" s="2048">
        <f>申請書!Y23</f>
        <v>0</v>
      </c>
      <c r="F9" s="2048"/>
    </row>
    <row r="10" spans="2:9" ht="28.5" customHeight="1">
      <c r="B10" s="130"/>
      <c r="C10" s="130"/>
      <c r="D10" s="130"/>
    </row>
    <row r="11" spans="2:9" ht="30.75" customHeight="1">
      <c r="B11" s="130"/>
      <c r="C11" s="130"/>
      <c r="D11" s="130"/>
    </row>
    <row r="12" spans="2:9" ht="22.5" customHeight="1">
      <c r="B12" s="2030" t="s">
        <v>1060</v>
      </c>
      <c r="C12" s="2031"/>
      <c r="D12" s="2031"/>
      <c r="E12" s="2031"/>
      <c r="F12" s="2032"/>
    </row>
    <row r="13" spans="2:9" ht="22.5" customHeight="1">
      <c r="B13" s="2043" t="s">
        <v>1061</v>
      </c>
      <c r="C13" s="2044"/>
      <c r="D13" s="2044"/>
      <c r="E13" s="2044"/>
      <c r="F13" s="2045"/>
    </row>
    <row r="14" spans="2:9" ht="22.5" customHeight="1">
      <c r="B14" s="2030" t="s">
        <v>1062</v>
      </c>
      <c r="C14" s="2031"/>
      <c r="D14" s="2031"/>
      <c r="E14" s="2031"/>
      <c r="F14" s="2032"/>
    </row>
    <row r="15" spans="2:9" ht="22.5" customHeight="1">
      <c r="B15" s="531"/>
      <c r="C15" s="2040" t="str">
        <f>"豊田市　"&amp;申請書!I28</f>
        <v>豊田市　</v>
      </c>
      <c r="D15" s="2040"/>
      <c r="E15" s="2040"/>
      <c r="F15" s="2041"/>
    </row>
    <row r="16" spans="2:9" ht="22.5" customHeight="1">
      <c r="B16" s="2026" t="s">
        <v>1063</v>
      </c>
      <c r="C16" s="1738"/>
      <c r="D16" s="1738"/>
      <c r="E16" s="1738"/>
      <c r="F16" s="2027"/>
    </row>
    <row r="17" spans="2:6" ht="22.5" customHeight="1">
      <c r="B17" s="532"/>
      <c r="C17" s="2028" t="s">
        <v>1064</v>
      </c>
      <c r="D17" s="2028"/>
      <c r="E17" s="2028"/>
      <c r="F17" s="2029"/>
    </row>
    <row r="18" spans="2:6" ht="22.5" customHeight="1">
      <c r="B18" s="2030" t="s">
        <v>1065</v>
      </c>
      <c r="C18" s="2031"/>
      <c r="D18" s="2031"/>
      <c r="E18" s="2031"/>
      <c r="F18" s="2032"/>
    </row>
    <row r="19" spans="2:6" ht="22.5" customHeight="1">
      <c r="B19" s="533"/>
      <c r="C19" s="800"/>
      <c r="D19" s="799"/>
      <c r="E19" s="799"/>
      <c r="F19" s="534"/>
    </row>
    <row r="20" spans="2:6" ht="22.5" customHeight="1">
      <c r="B20" s="2026" t="s">
        <v>1066</v>
      </c>
      <c r="C20" s="1738"/>
      <c r="D20" s="1738"/>
      <c r="E20" s="1738"/>
      <c r="F20" s="2027"/>
    </row>
    <row r="21" spans="2:6" ht="22.5" customHeight="1">
      <c r="B21" s="535"/>
      <c r="C21" s="800"/>
      <c r="D21" s="777" t="s">
        <v>1277</v>
      </c>
      <c r="E21" s="798"/>
      <c r="F21" s="776"/>
    </row>
    <row r="22" spans="2:6" ht="22.5" customHeight="1">
      <c r="B22" s="536" t="s">
        <v>1067</v>
      </c>
      <c r="C22" s="348"/>
      <c r="D22" s="348"/>
      <c r="E22" s="348"/>
      <c r="F22" s="537"/>
    </row>
    <row r="23" spans="2:6" ht="22.5" customHeight="1">
      <c r="B23" s="538"/>
      <c r="C23" s="800"/>
      <c r="D23" s="781"/>
      <c r="E23" s="781"/>
      <c r="F23" s="534"/>
    </row>
    <row r="24" spans="2:6" ht="29.25" customHeight="1">
      <c r="B24" s="539" t="s">
        <v>1068</v>
      </c>
      <c r="C24" s="540"/>
      <c r="D24" s="2033" t="s">
        <v>1019</v>
      </c>
      <c r="E24" s="2034"/>
      <c r="F24" s="541" t="s">
        <v>1069</v>
      </c>
    </row>
    <row r="25" spans="2:6" ht="38.25" customHeight="1">
      <c r="B25" s="2035">
        <f>申請書!J16</f>
        <v>0</v>
      </c>
      <c r="C25" s="2036"/>
      <c r="D25" s="2035">
        <f>入力!E3</f>
        <v>0</v>
      </c>
      <c r="E25" s="2036"/>
      <c r="F25" s="541"/>
    </row>
    <row r="26" spans="2:6" ht="60" customHeight="1">
      <c r="B26" s="2037" t="s">
        <v>1070</v>
      </c>
      <c r="C26" s="2038"/>
      <c r="D26" s="2038"/>
      <c r="E26" s="2038"/>
      <c r="F26" s="2039"/>
    </row>
    <row r="27" spans="2:6" ht="14.25" customHeight="1">
      <c r="B27" s="2024" t="s">
        <v>1071</v>
      </c>
      <c r="C27" s="2024"/>
      <c r="D27" s="2024"/>
      <c r="E27" s="2025"/>
      <c r="F27" s="2025"/>
    </row>
    <row r="28" spans="2:6" ht="14.25">
      <c r="B28" s="107"/>
      <c r="C28" s="107"/>
      <c r="D28" s="107"/>
    </row>
    <row r="29" spans="2:6" ht="14.25">
      <c r="B29" s="107"/>
      <c r="C29" s="107"/>
      <c r="D29" s="107"/>
    </row>
    <row r="30" spans="2:6" ht="14.25">
      <c r="B30" s="107"/>
      <c r="C30" s="107"/>
      <c r="D30" s="98"/>
    </row>
    <row r="31" spans="2:6" ht="14.25">
      <c r="B31" s="107"/>
      <c r="C31" s="107"/>
      <c r="D31" s="98"/>
    </row>
  </sheetData>
  <mergeCells count="18">
    <mergeCell ref="C15:F15"/>
    <mergeCell ref="B1:F1"/>
    <mergeCell ref="B4:F4"/>
    <mergeCell ref="B12:F12"/>
    <mergeCell ref="B13:F13"/>
    <mergeCell ref="B14:F14"/>
    <mergeCell ref="E5:F5"/>
    <mergeCell ref="E7:F7"/>
    <mergeCell ref="E9:F9"/>
    <mergeCell ref="B27:F27"/>
    <mergeCell ref="B16:F16"/>
    <mergeCell ref="C17:F17"/>
    <mergeCell ref="B18:F18"/>
    <mergeCell ref="B20:F20"/>
    <mergeCell ref="D24:E24"/>
    <mergeCell ref="B25:C25"/>
    <mergeCell ref="D25:E25"/>
    <mergeCell ref="B26:F26"/>
  </mergeCells>
  <phoneticPr fontId="5"/>
  <conditionalFormatting sqref="C19 C21 E21 C23">
    <cfRule type="containsBlanks" dxfId="15" priority="2">
      <formula>LEN(TRIM(C19))=0</formula>
    </cfRule>
  </conditionalFormatting>
  <conditionalFormatting sqref="F3">
    <cfRule type="containsBlanks" dxfId="14" priority="1">
      <formula>LEN(TRIM(F3))=0</formula>
    </cfRule>
  </conditionalFormatting>
  <hyperlinks>
    <hyperlink ref="I3" location="水道申請" display="工事店情報に戻る"/>
  </hyperlinks>
  <pageMargins left="0.74803149606299213" right="0.74803149606299213" top="0.98425196850393704" bottom="0.98425196850393704" header="0.51181102362204722" footer="0.51181102362204722"/>
  <pageSetup paperSize="9" scale="93" orientation="portrait" blackAndWhite="1"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O169"/>
  <sheetViews>
    <sheetView topLeftCell="A25" workbookViewId="0">
      <selection activeCell="E22" sqref="E22"/>
    </sheetView>
  </sheetViews>
  <sheetFormatPr defaultRowHeight="19.5"/>
  <cols>
    <col min="1" max="1" width="2.5" style="804" customWidth="1"/>
    <col min="2" max="2" width="4" style="804" customWidth="1"/>
    <col min="3" max="3" width="4.125" style="808" bestFit="1" customWidth="1"/>
    <col min="4" max="4" width="16.375" style="804" bestFit="1" customWidth="1"/>
    <col min="5" max="5" width="15.25" style="804" customWidth="1"/>
    <col min="6" max="6" width="81.875" style="808" customWidth="1"/>
    <col min="7" max="7" width="89.5" style="808" customWidth="1"/>
    <col min="8" max="8" width="2.5" style="808" customWidth="1"/>
    <col min="9" max="9" width="13.5" style="804" customWidth="1"/>
    <col min="10" max="10" width="9" style="804" customWidth="1"/>
    <col min="11" max="12" width="9" style="804"/>
    <col min="13" max="13" width="9.75" style="804" bestFit="1" customWidth="1"/>
    <col min="14" max="14" width="18" style="804" customWidth="1"/>
    <col min="15" max="16384" width="9" style="804"/>
  </cols>
  <sheetData>
    <row r="1" spans="2:15">
      <c r="B1" s="805" t="s">
        <v>780</v>
      </c>
      <c r="C1" s="805"/>
      <c r="D1" s="806"/>
      <c r="E1" s="853"/>
      <c r="F1" s="807" t="str">
        <f>IF(E1="","←許可が出たらここに入力してください。「-」は抜いて数字８桁で入力してください。",IF(LEN(E1)=8,"","入力された桁数が誤っています。「-」を抜いて数字８桁で入力してください。"))</f>
        <v>←許可が出たらここに入力してください。「-」は抜いて数字８桁で入力してください。</v>
      </c>
    </row>
    <row r="2" spans="2:15">
      <c r="B2" s="805" t="s">
        <v>781</v>
      </c>
      <c r="C2" s="805"/>
      <c r="D2" s="806"/>
      <c r="E2" s="853"/>
      <c r="F2" s="807" t="str">
        <f>IF(E2="","←許可が出たらここに入力してください。数字6桁で入力してください。",IF(LEN(E2)=6,"","入力された桁数が誤っています。数字6桁で入力してください。"))</f>
        <v>←許可が出たらここに入力してください。数字6桁で入力してください。</v>
      </c>
    </row>
    <row r="3" spans="2:15">
      <c r="B3" s="805" t="s">
        <v>782</v>
      </c>
      <c r="C3" s="805"/>
      <c r="D3" s="806"/>
      <c r="E3" s="853"/>
      <c r="F3" s="807" t="str">
        <f>IF(E3="","←許可が出たらここに入力してください。数字6桁で入力してください。",IF(LEN(E3)=6,"","入力された桁数が誤っています。数字6桁で入力してください。"))</f>
        <v>←許可が出たらここに入力してください。数字6桁で入力してください。</v>
      </c>
    </row>
    <row r="4" spans="2:15">
      <c r="D4" s="809" t="s">
        <v>72</v>
      </c>
      <c r="E4" s="810"/>
      <c r="J4" s="811" t="s">
        <v>72</v>
      </c>
      <c r="K4" s="811" t="s">
        <v>72</v>
      </c>
      <c r="L4" s="811" t="s">
        <v>72</v>
      </c>
      <c r="M4" s="811" t="s">
        <v>72</v>
      </c>
      <c r="N4" s="811" t="s">
        <v>72</v>
      </c>
      <c r="O4" s="811" t="s">
        <v>72</v>
      </c>
    </row>
    <row r="5" spans="2:15">
      <c r="B5" s="883" t="s">
        <v>75</v>
      </c>
      <c r="C5" s="891" t="s">
        <v>90</v>
      </c>
      <c r="D5" s="892"/>
      <c r="E5" s="869">
        <f>工事店情報!D3</f>
        <v>0</v>
      </c>
      <c r="F5" s="870" t="s">
        <v>1279</v>
      </c>
      <c r="J5" s="812"/>
      <c r="K5" s="812"/>
      <c r="L5" s="812"/>
      <c r="M5" s="812"/>
      <c r="N5" s="812"/>
      <c r="O5" s="812"/>
    </row>
    <row r="6" spans="2:15">
      <c r="B6" s="884"/>
      <c r="C6" s="891" t="s">
        <v>76</v>
      </c>
      <c r="D6" s="892"/>
      <c r="E6" s="869">
        <f>工事店情報!D4</f>
        <v>0</v>
      </c>
      <c r="J6" s="812"/>
      <c r="K6" s="812"/>
      <c r="L6" s="812"/>
      <c r="M6" s="812"/>
      <c r="N6" s="812"/>
      <c r="O6" s="812"/>
    </row>
    <row r="7" spans="2:15">
      <c r="B7" s="884"/>
      <c r="C7" s="891" t="s">
        <v>779</v>
      </c>
      <c r="D7" s="892"/>
      <c r="E7" s="869">
        <f>工事店情報!D5</f>
        <v>0</v>
      </c>
      <c r="J7" s="812"/>
      <c r="K7" s="812"/>
      <c r="L7" s="812"/>
      <c r="M7" s="812"/>
      <c r="N7" s="812"/>
      <c r="O7" s="812"/>
    </row>
    <row r="8" spans="2:15">
      <c r="B8" s="884"/>
      <c r="C8" s="891" t="s">
        <v>778</v>
      </c>
      <c r="D8" s="892"/>
      <c r="E8" s="869">
        <f>工事店情報!D6</f>
        <v>0</v>
      </c>
      <c r="J8" s="812"/>
      <c r="K8" s="812"/>
      <c r="L8" s="812"/>
      <c r="M8" s="812"/>
      <c r="N8" s="812"/>
      <c r="O8" s="812"/>
    </row>
    <row r="9" spans="2:15">
      <c r="B9" s="884"/>
      <c r="C9" s="891" t="s">
        <v>84</v>
      </c>
      <c r="D9" s="892"/>
      <c r="E9" s="869">
        <f>工事店情報!D7</f>
        <v>0</v>
      </c>
      <c r="J9" s="812"/>
      <c r="K9" s="812"/>
      <c r="L9" s="812"/>
      <c r="M9" s="812"/>
      <c r="N9" s="812"/>
      <c r="O9" s="812"/>
    </row>
    <row r="10" spans="2:15">
      <c r="B10" s="884"/>
      <c r="C10" s="891" t="s">
        <v>77</v>
      </c>
      <c r="D10" s="892"/>
      <c r="E10" s="869">
        <f>工事店情報!D8</f>
        <v>0</v>
      </c>
      <c r="J10" s="812"/>
      <c r="K10" s="812"/>
      <c r="L10" s="812"/>
      <c r="M10" s="812"/>
      <c r="N10" s="812"/>
      <c r="O10" s="812"/>
    </row>
    <row r="11" spans="2:15">
      <c r="B11" s="884"/>
      <c r="C11" s="891" t="s">
        <v>78</v>
      </c>
      <c r="D11" s="892"/>
      <c r="E11" s="869">
        <f>工事店情報!D9</f>
        <v>0</v>
      </c>
      <c r="J11" s="812"/>
      <c r="K11" s="812"/>
      <c r="L11" s="812"/>
      <c r="M11" s="812"/>
      <c r="N11" s="812"/>
      <c r="O11" s="812"/>
    </row>
    <row r="12" spans="2:15">
      <c r="B12" s="884"/>
      <c r="C12" s="891" t="s">
        <v>79</v>
      </c>
      <c r="D12" s="892"/>
      <c r="E12" s="869">
        <f>工事店情報!D10</f>
        <v>0</v>
      </c>
      <c r="J12" s="812"/>
      <c r="K12" s="812"/>
      <c r="L12" s="812"/>
      <c r="M12" s="812"/>
      <c r="N12" s="812"/>
      <c r="O12" s="812"/>
    </row>
    <row r="13" spans="2:15">
      <c r="B13" s="885"/>
      <c r="C13" s="891" t="s">
        <v>74</v>
      </c>
      <c r="D13" s="892"/>
      <c r="E13" s="869">
        <f>工事店情報!D11</f>
        <v>0</v>
      </c>
      <c r="J13" s="812"/>
      <c r="K13" s="812"/>
      <c r="L13" s="812"/>
      <c r="M13" s="812"/>
      <c r="N13" s="812"/>
      <c r="O13" s="812"/>
    </row>
    <row r="14" spans="2:15">
      <c r="B14" s="886" t="s">
        <v>80</v>
      </c>
      <c r="C14" s="893" t="s">
        <v>91</v>
      </c>
      <c r="D14" s="894"/>
      <c r="E14" s="869">
        <f>工事店情報!D12</f>
        <v>0</v>
      </c>
      <c r="J14" s="812"/>
      <c r="K14" s="812"/>
      <c r="L14" s="812"/>
      <c r="M14" s="812"/>
      <c r="N14" s="812"/>
      <c r="O14" s="812"/>
    </row>
    <row r="15" spans="2:15">
      <c r="B15" s="887"/>
      <c r="C15" s="889" t="s">
        <v>92</v>
      </c>
      <c r="D15" s="890"/>
      <c r="E15" s="869">
        <f>工事店情報!D13</f>
        <v>0</v>
      </c>
      <c r="J15" s="812"/>
      <c r="K15" s="812"/>
      <c r="L15" s="812"/>
      <c r="M15" s="812"/>
      <c r="N15" s="812"/>
      <c r="O15" s="812"/>
    </row>
    <row r="16" spans="2:15">
      <c r="B16" s="887"/>
      <c r="C16" s="889" t="s">
        <v>45</v>
      </c>
      <c r="D16" s="890"/>
      <c r="E16" s="869">
        <f>工事店情報!D14</f>
        <v>0</v>
      </c>
      <c r="J16" s="812"/>
      <c r="K16" s="812"/>
      <c r="L16" s="812"/>
      <c r="M16" s="812"/>
      <c r="N16" s="812"/>
      <c r="O16" s="812"/>
    </row>
    <row r="17" spans="2:15">
      <c r="B17" s="887"/>
      <c r="C17" s="889" t="s">
        <v>9</v>
      </c>
      <c r="D17" s="890"/>
      <c r="E17" s="869">
        <f>工事店情報!D15</f>
        <v>0</v>
      </c>
      <c r="J17" s="812"/>
      <c r="K17" s="812"/>
      <c r="L17" s="812"/>
      <c r="M17" s="812"/>
      <c r="N17" s="812"/>
      <c r="O17" s="812"/>
    </row>
    <row r="18" spans="2:15">
      <c r="B18" s="887"/>
      <c r="C18" s="889" t="s">
        <v>93</v>
      </c>
      <c r="D18" s="890"/>
      <c r="E18" s="869">
        <f>工事店情報!D16</f>
        <v>0</v>
      </c>
      <c r="J18" s="812"/>
      <c r="K18" s="812"/>
      <c r="L18" s="812"/>
      <c r="M18" s="812"/>
      <c r="N18" s="812"/>
      <c r="O18" s="812"/>
    </row>
    <row r="19" spans="2:15">
      <c r="B19" s="888"/>
      <c r="C19" s="889" t="s">
        <v>94</v>
      </c>
      <c r="D19" s="890"/>
      <c r="E19" s="869">
        <f>工事店情報!D17</f>
        <v>0</v>
      </c>
      <c r="J19" s="812"/>
      <c r="K19" s="812"/>
      <c r="L19" s="812"/>
      <c r="M19" s="812"/>
      <c r="N19" s="812"/>
      <c r="O19" s="812"/>
    </row>
    <row r="20" spans="2:15">
      <c r="B20" s="882" t="s">
        <v>296</v>
      </c>
      <c r="C20" s="882"/>
      <c r="D20" s="882"/>
      <c r="E20" s="869" t="str">
        <f>工事店情報!D18</f>
        <v>○○○○</v>
      </c>
      <c r="J20" s="812"/>
      <c r="K20" s="812"/>
      <c r="L20" s="812"/>
      <c r="M20" s="812"/>
      <c r="N20" s="812"/>
      <c r="O20" s="812"/>
    </row>
    <row r="21" spans="2:15">
      <c r="B21" s="882" t="s">
        <v>297</v>
      </c>
      <c r="C21" s="882"/>
      <c r="D21" s="882"/>
      <c r="E21" s="869" t="str">
        <f>工事店情報!D19</f>
        <v>090-????-????</v>
      </c>
      <c r="J21" s="812"/>
      <c r="K21" s="812"/>
      <c r="L21" s="812"/>
      <c r="M21" s="812"/>
      <c r="N21" s="812"/>
      <c r="O21" s="812"/>
    </row>
    <row r="22" spans="2:15" ht="21" customHeight="1">
      <c r="B22" s="911" t="s">
        <v>241</v>
      </c>
      <c r="C22" s="911"/>
      <c r="D22" s="911"/>
      <c r="E22" s="813"/>
      <c r="F22" s="814" t="str">
        <f>IF(E22="","←このセルで選択してください。","")</f>
        <v>←このセルで選択してください。</v>
      </c>
      <c r="J22" s="812"/>
      <c r="K22" s="812"/>
      <c r="L22" s="812"/>
      <c r="M22" s="812"/>
      <c r="N22" s="812"/>
      <c r="O22" s="812"/>
    </row>
    <row r="23" spans="2:15">
      <c r="B23" s="911" t="s">
        <v>73</v>
      </c>
      <c r="C23" s="911"/>
      <c r="D23" s="911"/>
      <c r="E23" s="815"/>
      <c r="F23" s="816"/>
    </row>
    <row r="24" spans="2:15">
      <c r="B24" s="912" t="s">
        <v>85</v>
      </c>
      <c r="C24" s="913" t="str">
        <f>"番号"&amp;IF(E24="","","（優先されます）")</f>
        <v>番号</v>
      </c>
      <c r="D24" s="913"/>
      <c r="E24" s="863"/>
      <c r="F24" s="854" t="str">
        <f>IF($E$24="","",_xlfn.IFNA(VLOOKUP($E$24,工事店情報!$C$23:$I$103,6),"主な申請者情報に左記の番号がありません。"))</f>
        <v/>
      </c>
      <c r="G24" s="817" t="s">
        <v>293</v>
      </c>
      <c r="H24" s="804"/>
    </row>
    <row r="25" spans="2:15">
      <c r="B25" s="912"/>
      <c r="C25" s="913" t="str">
        <f>IF($E$24="","郵便番号","")</f>
        <v>郵便番号</v>
      </c>
      <c r="D25" s="913"/>
      <c r="E25" s="864"/>
      <c r="F25" s="855" t="str">
        <f>IF($E$24="","","以下入力されている申請者情報は申請書に出力されません！")</f>
        <v/>
      </c>
    </row>
    <row r="26" spans="2:15">
      <c r="B26" s="912"/>
      <c r="C26" s="913" t="str">
        <f>IF($E$24="","住所","")</f>
        <v>住所</v>
      </c>
      <c r="D26" s="913"/>
      <c r="E26" s="864"/>
      <c r="F26" s="856"/>
      <c r="G26" s="808" t="str">
        <f>IF($E$24&lt;&gt;"","入力されている申請者情報は申請書に出力されません！",IF(E26="","申請者住所を入力してください。",""))</f>
        <v>申請者住所を入力してください。</v>
      </c>
    </row>
    <row r="27" spans="2:15">
      <c r="B27" s="912"/>
      <c r="C27" s="913" t="str">
        <f>IF($E$24="","アパート名等","")</f>
        <v>アパート名等</v>
      </c>
      <c r="D27" s="913"/>
      <c r="E27" s="864"/>
      <c r="F27" s="856"/>
    </row>
    <row r="28" spans="2:15">
      <c r="B28" s="912"/>
      <c r="C28" s="913" t="str">
        <f>IF($E$24="","氏名フリガナ","")</f>
        <v>氏名フリガナ</v>
      </c>
      <c r="D28" s="913"/>
      <c r="E28" s="865"/>
      <c r="F28" s="856"/>
      <c r="G28" s="808" t="str">
        <f>IF($E$24&lt;&gt;"","入力されている申請者情報は申請書に出力されません！",IF(E28="","申請者氏名フリガナを入力してください。",""))</f>
        <v>申請者氏名フリガナを入力してください。</v>
      </c>
    </row>
    <row r="29" spans="2:15">
      <c r="B29" s="912"/>
      <c r="C29" s="913" t="str">
        <f>IF($E$24="","氏名","")</f>
        <v>氏名</v>
      </c>
      <c r="D29" s="913"/>
      <c r="E29" s="864"/>
      <c r="F29" s="856"/>
      <c r="G29" s="808" t="str">
        <f>IF($E$24&lt;&gt;"","入力されている申請者情報は申請書に出力されません！",IF(E29="","申請者氏名を入力してください。",""))</f>
        <v>申請者氏名を入力してください。</v>
      </c>
    </row>
    <row r="30" spans="2:15">
      <c r="B30" s="912"/>
      <c r="C30" s="913" t="str">
        <f>IF($E$24="","電話","")</f>
        <v>電話</v>
      </c>
      <c r="D30" s="913"/>
      <c r="E30" s="864"/>
      <c r="F30" s="856"/>
      <c r="G30" s="808" t="str">
        <f>IF($E$24&lt;&gt;"","入力されている申請者情報は申請書に出力されません！",IF(E30="","申請者電話番号を入力してください。",""))</f>
        <v>申請者電話番号を入力してください。</v>
      </c>
    </row>
    <row r="31" spans="2:15" s="808" customFormat="1">
      <c r="B31" s="906" t="s">
        <v>95</v>
      </c>
      <c r="C31" s="910" t="s">
        <v>96</v>
      </c>
      <c r="D31" s="818" t="s">
        <v>108</v>
      </c>
      <c r="E31" s="866"/>
      <c r="F31" s="857" t="str">
        <f>IF(E31="","工事をする場所の「町丁名（または町字名）」を入力してください。","")</f>
        <v>工事をする場所の「町丁名（または町字名）」を入力してください。</v>
      </c>
      <c r="G31" s="819"/>
      <c r="J31" s="804"/>
      <c r="K31" s="804"/>
      <c r="L31" s="804"/>
      <c r="M31" s="804"/>
      <c r="N31" s="804"/>
      <c r="O31" s="804"/>
    </row>
    <row r="32" spans="2:15" s="808" customFormat="1">
      <c r="B32" s="906"/>
      <c r="C32" s="910"/>
      <c r="D32" s="818" t="s">
        <v>109</v>
      </c>
      <c r="E32" s="866"/>
      <c r="F32" s="858" t="str">
        <f>IF(E32="","工事をする場所の代表番地を入力。「●●番地」「●●番地○」と入力してください。","")</f>
        <v>工事をする場所の代表番地を入力。「●●番地」「●●番地○」と入力してください。</v>
      </c>
      <c r="I32" s="804"/>
      <c r="J32" s="804"/>
      <c r="K32" s="804"/>
      <c r="L32" s="804"/>
      <c r="M32" s="804"/>
      <c r="N32" s="804"/>
      <c r="O32" s="804"/>
    </row>
    <row r="33" spans="2:15" s="808" customFormat="1">
      <c r="B33" s="906"/>
      <c r="C33" s="910"/>
      <c r="D33" s="820" t="s">
        <v>110</v>
      </c>
      <c r="E33" s="866"/>
      <c r="F33" s="859"/>
      <c r="G33" s="808" t="s">
        <v>246</v>
      </c>
      <c r="I33" s="804"/>
      <c r="J33" s="804"/>
      <c r="K33" s="804"/>
      <c r="L33" s="804"/>
      <c r="M33" s="804"/>
      <c r="N33" s="804"/>
      <c r="O33" s="804"/>
    </row>
    <row r="34" spans="2:15" s="808" customFormat="1">
      <c r="B34" s="906"/>
      <c r="C34" s="910"/>
      <c r="D34" s="818" t="s">
        <v>111</v>
      </c>
      <c r="E34" s="866"/>
      <c r="F34" s="857"/>
      <c r="G34" s="808" t="s">
        <v>245</v>
      </c>
      <c r="I34" s="804"/>
      <c r="J34" s="804"/>
      <c r="K34" s="804"/>
      <c r="L34" s="804"/>
      <c r="M34" s="804"/>
      <c r="N34" s="804"/>
      <c r="O34" s="804"/>
    </row>
    <row r="35" spans="2:15" s="808" customFormat="1">
      <c r="B35" s="906"/>
      <c r="C35" s="910"/>
      <c r="D35" s="818" t="s">
        <v>112</v>
      </c>
      <c r="E35" s="866"/>
      <c r="F35" s="857"/>
      <c r="I35" s="804"/>
      <c r="J35" s="804"/>
      <c r="K35" s="804"/>
      <c r="L35" s="804"/>
      <c r="M35" s="804"/>
      <c r="N35" s="804"/>
      <c r="O35" s="804"/>
    </row>
    <row r="36" spans="2:15" s="808" customFormat="1">
      <c r="B36" s="906"/>
      <c r="C36" s="896" t="s">
        <v>10</v>
      </c>
      <c r="D36" s="896"/>
      <c r="E36" s="867"/>
      <c r="F36" s="860" t="str">
        <f>IF(E36="","道路区分を選択してください。","")</f>
        <v>道路区分を選択してください。</v>
      </c>
      <c r="G36" s="808" t="s">
        <v>247</v>
      </c>
      <c r="I36" s="821"/>
      <c r="J36" s="804"/>
      <c r="K36" s="804"/>
      <c r="L36" s="804"/>
      <c r="M36" s="804"/>
      <c r="N36" s="804"/>
      <c r="O36" s="804"/>
    </row>
    <row r="37" spans="2:15" s="808" customFormat="1">
      <c r="B37" s="906"/>
      <c r="C37" s="896" t="s">
        <v>291</v>
      </c>
      <c r="D37" s="896"/>
      <c r="E37" s="867"/>
      <c r="F37" s="861" t="str">
        <f>IF(AND(E36="",E37=""),"",IF(E37="","路線名等を入力してください。例:№111-1：豊田線、法定外道路",""))</f>
        <v/>
      </c>
      <c r="I37" s="821"/>
      <c r="J37" s="804"/>
      <c r="K37" s="804"/>
      <c r="L37" s="804"/>
      <c r="M37" s="804"/>
      <c r="N37" s="804"/>
      <c r="O37" s="804"/>
    </row>
    <row r="38" spans="2:15" s="808" customFormat="1">
      <c r="B38" s="906"/>
      <c r="C38" s="896" t="s">
        <v>81</v>
      </c>
      <c r="D38" s="896"/>
      <c r="E38" s="866"/>
      <c r="F38" s="861" t="str">
        <f>IF(E38="","用途コードを入力してください。",IFERROR(VLOOKUP(E38,テーブル!A3:B13,2,FALSE),"用途コードが誤っています！"))</f>
        <v>用途コードを入力してください。</v>
      </c>
      <c r="G38" s="822" t="s">
        <v>248</v>
      </c>
      <c r="I38" s="804"/>
      <c r="J38" s="804"/>
      <c r="K38" s="804"/>
      <c r="L38" s="804"/>
      <c r="M38" s="804"/>
      <c r="N38" s="804"/>
      <c r="O38" s="804"/>
    </row>
    <row r="39" spans="2:15" s="808" customFormat="1">
      <c r="B39" s="906"/>
      <c r="C39" s="896" t="s">
        <v>31</v>
      </c>
      <c r="D39" s="896"/>
      <c r="E39" s="866"/>
      <c r="F39" s="862" t="str">
        <f>IF(E39="","工事が終了した後の排水の処理方法を入力してください。1:下水　2:浄化槽　3:汲取り　4:流入なし",IFERROR(CHOOSE(E39,"下水道","浄化槽","汲取り","流入なし","その他"),"排水区分が誤っています！"))</f>
        <v>工事が終了した後の排水の処理方法を入力してください。1:下水　2:浄化槽　3:汲取り　4:流入なし</v>
      </c>
      <c r="G39" s="808" t="s">
        <v>249</v>
      </c>
      <c r="I39" s="821"/>
      <c r="J39" s="804"/>
      <c r="K39" s="804"/>
      <c r="L39" s="804"/>
      <c r="M39" s="804"/>
      <c r="N39" s="804"/>
      <c r="O39" s="804"/>
    </row>
    <row r="40" spans="2:15" s="808" customFormat="1">
      <c r="B40" s="906"/>
      <c r="C40" s="896" t="s">
        <v>82</v>
      </c>
      <c r="D40" s="896"/>
      <c r="E40" s="868"/>
      <c r="F40" s="861" t="str">
        <f ca="1">IF(E40="","着手予定日を入力してください。yyyy/mm/dd",IF(E40&lt;=TODAY(),"本日以前の日付は設定できません",""))</f>
        <v>着手予定日を入力してください。yyyy/mm/dd</v>
      </c>
      <c r="I40" s="804"/>
      <c r="J40" s="804"/>
      <c r="K40" s="804"/>
      <c r="L40" s="804"/>
      <c r="M40" s="804"/>
      <c r="N40" s="804"/>
      <c r="O40" s="804"/>
    </row>
    <row r="41" spans="2:15" s="808" customFormat="1">
      <c r="B41" s="906"/>
      <c r="C41" s="896" t="s">
        <v>83</v>
      </c>
      <c r="D41" s="896"/>
      <c r="E41" s="868"/>
      <c r="F41" s="861" t="str">
        <f ca="1">IF(E41="","完了予定日を入力してください。yyyy/mm/dd",IF(E41&lt;=TODAY(),"本日以前の日付は設定できません",""))</f>
        <v>完了予定日を入力してください。yyyy/mm/dd</v>
      </c>
      <c r="I41" s="804"/>
      <c r="J41" s="804"/>
      <c r="K41" s="804"/>
      <c r="L41" s="804"/>
      <c r="M41" s="804"/>
      <c r="N41" s="804"/>
      <c r="O41" s="804"/>
    </row>
    <row r="42" spans="2:15">
      <c r="B42" s="905" t="s">
        <v>107</v>
      </c>
      <c r="C42" s="905" t="s">
        <v>103</v>
      </c>
      <c r="D42" s="823" t="s">
        <v>97</v>
      </c>
      <c r="E42" s="824"/>
      <c r="F42" s="823" t="str">
        <f>IF(E22="排水","",IF(E42="0","無",IF(E42="1","有","既設の配水管有無が未入力か正しくありません。")))</f>
        <v>既設の配水管有無が未入力か正しくありません。</v>
      </c>
      <c r="G42" s="808" t="s">
        <v>250</v>
      </c>
      <c r="H42" s="825"/>
      <c r="I42" s="826"/>
    </row>
    <row r="43" spans="2:15">
      <c r="B43" s="905"/>
      <c r="C43" s="905"/>
      <c r="D43" s="823" t="s">
        <v>99</v>
      </c>
      <c r="E43" s="824"/>
      <c r="F43" s="827" t="str">
        <f>IF(AND(E42="1",E43=""),"既設配水管口径を３桁で入力してください。例：050",IF(AND(E42="0",E43&lt;&gt;""),"既設配水管が「無」になっています。",""))</f>
        <v/>
      </c>
      <c r="G43" s="808" t="b">
        <f>IF(E42="1",IF(LEN(E43)=3,"","3桁で入力してください。"))</f>
        <v>0</v>
      </c>
      <c r="H43" s="821"/>
    </row>
    <row r="44" spans="2:15">
      <c r="B44" s="905"/>
      <c r="C44" s="905"/>
      <c r="D44" s="823" t="s">
        <v>239</v>
      </c>
      <c r="E44" s="824"/>
      <c r="F44" s="827" t="str">
        <f>IF(AND(E42="1",E44=""),"既設配水管管種を入力してください。",IF(AND(E42="0",E44&lt;&gt;""),"既設配水管が「無」になっています。",""))</f>
        <v/>
      </c>
      <c r="H44" s="821"/>
    </row>
    <row r="45" spans="2:15">
      <c r="B45" s="905"/>
      <c r="C45" s="905"/>
      <c r="D45" s="823" t="s">
        <v>98</v>
      </c>
      <c r="E45" s="824"/>
      <c r="F45" s="823" t="str">
        <f>IF(E22="排水","",IF(E45="0","無",IF(E42="1",IF(E45="1","有","既設の給水管有無が未入力か正しくおありません。"),"配水管が無なので給水管は無ではありませんか？")))</f>
        <v>配水管が無なので給水管は無ではありませんか？</v>
      </c>
      <c r="G45" s="808" t="s">
        <v>250</v>
      </c>
      <c r="H45" s="825"/>
      <c r="I45" s="826"/>
    </row>
    <row r="46" spans="2:15">
      <c r="B46" s="905"/>
      <c r="C46" s="905"/>
      <c r="D46" s="823" t="s">
        <v>99</v>
      </c>
      <c r="E46" s="824"/>
      <c r="F46" s="823" t="str">
        <f>IF(AND(E45="1",E46=""),"既設給水管口径を入力してください。",IF(AND(E45="0",E46&lt;&gt;""),"既設給水管が「無」になっています。",""))</f>
        <v/>
      </c>
      <c r="G46" s="808" t="b">
        <f>IF(E45="1",IF(LEN(E46)=3,"","3桁で入力してください。"))</f>
        <v>0</v>
      </c>
      <c r="H46" s="821"/>
    </row>
    <row r="47" spans="2:15">
      <c r="B47" s="905"/>
      <c r="C47" s="905"/>
      <c r="D47" s="823" t="s">
        <v>100</v>
      </c>
      <c r="E47" s="824"/>
      <c r="F47" s="827" t="str">
        <f>IF(AND(E45="0",E47&lt;&gt;""),"既設給水管が「無」になっています。",IF(AND(E45="1",E47&lt;&gt;"",LEN(E47)&lt;&gt;6),"水道番号は６桁で入力してください。",""))</f>
        <v/>
      </c>
      <c r="G47" s="808" t="s">
        <v>251</v>
      </c>
    </row>
    <row r="48" spans="2:15">
      <c r="B48" s="905"/>
      <c r="C48" s="905"/>
      <c r="D48" s="823" t="s">
        <v>101</v>
      </c>
      <c r="E48" s="824"/>
      <c r="F48" s="823" t="str">
        <f>IF(AND(E47="",E48&lt;&gt;""),"既設水栓はありますか？水道番号が入力されていません。",IF(AND(E47&lt;&gt;"",E48=""),"水道番号が入力されています。既設のメーター口径が未入力です。",""))</f>
        <v/>
      </c>
      <c r="G48" s="808" t="str">
        <f>IF(LEN(E48)=3,"","3桁で入力してください。013,020,025,030,040,050,075,100,150,200")</f>
        <v>3桁で入力してください。013,020,025,030,040,050,075,100,150,200</v>
      </c>
    </row>
    <row r="49" spans="2:9">
      <c r="B49" s="905"/>
      <c r="C49" s="905"/>
      <c r="D49" s="823" t="s">
        <v>102</v>
      </c>
      <c r="E49" s="824"/>
      <c r="F49" s="823" t="str">
        <f>IF(OR(LEN(E49)=6,E49=""),"","メーター番号は６桁です。")</f>
        <v/>
      </c>
    </row>
    <row r="50" spans="2:9">
      <c r="B50" s="905"/>
      <c r="C50" s="909" t="s">
        <v>106</v>
      </c>
      <c r="D50" s="823" t="s">
        <v>105</v>
      </c>
      <c r="E50" s="824"/>
      <c r="F50" s="823" t="str">
        <f>IF(E22="給水","",IF(E50="0","無",IF(E50="1","有","下水取付管有無が未入力か正しくおありません。")))</f>
        <v>下水取付管有無が未入力か正しくおありません。</v>
      </c>
      <c r="G50" s="808" t="s">
        <v>250</v>
      </c>
      <c r="H50" s="825"/>
      <c r="I50" s="826"/>
    </row>
    <row r="51" spans="2:9">
      <c r="B51" s="905"/>
      <c r="C51" s="909"/>
      <c r="D51" s="823" t="s">
        <v>99</v>
      </c>
      <c r="E51" s="824"/>
      <c r="F51" s="823" t="str">
        <f>IF(AND(E50="1",E51=""),"既設下水取付管口径を入力してください。",IF(AND(E50="0",E51&lt;&gt;""),"既設下水取付管が「無」になっています。",""))</f>
        <v/>
      </c>
      <c r="H51" s="821"/>
    </row>
    <row r="52" spans="2:9">
      <c r="B52" s="905"/>
      <c r="C52" s="909"/>
      <c r="D52" s="823" t="s">
        <v>104</v>
      </c>
      <c r="E52" s="824"/>
      <c r="F52" s="823" t="str">
        <f>IF(E22="給水","",IF(E52="0","無",IF(E52="1","有","公共桝有無が未入力か正しくおありません。")))</f>
        <v>公共桝有無が未入力か正しくおありません。</v>
      </c>
      <c r="G52" s="808" t="s">
        <v>250</v>
      </c>
      <c r="H52" s="825"/>
      <c r="I52" s="826"/>
    </row>
    <row r="53" spans="2:9">
      <c r="B53" s="897" t="s">
        <v>128</v>
      </c>
      <c r="C53" s="900" t="s">
        <v>113</v>
      </c>
      <c r="D53" s="828" t="s">
        <v>240</v>
      </c>
      <c r="E53" s="829"/>
      <c r="F53" s="830" t="str">
        <f>IF(E22="排水","",IFERROR(CHOOSE(E53,"一般住宅","集合住宅","承認工事","その他（　　　　）"),"工事内容が未入力か誤っています。"))</f>
        <v>工事内容が未入力か誤っています。</v>
      </c>
      <c r="G53" s="808" t="s">
        <v>264</v>
      </c>
      <c r="I53" s="821"/>
    </row>
    <row r="54" spans="2:9" ht="19.5" customHeight="1">
      <c r="B54" s="898"/>
      <c r="C54" s="901"/>
      <c r="D54" s="828" t="s">
        <v>114</v>
      </c>
      <c r="E54" s="829"/>
      <c r="F54" s="830" t="str">
        <f>IF(E54="","申請区分を入力してください。",IF(AND(E48="",OR(E54="3",E54="4")),"申請区分が誤っています。既設のメーター口径が入力されていません。",CHOOSE(VALUE(E54),"新設（メーター口径："&amp;E60&amp;"mm）","私管分岐（メーター口径："&amp;E60&amp;"mm）","","改造","口径変更（"&amp;E48&amp;"mm→"&amp;E60&amp;"mm）","取付済（メーター口径："&amp;E48&amp;"mm）")))</f>
        <v>申請区分を入力してください。</v>
      </c>
      <c r="G54" s="808" t="s">
        <v>295</v>
      </c>
      <c r="H54" s="825"/>
      <c r="I54" s="826"/>
    </row>
    <row r="55" spans="2:9" ht="19.5" customHeight="1">
      <c r="B55" s="898"/>
      <c r="C55" s="901"/>
      <c r="D55" s="828" t="s">
        <v>265</v>
      </c>
      <c r="E55" s="829"/>
      <c r="F55" s="830" t="str">
        <f>IF(E54="1",IF(E55="0","無",IF(E55="1","有","未入力か入力が誤っています！")),"")</f>
        <v/>
      </c>
      <c r="G55" s="808" t="s">
        <v>250</v>
      </c>
      <c r="H55" s="825"/>
      <c r="I55" s="826"/>
    </row>
    <row r="56" spans="2:9">
      <c r="B56" s="898"/>
      <c r="C56" s="901"/>
      <c r="D56" s="828" t="s">
        <v>263</v>
      </c>
      <c r="E56" s="829"/>
      <c r="F56" s="830" t="str">
        <f>IF(E54="5",IF(E56="0","","申請区分が取付済の場合は権利移転区分は「０（権利移転無）」です。"),IF(E56="0","無",IF(E56="1","有","権利移転区分が未入力か誤っています")))</f>
        <v>権利移転区分が未入力か誤っています</v>
      </c>
      <c r="G56" s="808" t="s">
        <v>250</v>
      </c>
      <c r="I56" s="821"/>
    </row>
    <row r="57" spans="2:9">
      <c r="B57" s="898"/>
      <c r="C57" s="901"/>
      <c r="D57" s="828" t="s">
        <v>242</v>
      </c>
      <c r="E57" s="829"/>
      <c r="F57" s="830" t="str">
        <f>IF(AND(E45="0",E57="0"),"給水管が無いのに公道工事が「無」になっています。",IF(E57="0","",IF(E57="2","公道取出("&amp;E43&amp;"㎜×"&amp;E59&amp;"㎜)","公道工事は、「0：無」か「2：民間」を選択してください。")))</f>
        <v>公道工事は、「0：無」か「2：民間」を選択してください。</v>
      </c>
      <c r="G57" s="808" t="s">
        <v>252</v>
      </c>
      <c r="I57" s="821"/>
    </row>
    <row r="58" spans="2:9">
      <c r="B58" s="898"/>
      <c r="C58" s="901"/>
      <c r="D58" s="828" t="s">
        <v>243</v>
      </c>
      <c r="E58" s="829"/>
      <c r="F58" s="830" t="str">
        <f>IF(E58="0","",IF(E58="2","公道撤去("&amp;E43&amp;"㎜×"&amp;E46&amp;"㎜)","公道工事内容が未入力か誤っています。"))</f>
        <v>公道工事内容が未入力か誤っています。</v>
      </c>
      <c r="G58" s="808" t="s">
        <v>252</v>
      </c>
      <c r="I58" s="821"/>
    </row>
    <row r="59" spans="2:9">
      <c r="B59" s="898"/>
      <c r="C59" s="901"/>
      <c r="D59" s="828" t="s">
        <v>238</v>
      </c>
      <c r="E59" s="829"/>
      <c r="F59" s="830" t="str">
        <f>IF(E57="2",IF(E59="","取出し口径を入力してください。",IF(E59&lt;20,"口径20㎜未満は入力できません","")),IF(E59="","","公道取出がなしなので取出し口径は入力できません。"))</f>
        <v/>
      </c>
      <c r="I59" s="821"/>
    </row>
    <row r="60" spans="2:9">
      <c r="B60" s="898"/>
      <c r="C60" s="902"/>
      <c r="D60" s="831" t="str">
        <f>IF(E54="4","口径変更後口径",IF(E54="3","","メーター口径"))</f>
        <v>メーター口径</v>
      </c>
      <c r="E60" s="829"/>
      <c r="F60" s="830" t="str">
        <f>IF(E54="3",IF(E60="","","改造工事申請のためメーター口径は不要です。"),IF(E54="4",IF(E60=E48,"口径が変更されていません。",IF(VALUE(E60)&lt;20,"20mm未満の口径は設置できません","")),IF(E60="","取付を希望するメーター口径が入力されていません。","")))</f>
        <v>取付を希望するメーター口径が入力されていません。</v>
      </c>
      <c r="G60" s="808" t="str">
        <f>IF(LEN(E60)=3,"","3桁で入力してください。013,020,025,030,040,050,075,100,150,200")</f>
        <v>3桁で入力してください。013,020,025,030,040,050,075,100,150,200</v>
      </c>
      <c r="I60" s="821"/>
    </row>
    <row r="61" spans="2:9">
      <c r="B61" s="898"/>
      <c r="C61" s="830" t="s">
        <v>16</v>
      </c>
      <c r="D61" s="832"/>
      <c r="E61" s="829"/>
      <c r="F61" s="830" t="str">
        <f>IF(AND(OR(E54="3",E54="4"),E61="1"),"中間検査有無が誤っています。",IF(E61="0","無",IF(E61="1","有","中間検査有無が未入力か正しくおありません。")))</f>
        <v>中間検査有無が未入力か正しくおありません。</v>
      </c>
      <c r="G61" s="808" t="s">
        <v>250</v>
      </c>
      <c r="H61" s="825"/>
      <c r="I61" s="826"/>
    </row>
    <row r="62" spans="2:9">
      <c r="B62" s="898"/>
      <c r="C62" s="830" t="s">
        <v>115</v>
      </c>
      <c r="D62" s="832"/>
      <c r="E62" s="829"/>
      <c r="F62" s="830" t="str">
        <f>IF(AND(E54="1",E62="1"),"有",IF(AND(E54="1",E62="0"),"無",IF(OR(E62="",E62="0"),"無","舗装先行有無が誤っています。")))</f>
        <v>無</v>
      </c>
      <c r="G62" s="808" t="s">
        <v>250</v>
      </c>
      <c r="H62" s="825"/>
      <c r="I62" s="826"/>
    </row>
    <row r="63" spans="2:9">
      <c r="B63" s="898"/>
      <c r="C63" s="830" t="s">
        <v>116</v>
      </c>
      <c r="D63" s="832"/>
      <c r="E63" s="829"/>
      <c r="F63" s="830" t="str">
        <f>IF(AND(E63&lt;&gt;"0",OR(E54="1",E54="2")),"材料支給はできません。",IF(E63="0","無",IF(E63="1","有","入力内容が誤っています。")))</f>
        <v>入力内容が誤っています。</v>
      </c>
      <c r="G63" s="808" t="s">
        <v>250</v>
      </c>
      <c r="H63" s="825"/>
      <c r="I63" s="826"/>
    </row>
    <row r="64" spans="2:9">
      <c r="B64" s="898"/>
      <c r="C64" s="830" t="s">
        <v>117</v>
      </c>
      <c r="D64" s="832"/>
      <c r="E64" s="829"/>
      <c r="F64" s="830" t="str">
        <f>IF(E64="0","無",IF(E64="1","有","分担金工事有無が未入力か正しくおありません。"))</f>
        <v>分担金工事有無が未入力か正しくおありません。</v>
      </c>
      <c r="G64" s="808" t="s">
        <v>250</v>
      </c>
      <c r="H64" s="825"/>
      <c r="I64" s="826"/>
    </row>
    <row r="65" spans="2:9">
      <c r="B65" s="898"/>
      <c r="C65" s="830" t="s">
        <v>118</v>
      </c>
      <c r="D65" s="832"/>
      <c r="E65" s="829"/>
      <c r="F65" s="830" t="str">
        <f>_xlfn.IFNA(VLOOKUP(E65,テーブル!$G$3:$H$9,2,FALSE),"")</f>
        <v/>
      </c>
      <c r="G65" s="822" t="s">
        <v>259</v>
      </c>
    </row>
    <row r="66" spans="2:9">
      <c r="B66" s="898"/>
      <c r="C66" s="830" t="s">
        <v>119</v>
      </c>
      <c r="D66" s="832"/>
      <c r="E66" s="829"/>
      <c r="F66" s="830" t="str">
        <f>IF(E66="0","無",IF(E66="1","有","第１乙止水栓有無が未入力か正しくおありません。"))</f>
        <v>第１乙止水栓有無が未入力か正しくおありません。</v>
      </c>
      <c r="G66" s="808" t="s">
        <v>250</v>
      </c>
      <c r="H66" s="825"/>
      <c r="I66" s="826"/>
    </row>
    <row r="67" spans="2:9">
      <c r="B67" s="898"/>
      <c r="C67" s="830" t="s">
        <v>120</v>
      </c>
      <c r="D67" s="832"/>
      <c r="E67" s="829"/>
      <c r="F67" s="830" t="str">
        <f>IF(AND(E54&lt;&gt;"3",E67="1"),"従来型の乙止水栓設置はできません。",IFERROR(CHOOSE(E67,"従来式","甲乙一体式","スルース","青銅製","制水弁"),"止水栓区分が未入力か誤っています。"))</f>
        <v>止水栓区分が未入力か誤っています。</v>
      </c>
      <c r="G67" s="808" t="s">
        <v>253</v>
      </c>
      <c r="I67" s="821"/>
    </row>
    <row r="68" spans="2:9">
      <c r="B68" s="898"/>
      <c r="C68" s="830" t="s">
        <v>121</v>
      </c>
      <c r="D68" s="832"/>
      <c r="E68" s="829"/>
      <c r="F68" s="830" t="str">
        <f>IF(E68="0","無",IF(E68="1","有","逆止弁有無が未入力か正しくおありません。"))</f>
        <v>逆止弁有無が未入力か正しくおありません。</v>
      </c>
      <c r="G68" s="808" t="s">
        <v>250</v>
      </c>
      <c r="H68" s="825"/>
      <c r="I68" s="833"/>
    </row>
    <row r="69" spans="2:9">
      <c r="B69" s="898"/>
      <c r="C69" s="830" t="s">
        <v>122</v>
      </c>
      <c r="D69" s="832"/>
      <c r="E69" s="829"/>
      <c r="F69" s="830" t="str">
        <f>IF(AND(E54&lt;&gt;"3",E69="1"),"コンクリート製従来型メーターボックスは使用できません。",IFERROR(CHOOSE(E69,"コンクリート","プラスチック","鋼板","ＰＳルーム"),"メーターボックス種類が未入力か誤っています。"))</f>
        <v>メーターボックス種類が未入力か誤っています。</v>
      </c>
      <c r="G69" s="808" t="s">
        <v>254</v>
      </c>
    </row>
    <row r="70" spans="2:9">
      <c r="B70" s="898"/>
      <c r="C70" s="830" t="s">
        <v>123</v>
      </c>
      <c r="D70" s="832"/>
      <c r="E70" s="829"/>
      <c r="F70" s="830" t="str">
        <f>IF(E70="0","無",IF(E70="1","有","集合住宅台帳有無が未入力か正しくおありません。"))</f>
        <v>集合住宅台帳有無が未入力か正しくおありません。</v>
      </c>
      <c r="G70" s="808" t="s">
        <v>250</v>
      </c>
      <c r="H70" s="825"/>
      <c r="I70" s="826"/>
    </row>
    <row r="71" spans="2:9">
      <c r="B71" s="898"/>
      <c r="C71" s="830" t="s">
        <v>124</v>
      </c>
      <c r="D71" s="832"/>
      <c r="E71" s="829"/>
      <c r="F71" s="830" t="str">
        <f>IF(E71="01","直圧",IF(E71="02","受水槽",IF(E71="03","直結増圧","給水区分が未入力か誤っています。")))</f>
        <v>給水区分が未入力か誤っています。</v>
      </c>
      <c r="G71" s="822" t="s">
        <v>255</v>
      </c>
    </row>
    <row r="72" spans="2:9">
      <c r="B72" s="898"/>
      <c r="C72" s="830" t="s">
        <v>125</v>
      </c>
      <c r="D72" s="832"/>
      <c r="E72" s="829"/>
      <c r="F72" s="830" t="str">
        <f>IF(AND(E70="0",E72&lt;&gt;"01"),"集合住宅ではないので「01：なし」以外選択できません。",IF(E72="01","なし",IF(E72="02","直読契約",IF(E72="03","隔測契約","契約区分が未入力か誤っています。"))))</f>
        <v>契約区分が未入力か誤っています。</v>
      </c>
      <c r="G72" s="822" t="s">
        <v>256</v>
      </c>
    </row>
    <row r="73" spans="2:9">
      <c r="B73" s="898"/>
      <c r="C73" s="830" t="s">
        <v>126</v>
      </c>
      <c r="D73" s="832"/>
      <c r="E73" s="834"/>
      <c r="F73" s="830" t="str">
        <f>IF(E71="02",IF(E73&gt;0,"","受水槽容量を入力してください。"),IF(E73&gt;0,"給水区分＝受水槽以外は入力できません。",""))</f>
        <v/>
      </c>
    </row>
    <row r="74" spans="2:9" ht="52.5" customHeight="1">
      <c r="B74" s="899"/>
      <c r="C74" s="830" t="s">
        <v>127</v>
      </c>
      <c r="D74" s="832"/>
      <c r="E74" s="835"/>
      <c r="F74" s="836"/>
      <c r="G74" s="837"/>
    </row>
    <row r="75" spans="2:9" ht="19.5" customHeight="1">
      <c r="B75" s="895" t="s">
        <v>130</v>
      </c>
      <c r="C75" s="903" t="s">
        <v>244</v>
      </c>
      <c r="D75" s="838" t="s">
        <v>114</v>
      </c>
      <c r="E75" s="839"/>
      <c r="F75" s="838" t="str">
        <f>IFERROR(CHOOSE(E75,"新設","改造","浄化槽切替","汲取切替"),"申請区分が未入力か誤っています。")</f>
        <v>申請区分が未入力か誤っています。</v>
      </c>
      <c r="G75" s="808" t="s">
        <v>257</v>
      </c>
    </row>
    <row r="76" spans="2:9">
      <c r="B76" s="895"/>
      <c r="C76" s="904"/>
      <c r="D76" s="838" t="s">
        <v>66</v>
      </c>
      <c r="E76" s="839"/>
      <c r="F76" s="838" t="str">
        <f>IF(OR(E75="3",E75="4"),IF(E76="","","前排水確認番号は存在しないはずです。"),IF(E76="","",IF(LEN(E76)=6,"","排水確認番号は６桁で入力してください。")))</f>
        <v/>
      </c>
    </row>
    <row r="77" spans="2:9">
      <c r="B77" s="895"/>
      <c r="C77" s="907" t="s">
        <v>289</v>
      </c>
      <c r="D77" s="908"/>
      <c r="E77" s="839"/>
      <c r="F77" s="838" t="str">
        <f>IF(E77="0","無","公共ます設置（増設）申請書を提出してください。")</f>
        <v>公共ます設置（増設）申請書を提出してください。</v>
      </c>
      <c r="G77" s="808" t="s">
        <v>250</v>
      </c>
    </row>
    <row r="78" spans="2:9">
      <c r="B78" s="895"/>
      <c r="C78" s="907" t="s">
        <v>290</v>
      </c>
      <c r="D78" s="908"/>
      <c r="E78" s="839"/>
      <c r="F78" s="838" t="str">
        <f>IF(E78="0","無","有")</f>
        <v>有</v>
      </c>
      <c r="G78" s="808" t="s">
        <v>250</v>
      </c>
    </row>
    <row r="79" spans="2:9">
      <c r="B79" s="895"/>
      <c r="C79" s="840" t="s">
        <v>129</v>
      </c>
      <c r="D79" s="841"/>
      <c r="E79" s="839"/>
      <c r="F79" s="838" t="str">
        <f>IF(E79="0","無",IF(E79="1","有","融資の希望の有無を入力が正しくありません。無：０　有：１"))</f>
        <v>融資の希望の有無を入力が正しくありません。無：０　有：１</v>
      </c>
      <c r="G79" s="808" t="s">
        <v>250</v>
      </c>
    </row>
    <row r="80" spans="2:9" ht="42" customHeight="1">
      <c r="B80" s="895"/>
      <c r="C80" s="840" t="s">
        <v>127</v>
      </c>
      <c r="D80" s="841"/>
      <c r="E80" s="842"/>
      <c r="F80" s="843"/>
    </row>
    <row r="81" spans="2:9">
      <c r="B81" s="895"/>
      <c r="C81" s="840" t="s">
        <v>261</v>
      </c>
      <c r="D81" s="841"/>
      <c r="E81" s="839"/>
      <c r="F81" s="844" t="s">
        <v>262</v>
      </c>
    </row>
    <row r="82" spans="2:9" ht="19.5" customHeight="1">
      <c r="B82" s="845" t="s">
        <v>1278</v>
      </c>
      <c r="C82" s="846"/>
      <c r="D82" s="847"/>
      <c r="E82" s="848" t="s">
        <v>303</v>
      </c>
      <c r="F82" s="849" t="str">
        <f>IF(E82="□","委任確認がされていません！！","")</f>
        <v>委任確認がされていません！！</v>
      </c>
    </row>
    <row r="83" spans="2:9">
      <c r="I83" s="808"/>
    </row>
    <row r="88" spans="2:9">
      <c r="G88" s="822"/>
    </row>
    <row r="89" spans="2:9">
      <c r="G89" s="822"/>
    </row>
    <row r="90" spans="2:9" ht="19.5" customHeight="1"/>
    <row r="146" spans="8:15">
      <c r="H146" s="850"/>
      <c r="I146" s="851"/>
      <c r="J146" s="851"/>
      <c r="K146" s="851"/>
      <c r="L146" s="851"/>
      <c r="M146" s="851"/>
      <c r="N146" s="852"/>
      <c r="O146" s="852"/>
    </row>
    <row r="147" spans="8:15">
      <c r="H147" s="850"/>
      <c r="I147" s="852"/>
      <c r="J147" s="852"/>
      <c r="K147" s="852"/>
      <c r="L147" s="852"/>
      <c r="M147" s="852"/>
      <c r="N147" s="852"/>
      <c r="O147" s="852"/>
    </row>
    <row r="148" spans="8:15">
      <c r="H148" s="850"/>
      <c r="I148" s="852"/>
      <c r="J148" s="852"/>
      <c r="K148" s="852"/>
      <c r="L148" s="852"/>
      <c r="M148" s="852"/>
      <c r="N148" s="852"/>
      <c r="O148" s="852"/>
    </row>
    <row r="149" spans="8:15">
      <c r="H149" s="850"/>
      <c r="I149" s="852"/>
      <c r="J149" s="852"/>
      <c r="K149" s="852"/>
      <c r="L149" s="852"/>
      <c r="M149" s="852"/>
      <c r="N149" s="852"/>
      <c r="O149" s="852"/>
    </row>
    <row r="150" spans="8:15">
      <c r="H150" s="850"/>
      <c r="I150" s="852"/>
      <c r="J150" s="852"/>
      <c r="K150" s="852"/>
      <c r="L150" s="852"/>
      <c r="M150" s="852"/>
      <c r="N150" s="852"/>
      <c r="O150" s="852"/>
    </row>
    <row r="151" spans="8:15">
      <c r="H151" s="850"/>
      <c r="I151" s="852"/>
      <c r="J151" s="852"/>
      <c r="K151" s="852"/>
      <c r="L151" s="852"/>
      <c r="M151" s="852"/>
      <c r="N151" s="852"/>
      <c r="O151" s="852"/>
    </row>
    <row r="152" spans="8:15">
      <c r="H152" s="850"/>
      <c r="I152" s="852"/>
      <c r="J152" s="852"/>
      <c r="K152" s="852"/>
      <c r="L152" s="852"/>
      <c r="M152" s="852"/>
      <c r="N152" s="852"/>
      <c r="O152" s="852"/>
    </row>
    <row r="153" spans="8:15">
      <c r="H153" s="850"/>
      <c r="I153" s="852"/>
      <c r="J153" s="852"/>
      <c r="K153" s="852"/>
      <c r="L153" s="852"/>
      <c r="M153" s="852"/>
      <c r="N153" s="852"/>
      <c r="O153" s="852"/>
    </row>
    <row r="154" spans="8:15">
      <c r="H154" s="850"/>
      <c r="I154" s="852"/>
      <c r="J154" s="852"/>
      <c r="K154" s="852"/>
      <c r="L154" s="852"/>
      <c r="M154" s="852"/>
      <c r="N154" s="852"/>
      <c r="O154" s="852"/>
    </row>
    <row r="155" spans="8:15">
      <c r="H155" s="850"/>
      <c r="I155" s="852"/>
      <c r="J155" s="852"/>
      <c r="K155" s="852"/>
      <c r="L155" s="852"/>
      <c r="M155" s="852"/>
      <c r="N155" s="852"/>
      <c r="O155" s="852"/>
    </row>
    <row r="156" spans="8:15">
      <c r="H156" s="850"/>
      <c r="I156" s="852"/>
      <c r="J156" s="852"/>
      <c r="K156" s="852"/>
      <c r="L156" s="852"/>
      <c r="M156" s="852"/>
      <c r="N156" s="852"/>
      <c r="O156" s="852"/>
    </row>
    <row r="157" spans="8:15">
      <c r="H157" s="850"/>
      <c r="I157" s="852"/>
      <c r="J157" s="852"/>
      <c r="K157" s="852"/>
      <c r="L157" s="852"/>
      <c r="M157" s="852"/>
      <c r="N157" s="852"/>
      <c r="O157" s="852"/>
    </row>
    <row r="158" spans="8:15">
      <c r="H158" s="850"/>
      <c r="I158" s="852"/>
      <c r="J158" s="852"/>
      <c r="K158" s="852"/>
      <c r="L158" s="852"/>
      <c r="M158" s="852"/>
      <c r="N158" s="852"/>
      <c r="O158" s="852"/>
    </row>
    <row r="159" spans="8:15">
      <c r="H159" s="850"/>
      <c r="I159" s="852"/>
      <c r="J159" s="852"/>
      <c r="K159" s="852"/>
      <c r="L159" s="852"/>
      <c r="M159" s="852"/>
      <c r="N159" s="852"/>
      <c r="O159" s="852"/>
    </row>
    <row r="160" spans="8:15">
      <c r="H160" s="850"/>
      <c r="I160" s="852"/>
      <c r="J160" s="852"/>
      <c r="K160" s="852"/>
      <c r="L160" s="852"/>
      <c r="M160" s="852"/>
      <c r="N160" s="852"/>
      <c r="O160" s="852"/>
    </row>
    <row r="161" spans="8:15">
      <c r="H161" s="850"/>
      <c r="I161" s="852"/>
      <c r="J161" s="852"/>
      <c r="K161" s="852"/>
      <c r="L161" s="852"/>
      <c r="M161" s="852"/>
      <c r="N161" s="852"/>
      <c r="O161" s="852"/>
    </row>
    <row r="162" spans="8:15">
      <c r="H162" s="850"/>
      <c r="I162" s="852"/>
      <c r="J162" s="852"/>
      <c r="K162" s="852"/>
      <c r="L162" s="852"/>
      <c r="M162" s="852"/>
      <c r="N162" s="852"/>
      <c r="O162" s="852"/>
    </row>
    <row r="163" spans="8:15">
      <c r="H163" s="850"/>
      <c r="I163" s="852"/>
      <c r="J163" s="852"/>
      <c r="K163" s="852"/>
      <c r="L163" s="852"/>
      <c r="M163" s="852"/>
      <c r="N163" s="852"/>
      <c r="O163" s="852"/>
    </row>
    <row r="164" spans="8:15">
      <c r="H164" s="850"/>
      <c r="I164" s="852"/>
      <c r="J164" s="852"/>
      <c r="K164" s="852"/>
      <c r="L164" s="852"/>
      <c r="M164" s="852"/>
      <c r="N164" s="852"/>
      <c r="O164" s="852"/>
    </row>
    <row r="165" spans="8:15">
      <c r="H165" s="850"/>
      <c r="I165" s="852"/>
      <c r="J165" s="852"/>
      <c r="K165" s="852"/>
      <c r="L165" s="852"/>
      <c r="M165" s="852"/>
      <c r="N165" s="852"/>
      <c r="O165" s="852"/>
    </row>
    <row r="166" spans="8:15">
      <c r="H166" s="850"/>
      <c r="I166" s="852"/>
      <c r="J166" s="852"/>
      <c r="K166" s="852"/>
      <c r="L166" s="852"/>
      <c r="M166" s="852"/>
      <c r="N166" s="852"/>
      <c r="O166" s="852"/>
    </row>
    <row r="167" spans="8:15">
      <c r="H167" s="850"/>
      <c r="I167" s="852"/>
      <c r="J167" s="852"/>
      <c r="K167" s="852"/>
      <c r="L167" s="852"/>
      <c r="M167" s="852"/>
      <c r="N167" s="852"/>
      <c r="O167" s="852"/>
    </row>
    <row r="168" spans="8:15">
      <c r="H168" s="850"/>
      <c r="I168" s="852"/>
      <c r="J168" s="852"/>
      <c r="K168" s="852"/>
      <c r="L168" s="852"/>
      <c r="M168" s="852"/>
      <c r="N168" s="852"/>
      <c r="O168" s="852"/>
    </row>
    <row r="169" spans="8:15">
      <c r="H169" s="850"/>
      <c r="I169" s="852"/>
      <c r="J169" s="852"/>
      <c r="K169" s="852"/>
      <c r="L169" s="852"/>
      <c r="M169" s="852"/>
      <c r="N169" s="852"/>
      <c r="O169" s="852"/>
    </row>
  </sheetData>
  <sheetProtection selectLockedCells="1"/>
  <mergeCells count="46">
    <mergeCell ref="C31:C35"/>
    <mergeCell ref="C36:D36"/>
    <mergeCell ref="C38:D38"/>
    <mergeCell ref="C39:D39"/>
    <mergeCell ref="B22:D22"/>
    <mergeCell ref="B23:D23"/>
    <mergeCell ref="B24:B30"/>
    <mergeCell ref="C24:D24"/>
    <mergeCell ref="C25:D25"/>
    <mergeCell ref="C26:D26"/>
    <mergeCell ref="C27:D27"/>
    <mergeCell ref="C28:D28"/>
    <mergeCell ref="C29:D29"/>
    <mergeCell ref="C30:D30"/>
    <mergeCell ref="C7:D7"/>
    <mergeCell ref="C8:D8"/>
    <mergeCell ref="C9:D9"/>
    <mergeCell ref="B75:B81"/>
    <mergeCell ref="C40:D40"/>
    <mergeCell ref="C41:D41"/>
    <mergeCell ref="B53:B74"/>
    <mergeCell ref="C53:C60"/>
    <mergeCell ref="C75:C76"/>
    <mergeCell ref="B42:B52"/>
    <mergeCell ref="B31:B41"/>
    <mergeCell ref="C37:D37"/>
    <mergeCell ref="C77:D77"/>
    <mergeCell ref="C78:D78"/>
    <mergeCell ref="C42:C49"/>
    <mergeCell ref="C50:C52"/>
    <mergeCell ref="B20:D20"/>
    <mergeCell ref="B21:D21"/>
    <mergeCell ref="B5:B13"/>
    <mergeCell ref="B14:B19"/>
    <mergeCell ref="C15:D15"/>
    <mergeCell ref="C16:D16"/>
    <mergeCell ref="C17:D17"/>
    <mergeCell ref="C18:D18"/>
    <mergeCell ref="C19:D19"/>
    <mergeCell ref="C10:D10"/>
    <mergeCell ref="C11:D11"/>
    <mergeCell ref="C12:D12"/>
    <mergeCell ref="C13:D13"/>
    <mergeCell ref="C14:D14"/>
    <mergeCell ref="C5:D5"/>
    <mergeCell ref="C6:D6"/>
  </mergeCells>
  <phoneticPr fontId="5"/>
  <conditionalFormatting sqref="B79:C80 B75:C75 B76:B78 D75:F80 C77 C50:G52">
    <cfRule type="expression" dxfId="79" priority="15">
      <formula>$E$22="給水"</formula>
    </cfRule>
  </conditionalFormatting>
  <conditionalFormatting sqref="C78">
    <cfRule type="expression" dxfId="78" priority="9">
      <formula>$E$22="給水"</formula>
    </cfRule>
  </conditionalFormatting>
  <conditionalFormatting sqref="E78:F78">
    <cfRule type="expression" dxfId="77" priority="8">
      <formula>$E$22="給水"</formula>
    </cfRule>
  </conditionalFormatting>
  <conditionalFormatting sqref="C42:F49 B53:G59 B61:G74 B60:F60">
    <cfRule type="expression" dxfId="76" priority="2">
      <formula>$E$22="排水"</formula>
    </cfRule>
  </conditionalFormatting>
  <conditionalFormatting sqref="E82">
    <cfRule type="cellIs" dxfId="75" priority="1" operator="equal">
      <formula>"□"</formula>
    </cfRule>
  </conditionalFormatting>
  <dataValidations count="10">
    <dataValidation operator="equal" allowBlank="1" showInputMessage="1" showErrorMessage="1" sqref="F61:F64 F66 F68 F70 F42 F45 F50 F52"/>
    <dataValidation imeMode="halfAlpha" allowBlank="1" showInputMessage="1" showErrorMessage="1" sqref="E35 E52:E58 E61:E64 E49:E50 E66:E73 E75:E76 E23:E25 E30 E44:E45 E38:E42 E47"/>
    <dataValidation type="list" allowBlank="1" showInputMessage="1" showErrorMessage="1" sqref="E22">
      <formula1>"給水,排水,給排水"</formula1>
    </dataValidation>
    <dataValidation imeMode="hiragana" allowBlank="1" showInputMessage="1" showErrorMessage="1" sqref="E34 E31:E32 E26:E27 E29 F74"/>
    <dataValidation imeMode="halfKatakana" allowBlank="1" showInputMessage="1" showErrorMessage="1" sqref="E28"/>
    <dataValidation type="list" allowBlank="1" showInputMessage="1" showErrorMessage="1" sqref="E48">
      <formula1>"013,020,025,030,040,050,075,100,150"</formula1>
    </dataValidation>
    <dataValidation type="list" imeMode="halfAlpha" allowBlank="1" showInputMessage="1" showErrorMessage="1" sqref="E59:E60">
      <formula1>"013,020,025,030,040,050,075,100,150"</formula1>
    </dataValidation>
    <dataValidation type="list" imeMode="halfAlpha" allowBlank="1" showInputMessage="1" showErrorMessage="1" sqref="E51">
      <formula1>"100,150"</formula1>
    </dataValidation>
    <dataValidation type="list" imeMode="hiragana" allowBlank="1" showInputMessage="1" showErrorMessage="1" sqref="E36">
      <formula1>"国道,県道,市道,その他"</formula1>
    </dataValidation>
    <dataValidation type="list" allowBlank="1" showInputMessage="1" showErrorMessage="1" sqref="E82">
      <formula1>"□,☑"</formula1>
    </dataValidation>
  </dataValidations>
  <hyperlinks>
    <hyperlink ref="G24" location="主な申請者情報" display="同一の申請者で多数申請される場合は番号をお伝えします。その情報を主な申請者情報に入れていただければ申請書に表示できます。"/>
  </hyperlinks>
  <pageMargins left="0.7" right="0.7" top="0.75" bottom="0.75" header="0.3" footer="0.3"/>
  <pageSetup paperSize="9" orientation="portrait"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view="pageBreakPreview" zoomScale="80" zoomScaleNormal="100" zoomScaleSheetLayoutView="80" workbookViewId="0">
      <selection activeCell="A14" sqref="A14"/>
    </sheetView>
  </sheetViews>
  <sheetFormatPr defaultRowHeight="15.75"/>
  <cols>
    <col min="1" max="1" width="16.875" style="542" bestFit="1" customWidth="1"/>
    <col min="2" max="2" width="9" style="542"/>
    <col min="3" max="3" width="6.125" style="542" customWidth="1"/>
    <col min="4" max="4" width="9" style="542"/>
    <col min="5" max="5" width="10.625" style="542" customWidth="1"/>
    <col min="6" max="7" width="9" style="542"/>
    <col min="8" max="8" width="10.375" style="542" customWidth="1"/>
    <col min="9" max="9" width="12" style="542" customWidth="1"/>
    <col min="10" max="13" width="9" style="542"/>
    <col min="14" max="14" width="4.25" style="542" bestFit="1" customWidth="1"/>
    <col min="15" max="256" width="9" style="542"/>
    <col min="257" max="257" width="16.875" style="542" bestFit="1" customWidth="1"/>
    <col min="258" max="258" width="9" style="542"/>
    <col min="259" max="259" width="6.125" style="542" customWidth="1"/>
    <col min="260" max="260" width="9" style="542"/>
    <col min="261" max="261" width="10.625" style="542" customWidth="1"/>
    <col min="262" max="263" width="9" style="542"/>
    <col min="264" max="264" width="10.375" style="542" customWidth="1"/>
    <col min="265" max="265" width="12" style="542" customWidth="1"/>
    <col min="266" max="269" width="9" style="542"/>
    <col min="270" max="270" width="4.25" style="542" bestFit="1" customWidth="1"/>
    <col min="271" max="512" width="9" style="542"/>
    <col min="513" max="513" width="16.875" style="542" bestFit="1" customWidth="1"/>
    <col min="514" max="514" width="9" style="542"/>
    <col min="515" max="515" width="6.125" style="542" customWidth="1"/>
    <col min="516" max="516" width="9" style="542"/>
    <col min="517" max="517" width="10.625" style="542" customWidth="1"/>
    <col min="518" max="519" width="9" style="542"/>
    <col min="520" max="520" width="10.375" style="542" customWidth="1"/>
    <col min="521" max="521" width="12" style="542" customWidth="1"/>
    <col min="522" max="525" width="9" style="542"/>
    <col min="526" max="526" width="4.25" style="542" bestFit="1" customWidth="1"/>
    <col min="527" max="768" width="9" style="542"/>
    <col min="769" max="769" width="16.875" style="542" bestFit="1" customWidth="1"/>
    <col min="770" max="770" width="9" style="542"/>
    <col min="771" max="771" width="6.125" style="542" customWidth="1"/>
    <col min="772" max="772" width="9" style="542"/>
    <col min="773" max="773" width="10.625" style="542" customWidth="1"/>
    <col min="774" max="775" width="9" style="542"/>
    <col min="776" max="776" width="10.375" style="542" customWidth="1"/>
    <col min="777" max="777" width="12" style="542" customWidth="1"/>
    <col min="778" max="781" width="9" style="542"/>
    <col min="782" max="782" width="4.25" style="542" bestFit="1" customWidth="1"/>
    <col min="783" max="1024" width="9" style="542"/>
    <col min="1025" max="1025" width="16.875" style="542" bestFit="1" customWidth="1"/>
    <col min="1026" max="1026" width="9" style="542"/>
    <col min="1027" max="1027" width="6.125" style="542" customWidth="1"/>
    <col min="1028" max="1028" width="9" style="542"/>
    <col min="1029" max="1029" width="10.625" style="542" customWidth="1"/>
    <col min="1030" max="1031" width="9" style="542"/>
    <col min="1032" max="1032" width="10.375" style="542" customWidth="1"/>
    <col min="1033" max="1033" width="12" style="542" customWidth="1"/>
    <col min="1034" max="1037" width="9" style="542"/>
    <col min="1038" max="1038" width="4.25" style="542" bestFit="1" customWidth="1"/>
    <col min="1039" max="1280" width="9" style="542"/>
    <col min="1281" max="1281" width="16.875" style="542" bestFit="1" customWidth="1"/>
    <col min="1282" max="1282" width="9" style="542"/>
    <col min="1283" max="1283" width="6.125" style="542" customWidth="1"/>
    <col min="1284" max="1284" width="9" style="542"/>
    <col min="1285" max="1285" width="10.625" style="542" customWidth="1"/>
    <col min="1286" max="1287" width="9" style="542"/>
    <col min="1288" max="1288" width="10.375" style="542" customWidth="1"/>
    <col min="1289" max="1289" width="12" style="542" customWidth="1"/>
    <col min="1290" max="1293" width="9" style="542"/>
    <col min="1294" max="1294" width="4.25" style="542" bestFit="1" customWidth="1"/>
    <col min="1295" max="1536" width="9" style="542"/>
    <col min="1537" max="1537" width="16.875" style="542" bestFit="1" customWidth="1"/>
    <col min="1538" max="1538" width="9" style="542"/>
    <col min="1539" max="1539" width="6.125" style="542" customWidth="1"/>
    <col min="1540" max="1540" width="9" style="542"/>
    <col min="1541" max="1541" width="10.625" style="542" customWidth="1"/>
    <col min="1542" max="1543" width="9" style="542"/>
    <col min="1544" max="1544" width="10.375" style="542" customWidth="1"/>
    <col min="1545" max="1545" width="12" style="542" customWidth="1"/>
    <col min="1546" max="1549" width="9" style="542"/>
    <col min="1550" max="1550" width="4.25" style="542" bestFit="1" customWidth="1"/>
    <col min="1551" max="1792" width="9" style="542"/>
    <col min="1793" max="1793" width="16.875" style="542" bestFit="1" customWidth="1"/>
    <col min="1794" max="1794" width="9" style="542"/>
    <col min="1795" max="1795" width="6.125" style="542" customWidth="1"/>
    <col min="1796" max="1796" width="9" style="542"/>
    <col min="1797" max="1797" width="10.625" style="542" customWidth="1"/>
    <col min="1798" max="1799" width="9" style="542"/>
    <col min="1800" max="1800" width="10.375" style="542" customWidth="1"/>
    <col min="1801" max="1801" width="12" style="542" customWidth="1"/>
    <col min="1802" max="1805" width="9" style="542"/>
    <col min="1806" max="1806" width="4.25" style="542" bestFit="1" customWidth="1"/>
    <col min="1807" max="2048" width="9" style="542"/>
    <col min="2049" max="2049" width="16.875" style="542" bestFit="1" customWidth="1"/>
    <col min="2050" max="2050" width="9" style="542"/>
    <col min="2051" max="2051" width="6.125" style="542" customWidth="1"/>
    <col min="2052" max="2052" width="9" style="542"/>
    <col min="2053" max="2053" width="10.625" style="542" customWidth="1"/>
    <col min="2054" max="2055" width="9" style="542"/>
    <col min="2056" max="2056" width="10.375" style="542" customWidth="1"/>
    <col min="2057" max="2057" width="12" style="542" customWidth="1"/>
    <col min="2058" max="2061" width="9" style="542"/>
    <col min="2062" max="2062" width="4.25" style="542" bestFit="1" customWidth="1"/>
    <col min="2063" max="2304" width="9" style="542"/>
    <col min="2305" max="2305" width="16.875" style="542" bestFit="1" customWidth="1"/>
    <col min="2306" max="2306" width="9" style="542"/>
    <col min="2307" max="2307" width="6.125" style="542" customWidth="1"/>
    <col min="2308" max="2308" width="9" style="542"/>
    <col min="2309" max="2309" width="10.625" style="542" customWidth="1"/>
    <col min="2310" max="2311" width="9" style="542"/>
    <col min="2312" max="2312" width="10.375" style="542" customWidth="1"/>
    <col min="2313" max="2313" width="12" style="542" customWidth="1"/>
    <col min="2314" max="2317" width="9" style="542"/>
    <col min="2318" max="2318" width="4.25" style="542" bestFit="1" customWidth="1"/>
    <col min="2319" max="2560" width="9" style="542"/>
    <col min="2561" max="2561" width="16.875" style="542" bestFit="1" customWidth="1"/>
    <col min="2562" max="2562" width="9" style="542"/>
    <col min="2563" max="2563" width="6.125" style="542" customWidth="1"/>
    <col min="2564" max="2564" width="9" style="542"/>
    <col min="2565" max="2565" width="10.625" style="542" customWidth="1"/>
    <col min="2566" max="2567" width="9" style="542"/>
    <col min="2568" max="2568" width="10.375" style="542" customWidth="1"/>
    <col min="2569" max="2569" width="12" style="542" customWidth="1"/>
    <col min="2570" max="2573" width="9" style="542"/>
    <col min="2574" max="2574" width="4.25" style="542" bestFit="1" customWidth="1"/>
    <col min="2575" max="2816" width="9" style="542"/>
    <col min="2817" max="2817" width="16.875" style="542" bestFit="1" customWidth="1"/>
    <col min="2818" max="2818" width="9" style="542"/>
    <col min="2819" max="2819" width="6.125" style="542" customWidth="1"/>
    <col min="2820" max="2820" width="9" style="542"/>
    <col min="2821" max="2821" width="10.625" style="542" customWidth="1"/>
    <col min="2822" max="2823" width="9" style="542"/>
    <col min="2824" max="2824" width="10.375" style="542" customWidth="1"/>
    <col min="2825" max="2825" width="12" style="542" customWidth="1"/>
    <col min="2826" max="2829" width="9" style="542"/>
    <col min="2830" max="2830" width="4.25" style="542" bestFit="1" customWidth="1"/>
    <col min="2831" max="3072" width="9" style="542"/>
    <col min="3073" max="3073" width="16.875" style="542" bestFit="1" customWidth="1"/>
    <col min="3074" max="3074" width="9" style="542"/>
    <col min="3075" max="3075" width="6.125" style="542" customWidth="1"/>
    <col min="3076" max="3076" width="9" style="542"/>
    <col min="3077" max="3077" width="10.625" style="542" customWidth="1"/>
    <col min="3078" max="3079" width="9" style="542"/>
    <col min="3080" max="3080" width="10.375" style="542" customWidth="1"/>
    <col min="3081" max="3081" width="12" style="542" customWidth="1"/>
    <col min="3082" max="3085" width="9" style="542"/>
    <col min="3086" max="3086" width="4.25" style="542" bestFit="1" customWidth="1"/>
    <col min="3087" max="3328" width="9" style="542"/>
    <col min="3329" max="3329" width="16.875" style="542" bestFit="1" customWidth="1"/>
    <col min="3330" max="3330" width="9" style="542"/>
    <col min="3331" max="3331" width="6.125" style="542" customWidth="1"/>
    <col min="3332" max="3332" width="9" style="542"/>
    <col min="3333" max="3333" width="10.625" style="542" customWidth="1"/>
    <col min="3334" max="3335" width="9" style="542"/>
    <col min="3336" max="3336" width="10.375" style="542" customWidth="1"/>
    <col min="3337" max="3337" width="12" style="542" customWidth="1"/>
    <col min="3338" max="3341" width="9" style="542"/>
    <col min="3342" max="3342" width="4.25" style="542" bestFit="1" customWidth="1"/>
    <col min="3343" max="3584" width="9" style="542"/>
    <col min="3585" max="3585" width="16.875" style="542" bestFit="1" customWidth="1"/>
    <col min="3586" max="3586" width="9" style="542"/>
    <col min="3587" max="3587" width="6.125" style="542" customWidth="1"/>
    <col min="3588" max="3588" width="9" style="542"/>
    <col min="3589" max="3589" width="10.625" style="542" customWidth="1"/>
    <col min="3590" max="3591" width="9" style="542"/>
    <col min="3592" max="3592" width="10.375" style="542" customWidth="1"/>
    <col min="3593" max="3593" width="12" style="542" customWidth="1"/>
    <col min="3594" max="3597" width="9" style="542"/>
    <col min="3598" max="3598" width="4.25" style="542" bestFit="1" customWidth="1"/>
    <col min="3599" max="3840" width="9" style="542"/>
    <col min="3841" max="3841" width="16.875" style="542" bestFit="1" customWidth="1"/>
    <col min="3842" max="3842" width="9" style="542"/>
    <col min="3843" max="3843" width="6.125" style="542" customWidth="1"/>
    <col min="3844" max="3844" width="9" style="542"/>
    <col min="3845" max="3845" width="10.625" style="542" customWidth="1"/>
    <col min="3846" max="3847" width="9" style="542"/>
    <col min="3848" max="3848" width="10.375" style="542" customWidth="1"/>
    <col min="3849" max="3849" width="12" style="542" customWidth="1"/>
    <col min="3850" max="3853" width="9" style="542"/>
    <col min="3854" max="3854" width="4.25" style="542" bestFit="1" customWidth="1"/>
    <col min="3855" max="4096" width="9" style="542"/>
    <col min="4097" max="4097" width="16.875" style="542" bestFit="1" customWidth="1"/>
    <col min="4098" max="4098" width="9" style="542"/>
    <col min="4099" max="4099" width="6.125" style="542" customWidth="1"/>
    <col min="4100" max="4100" width="9" style="542"/>
    <col min="4101" max="4101" width="10.625" style="542" customWidth="1"/>
    <col min="4102" max="4103" width="9" style="542"/>
    <col min="4104" max="4104" width="10.375" style="542" customWidth="1"/>
    <col min="4105" max="4105" width="12" style="542" customWidth="1"/>
    <col min="4106" max="4109" width="9" style="542"/>
    <col min="4110" max="4110" width="4.25" style="542" bestFit="1" customWidth="1"/>
    <col min="4111" max="4352" width="9" style="542"/>
    <col min="4353" max="4353" width="16.875" style="542" bestFit="1" customWidth="1"/>
    <col min="4354" max="4354" width="9" style="542"/>
    <col min="4355" max="4355" width="6.125" style="542" customWidth="1"/>
    <col min="4356" max="4356" width="9" style="542"/>
    <col min="4357" max="4357" width="10.625" style="542" customWidth="1"/>
    <col min="4358" max="4359" width="9" style="542"/>
    <col min="4360" max="4360" width="10.375" style="542" customWidth="1"/>
    <col min="4361" max="4361" width="12" style="542" customWidth="1"/>
    <col min="4362" max="4365" width="9" style="542"/>
    <col min="4366" max="4366" width="4.25" style="542" bestFit="1" customWidth="1"/>
    <col min="4367" max="4608" width="9" style="542"/>
    <col min="4609" max="4609" width="16.875" style="542" bestFit="1" customWidth="1"/>
    <col min="4610" max="4610" width="9" style="542"/>
    <col min="4611" max="4611" width="6.125" style="542" customWidth="1"/>
    <col min="4612" max="4612" width="9" style="542"/>
    <col min="4613" max="4613" width="10.625" style="542" customWidth="1"/>
    <col min="4614" max="4615" width="9" style="542"/>
    <col min="4616" max="4616" width="10.375" style="542" customWidth="1"/>
    <col min="4617" max="4617" width="12" style="542" customWidth="1"/>
    <col min="4618" max="4621" width="9" style="542"/>
    <col min="4622" max="4622" width="4.25" style="542" bestFit="1" customWidth="1"/>
    <col min="4623" max="4864" width="9" style="542"/>
    <col min="4865" max="4865" width="16.875" style="542" bestFit="1" customWidth="1"/>
    <col min="4866" max="4866" width="9" style="542"/>
    <col min="4867" max="4867" width="6.125" style="542" customWidth="1"/>
    <col min="4868" max="4868" width="9" style="542"/>
    <col min="4869" max="4869" width="10.625" style="542" customWidth="1"/>
    <col min="4870" max="4871" width="9" style="542"/>
    <col min="4872" max="4872" width="10.375" style="542" customWidth="1"/>
    <col min="4873" max="4873" width="12" style="542" customWidth="1"/>
    <col min="4874" max="4877" width="9" style="542"/>
    <col min="4878" max="4878" width="4.25" style="542" bestFit="1" customWidth="1"/>
    <col min="4879" max="5120" width="9" style="542"/>
    <col min="5121" max="5121" width="16.875" style="542" bestFit="1" customWidth="1"/>
    <col min="5122" max="5122" width="9" style="542"/>
    <col min="5123" max="5123" width="6.125" style="542" customWidth="1"/>
    <col min="5124" max="5124" width="9" style="542"/>
    <col min="5125" max="5125" width="10.625" style="542" customWidth="1"/>
    <col min="5126" max="5127" width="9" style="542"/>
    <col min="5128" max="5128" width="10.375" style="542" customWidth="1"/>
    <col min="5129" max="5129" width="12" style="542" customWidth="1"/>
    <col min="5130" max="5133" width="9" style="542"/>
    <col min="5134" max="5134" width="4.25" style="542" bestFit="1" customWidth="1"/>
    <col min="5135" max="5376" width="9" style="542"/>
    <col min="5377" max="5377" width="16.875" style="542" bestFit="1" customWidth="1"/>
    <col min="5378" max="5378" width="9" style="542"/>
    <col min="5379" max="5379" width="6.125" style="542" customWidth="1"/>
    <col min="5380" max="5380" width="9" style="542"/>
    <col min="5381" max="5381" width="10.625" style="542" customWidth="1"/>
    <col min="5382" max="5383" width="9" style="542"/>
    <col min="5384" max="5384" width="10.375" style="542" customWidth="1"/>
    <col min="5385" max="5385" width="12" style="542" customWidth="1"/>
    <col min="5386" max="5389" width="9" style="542"/>
    <col min="5390" max="5390" width="4.25" style="542" bestFit="1" customWidth="1"/>
    <col min="5391" max="5632" width="9" style="542"/>
    <col min="5633" max="5633" width="16.875" style="542" bestFit="1" customWidth="1"/>
    <col min="5634" max="5634" width="9" style="542"/>
    <col min="5635" max="5635" width="6.125" style="542" customWidth="1"/>
    <col min="5636" max="5636" width="9" style="542"/>
    <col min="5637" max="5637" width="10.625" style="542" customWidth="1"/>
    <col min="5638" max="5639" width="9" style="542"/>
    <col min="5640" max="5640" width="10.375" style="542" customWidth="1"/>
    <col min="5641" max="5641" width="12" style="542" customWidth="1"/>
    <col min="5642" max="5645" width="9" style="542"/>
    <col min="5646" max="5646" width="4.25" style="542" bestFit="1" customWidth="1"/>
    <col min="5647" max="5888" width="9" style="542"/>
    <col min="5889" max="5889" width="16.875" style="542" bestFit="1" customWidth="1"/>
    <col min="5890" max="5890" width="9" style="542"/>
    <col min="5891" max="5891" width="6.125" style="542" customWidth="1"/>
    <col min="5892" max="5892" width="9" style="542"/>
    <col min="5893" max="5893" width="10.625" style="542" customWidth="1"/>
    <col min="5894" max="5895" width="9" style="542"/>
    <col min="5896" max="5896" width="10.375" style="542" customWidth="1"/>
    <col min="5897" max="5897" width="12" style="542" customWidth="1"/>
    <col min="5898" max="5901" width="9" style="542"/>
    <col min="5902" max="5902" width="4.25" style="542" bestFit="1" customWidth="1"/>
    <col min="5903" max="6144" width="9" style="542"/>
    <col min="6145" max="6145" width="16.875" style="542" bestFit="1" customWidth="1"/>
    <col min="6146" max="6146" width="9" style="542"/>
    <col min="6147" max="6147" width="6.125" style="542" customWidth="1"/>
    <col min="6148" max="6148" width="9" style="542"/>
    <col min="6149" max="6149" width="10.625" style="542" customWidth="1"/>
    <col min="6150" max="6151" width="9" style="542"/>
    <col min="6152" max="6152" width="10.375" style="542" customWidth="1"/>
    <col min="6153" max="6153" width="12" style="542" customWidth="1"/>
    <col min="6154" max="6157" width="9" style="542"/>
    <col min="6158" max="6158" width="4.25" style="542" bestFit="1" customWidth="1"/>
    <col min="6159" max="6400" width="9" style="542"/>
    <col min="6401" max="6401" width="16.875" style="542" bestFit="1" customWidth="1"/>
    <col min="6402" max="6402" width="9" style="542"/>
    <col min="6403" max="6403" width="6.125" style="542" customWidth="1"/>
    <col min="6404" max="6404" width="9" style="542"/>
    <col min="6405" max="6405" width="10.625" style="542" customWidth="1"/>
    <col min="6406" max="6407" width="9" style="542"/>
    <col min="6408" max="6408" width="10.375" style="542" customWidth="1"/>
    <col min="6409" max="6409" width="12" style="542" customWidth="1"/>
    <col min="6410" max="6413" width="9" style="542"/>
    <col min="6414" max="6414" width="4.25" style="542" bestFit="1" customWidth="1"/>
    <col min="6415" max="6656" width="9" style="542"/>
    <col min="6657" max="6657" width="16.875" style="542" bestFit="1" customWidth="1"/>
    <col min="6658" max="6658" width="9" style="542"/>
    <col min="6659" max="6659" width="6.125" style="542" customWidth="1"/>
    <col min="6660" max="6660" width="9" style="542"/>
    <col min="6661" max="6661" width="10.625" style="542" customWidth="1"/>
    <col min="6662" max="6663" width="9" style="542"/>
    <col min="6664" max="6664" width="10.375" style="542" customWidth="1"/>
    <col min="6665" max="6665" width="12" style="542" customWidth="1"/>
    <col min="6666" max="6669" width="9" style="542"/>
    <col min="6670" max="6670" width="4.25" style="542" bestFit="1" customWidth="1"/>
    <col min="6671" max="6912" width="9" style="542"/>
    <col min="6913" max="6913" width="16.875" style="542" bestFit="1" customWidth="1"/>
    <col min="6914" max="6914" width="9" style="542"/>
    <col min="6915" max="6915" width="6.125" style="542" customWidth="1"/>
    <col min="6916" max="6916" width="9" style="542"/>
    <col min="6917" max="6917" width="10.625" style="542" customWidth="1"/>
    <col min="6918" max="6919" width="9" style="542"/>
    <col min="6920" max="6920" width="10.375" style="542" customWidth="1"/>
    <col min="6921" max="6921" width="12" style="542" customWidth="1"/>
    <col min="6922" max="6925" width="9" style="542"/>
    <col min="6926" max="6926" width="4.25" style="542" bestFit="1" customWidth="1"/>
    <col min="6927" max="7168" width="9" style="542"/>
    <col min="7169" max="7169" width="16.875" style="542" bestFit="1" customWidth="1"/>
    <col min="7170" max="7170" width="9" style="542"/>
    <col min="7171" max="7171" width="6.125" style="542" customWidth="1"/>
    <col min="7172" max="7172" width="9" style="542"/>
    <col min="7173" max="7173" width="10.625" style="542" customWidth="1"/>
    <col min="7174" max="7175" width="9" style="542"/>
    <col min="7176" max="7176" width="10.375" style="542" customWidth="1"/>
    <col min="7177" max="7177" width="12" style="542" customWidth="1"/>
    <col min="7178" max="7181" width="9" style="542"/>
    <col min="7182" max="7182" width="4.25" style="542" bestFit="1" customWidth="1"/>
    <col min="7183" max="7424" width="9" style="542"/>
    <col min="7425" max="7425" width="16.875" style="542" bestFit="1" customWidth="1"/>
    <col min="7426" max="7426" width="9" style="542"/>
    <col min="7427" max="7427" width="6.125" style="542" customWidth="1"/>
    <col min="7428" max="7428" width="9" style="542"/>
    <col min="7429" max="7429" width="10.625" style="542" customWidth="1"/>
    <col min="7430" max="7431" width="9" style="542"/>
    <col min="7432" max="7432" width="10.375" style="542" customWidth="1"/>
    <col min="7433" max="7433" width="12" style="542" customWidth="1"/>
    <col min="7434" max="7437" width="9" style="542"/>
    <col min="7438" max="7438" width="4.25" style="542" bestFit="1" customWidth="1"/>
    <col min="7439" max="7680" width="9" style="542"/>
    <col min="7681" max="7681" width="16.875" style="542" bestFit="1" customWidth="1"/>
    <col min="7682" max="7682" width="9" style="542"/>
    <col min="7683" max="7683" width="6.125" style="542" customWidth="1"/>
    <col min="7684" max="7684" width="9" style="542"/>
    <col min="7685" max="7685" width="10.625" style="542" customWidth="1"/>
    <col min="7686" max="7687" width="9" style="542"/>
    <col min="7688" max="7688" width="10.375" style="542" customWidth="1"/>
    <col min="7689" max="7689" width="12" style="542" customWidth="1"/>
    <col min="7690" max="7693" width="9" style="542"/>
    <col min="7694" max="7694" width="4.25" style="542" bestFit="1" customWidth="1"/>
    <col min="7695" max="7936" width="9" style="542"/>
    <col min="7937" max="7937" width="16.875" style="542" bestFit="1" customWidth="1"/>
    <col min="7938" max="7938" width="9" style="542"/>
    <col min="7939" max="7939" width="6.125" style="542" customWidth="1"/>
    <col min="7940" max="7940" width="9" style="542"/>
    <col min="7941" max="7941" width="10.625" style="542" customWidth="1"/>
    <col min="7942" max="7943" width="9" style="542"/>
    <col min="7944" max="7944" width="10.375" style="542" customWidth="1"/>
    <col min="7945" max="7945" width="12" style="542" customWidth="1"/>
    <col min="7946" max="7949" width="9" style="542"/>
    <col min="7950" max="7950" width="4.25" style="542" bestFit="1" customWidth="1"/>
    <col min="7951" max="8192" width="9" style="542"/>
    <col min="8193" max="8193" width="16.875" style="542" bestFit="1" customWidth="1"/>
    <col min="8194" max="8194" width="9" style="542"/>
    <col min="8195" max="8195" width="6.125" style="542" customWidth="1"/>
    <col min="8196" max="8196" width="9" style="542"/>
    <col min="8197" max="8197" width="10.625" style="542" customWidth="1"/>
    <col min="8198" max="8199" width="9" style="542"/>
    <col min="8200" max="8200" width="10.375" style="542" customWidth="1"/>
    <col min="8201" max="8201" width="12" style="542" customWidth="1"/>
    <col min="8202" max="8205" width="9" style="542"/>
    <col min="8206" max="8206" width="4.25" style="542" bestFit="1" customWidth="1"/>
    <col min="8207" max="8448" width="9" style="542"/>
    <col min="8449" max="8449" width="16.875" style="542" bestFit="1" customWidth="1"/>
    <col min="8450" max="8450" width="9" style="542"/>
    <col min="8451" max="8451" width="6.125" style="542" customWidth="1"/>
    <col min="8452" max="8452" width="9" style="542"/>
    <col min="8453" max="8453" width="10.625" style="542" customWidth="1"/>
    <col min="8454" max="8455" width="9" style="542"/>
    <col min="8456" max="8456" width="10.375" style="542" customWidth="1"/>
    <col min="8457" max="8457" width="12" style="542" customWidth="1"/>
    <col min="8458" max="8461" width="9" style="542"/>
    <col min="8462" max="8462" width="4.25" style="542" bestFit="1" customWidth="1"/>
    <col min="8463" max="8704" width="9" style="542"/>
    <col min="8705" max="8705" width="16.875" style="542" bestFit="1" customWidth="1"/>
    <col min="8706" max="8706" width="9" style="542"/>
    <col min="8707" max="8707" width="6.125" style="542" customWidth="1"/>
    <col min="8708" max="8708" width="9" style="542"/>
    <col min="8709" max="8709" width="10.625" style="542" customWidth="1"/>
    <col min="8710" max="8711" width="9" style="542"/>
    <col min="8712" max="8712" width="10.375" style="542" customWidth="1"/>
    <col min="8713" max="8713" width="12" style="542" customWidth="1"/>
    <col min="8714" max="8717" width="9" style="542"/>
    <col min="8718" max="8718" width="4.25" style="542" bestFit="1" customWidth="1"/>
    <col min="8719" max="8960" width="9" style="542"/>
    <col min="8961" max="8961" width="16.875" style="542" bestFit="1" customWidth="1"/>
    <col min="8962" max="8962" width="9" style="542"/>
    <col min="8963" max="8963" width="6.125" style="542" customWidth="1"/>
    <col min="8964" max="8964" width="9" style="542"/>
    <col min="8965" max="8965" width="10.625" style="542" customWidth="1"/>
    <col min="8966" max="8967" width="9" style="542"/>
    <col min="8968" max="8968" width="10.375" style="542" customWidth="1"/>
    <col min="8969" max="8969" width="12" style="542" customWidth="1"/>
    <col min="8970" max="8973" width="9" style="542"/>
    <col min="8974" max="8974" width="4.25" style="542" bestFit="1" customWidth="1"/>
    <col min="8975" max="9216" width="9" style="542"/>
    <col min="9217" max="9217" width="16.875" style="542" bestFit="1" customWidth="1"/>
    <col min="9218" max="9218" width="9" style="542"/>
    <col min="9219" max="9219" width="6.125" style="542" customWidth="1"/>
    <col min="9220" max="9220" width="9" style="542"/>
    <col min="9221" max="9221" width="10.625" style="542" customWidth="1"/>
    <col min="9222" max="9223" width="9" style="542"/>
    <col min="9224" max="9224" width="10.375" style="542" customWidth="1"/>
    <col min="9225" max="9225" width="12" style="542" customWidth="1"/>
    <col min="9226" max="9229" width="9" style="542"/>
    <col min="9230" max="9230" width="4.25" style="542" bestFit="1" customWidth="1"/>
    <col min="9231" max="9472" width="9" style="542"/>
    <col min="9473" max="9473" width="16.875" style="542" bestFit="1" customWidth="1"/>
    <col min="9474" max="9474" width="9" style="542"/>
    <col min="9475" max="9475" width="6.125" style="542" customWidth="1"/>
    <col min="9476" max="9476" width="9" style="542"/>
    <col min="9477" max="9477" width="10.625" style="542" customWidth="1"/>
    <col min="9478" max="9479" width="9" style="542"/>
    <col min="9480" max="9480" width="10.375" style="542" customWidth="1"/>
    <col min="9481" max="9481" width="12" style="542" customWidth="1"/>
    <col min="9482" max="9485" width="9" style="542"/>
    <col min="9486" max="9486" width="4.25" style="542" bestFit="1" customWidth="1"/>
    <col min="9487" max="9728" width="9" style="542"/>
    <col min="9729" max="9729" width="16.875" style="542" bestFit="1" customWidth="1"/>
    <col min="9730" max="9730" width="9" style="542"/>
    <col min="9731" max="9731" width="6.125" style="542" customWidth="1"/>
    <col min="9732" max="9732" width="9" style="542"/>
    <col min="9733" max="9733" width="10.625" style="542" customWidth="1"/>
    <col min="9734" max="9735" width="9" style="542"/>
    <col min="9736" max="9736" width="10.375" style="542" customWidth="1"/>
    <col min="9737" max="9737" width="12" style="542" customWidth="1"/>
    <col min="9738" max="9741" width="9" style="542"/>
    <col min="9742" max="9742" width="4.25" style="542" bestFit="1" customWidth="1"/>
    <col min="9743" max="9984" width="9" style="542"/>
    <col min="9985" max="9985" width="16.875" style="542" bestFit="1" customWidth="1"/>
    <col min="9986" max="9986" width="9" style="542"/>
    <col min="9987" max="9987" width="6.125" style="542" customWidth="1"/>
    <col min="9988" max="9988" width="9" style="542"/>
    <col min="9989" max="9989" width="10.625" style="542" customWidth="1"/>
    <col min="9990" max="9991" width="9" style="542"/>
    <col min="9992" max="9992" width="10.375" style="542" customWidth="1"/>
    <col min="9993" max="9993" width="12" style="542" customWidth="1"/>
    <col min="9994" max="9997" width="9" style="542"/>
    <col min="9998" max="9998" width="4.25" style="542" bestFit="1" customWidth="1"/>
    <col min="9999" max="10240" width="9" style="542"/>
    <col min="10241" max="10241" width="16.875" style="542" bestFit="1" customWidth="1"/>
    <col min="10242" max="10242" width="9" style="542"/>
    <col min="10243" max="10243" width="6.125" style="542" customWidth="1"/>
    <col min="10244" max="10244" width="9" style="542"/>
    <col min="10245" max="10245" width="10.625" style="542" customWidth="1"/>
    <col min="10246" max="10247" width="9" style="542"/>
    <col min="10248" max="10248" width="10.375" style="542" customWidth="1"/>
    <col min="10249" max="10249" width="12" style="542" customWidth="1"/>
    <col min="10250" max="10253" width="9" style="542"/>
    <col min="10254" max="10254" width="4.25" style="542" bestFit="1" customWidth="1"/>
    <col min="10255" max="10496" width="9" style="542"/>
    <col min="10497" max="10497" width="16.875" style="542" bestFit="1" customWidth="1"/>
    <col min="10498" max="10498" width="9" style="542"/>
    <col min="10499" max="10499" width="6.125" style="542" customWidth="1"/>
    <col min="10500" max="10500" width="9" style="542"/>
    <col min="10501" max="10501" width="10.625" style="542" customWidth="1"/>
    <col min="10502" max="10503" width="9" style="542"/>
    <col min="10504" max="10504" width="10.375" style="542" customWidth="1"/>
    <col min="10505" max="10505" width="12" style="542" customWidth="1"/>
    <col min="10506" max="10509" width="9" style="542"/>
    <col min="10510" max="10510" width="4.25" style="542" bestFit="1" customWidth="1"/>
    <col min="10511" max="10752" width="9" style="542"/>
    <col min="10753" max="10753" width="16.875" style="542" bestFit="1" customWidth="1"/>
    <col min="10754" max="10754" width="9" style="542"/>
    <col min="10755" max="10755" width="6.125" style="542" customWidth="1"/>
    <col min="10756" max="10756" width="9" style="542"/>
    <col min="10757" max="10757" width="10.625" style="542" customWidth="1"/>
    <col min="10758" max="10759" width="9" style="542"/>
    <col min="10760" max="10760" width="10.375" style="542" customWidth="1"/>
    <col min="10761" max="10761" width="12" style="542" customWidth="1"/>
    <col min="10762" max="10765" width="9" style="542"/>
    <col min="10766" max="10766" width="4.25" style="542" bestFit="1" customWidth="1"/>
    <col min="10767" max="11008" width="9" style="542"/>
    <col min="11009" max="11009" width="16.875" style="542" bestFit="1" customWidth="1"/>
    <col min="11010" max="11010" width="9" style="542"/>
    <col min="11011" max="11011" width="6.125" style="542" customWidth="1"/>
    <col min="11012" max="11012" width="9" style="542"/>
    <col min="11013" max="11013" width="10.625" style="542" customWidth="1"/>
    <col min="11014" max="11015" width="9" style="542"/>
    <col min="11016" max="11016" width="10.375" style="542" customWidth="1"/>
    <col min="11017" max="11017" width="12" style="542" customWidth="1"/>
    <col min="11018" max="11021" width="9" style="542"/>
    <col min="11022" max="11022" width="4.25" style="542" bestFit="1" customWidth="1"/>
    <col min="11023" max="11264" width="9" style="542"/>
    <col min="11265" max="11265" width="16.875" style="542" bestFit="1" customWidth="1"/>
    <col min="11266" max="11266" width="9" style="542"/>
    <col min="11267" max="11267" width="6.125" style="542" customWidth="1"/>
    <col min="11268" max="11268" width="9" style="542"/>
    <col min="11269" max="11269" width="10.625" style="542" customWidth="1"/>
    <col min="11270" max="11271" width="9" style="542"/>
    <col min="11272" max="11272" width="10.375" style="542" customWidth="1"/>
    <col min="11273" max="11273" width="12" style="542" customWidth="1"/>
    <col min="11274" max="11277" width="9" style="542"/>
    <col min="11278" max="11278" width="4.25" style="542" bestFit="1" customWidth="1"/>
    <col min="11279" max="11520" width="9" style="542"/>
    <col min="11521" max="11521" width="16.875" style="542" bestFit="1" customWidth="1"/>
    <col min="11522" max="11522" width="9" style="542"/>
    <col min="11523" max="11523" width="6.125" style="542" customWidth="1"/>
    <col min="11524" max="11524" width="9" style="542"/>
    <col min="11525" max="11525" width="10.625" style="542" customWidth="1"/>
    <col min="11526" max="11527" width="9" style="542"/>
    <col min="11528" max="11528" width="10.375" style="542" customWidth="1"/>
    <col min="11529" max="11529" width="12" style="542" customWidth="1"/>
    <col min="11530" max="11533" width="9" style="542"/>
    <col min="11534" max="11534" width="4.25" style="542" bestFit="1" customWidth="1"/>
    <col min="11535" max="11776" width="9" style="542"/>
    <col min="11777" max="11777" width="16.875" style="542" bestFit="1" customWidth="1"/>
    <col min="11778" max="11778" width="9" style="542"/>
    <col min="11779" max="11779" width="6.125" style="542" customWidth="1"/>
    <col min="11780" max="11780" width="9" style="542"/>
    <col min="11781" max="11781" width="10.625" style="542" customWidth="1"/>
    <col min="11782" max="11783" width="9" style="542"/>
    <col min="11784" max="11784" width="10.375" style="542" customWidth="1"/>
    <col min="11785" max="11785" width="12" style="542" customWidth="1"/>
    <col min="11786" max="11789" width="9" style="542"/>
    <col min="11790" max="11790" width="4.25" style="542" bestFit="1" customWidth="1"/>
    <col min="11791" max="12032" width="9" style="542"/>
    <col min="12033" max="12033" width="16.875" style="542" bestFit="1" customWidth="1"/>
    <col min="12034" max="12034" width="9" style="542"/>
    <col min="12035" max="12035" width="6.125" style="542" customWidth="1"/>
    <col min="12036" max="12036" width="9" style="542"/>
    <col min="12037" max="12037" width="10.625" style="542" customWidth="1"/>
    <col min="12038" max="12039" width="9" style="542"/>
    <col min="12040" max="12040" width="10.375" style="542" customWidth="1"/>
    <col min="12041" max="12041" width="12" style="542" customWidth="1"/>
    <col min="12042" max="12045" width="9" style="542"/>
    <col min="12046" max="12046" width="4.25" style="542" bestFit="1" customWidth="1"/>
    <col min="12047" max="12288" width="9" style="542"/>
    <col min="12289" max="12289" width="16.875" style="542" bestFit="1" customWidth="1"/>
    <col min="12290" max="12290" width="9" style="542"/>
    <col min="12291" max="12291" width="6.125" style="542" customWidth="1"/>
    <col min="12292" max="12292" width="9" style="542"/>
    <col min="12293" max="12293" width="10.625" style="542" customWidth="1"/>
    <col min="12294" max="12295" width="9" style="542"/>
    <col min="12296" max="12296" width="10.375" style="542" customWidth="1"/>
    <col min="12297" max="12297" width="12" style="542" customWidth="1"/>
    <col min="12298" max="12301" width="9" style="542"/>
    <col min="12302" max="12302" width="4.25" style="542" bestFit="1" customWidth="1"/>
    <col min="12303" max="12544" width="9" style="542"/>
    <col min="12545" max="12545" width="16.875" style="542" bestFit="1" customWidth="1"/>
    <col min="12546" max="12546" width="9" style="542"/>
    <col min="12547" max="12547" width="6.125" style="542" customWidth="1"/>
    <col min="12548" max="12548" width="9" style="542"/>
    <col min="12549" max="12549" width="10.625" style="542" customWidth="1"/>
    <col min="12550" max="12551" width="9" style="542"/>
    <col min="12552" max="12552" width="10.375" style="542" customWidth="1"/>
    <col min="12553" max="12553" width="12" style="542" customWidth="1"/>
    <col min="12554" max="12557" width="9" style="542"/>
    <col min="12558" max="12558" width="4.25" style="542" bestFit="1" customWidth="1"/>
    <col min="12559" max="12800" width="9" style="542"/>
    <col min="12801" max="12801" width="16.875" style="542" bestFit="1" customWidth="1"/>
    <col min="12802" max="12802" width="9" style="542"/>
    <col min="12803" max="12803" width="6.125" style="542" customWidth="1"/>
    <col min="12804" max="12804" width="9" style="542"/>
    <col min="12805" max="12805" width="10.625" style="542" customWidth="1"/>
    <col min="12806" max="12807" width="9" style="542"/>
    <col min="12808" max="12808" width="10.375" style="542" customWidth="1"/>
    <col min="12809" max="12809" width="12" style="542" customWidth="1"/>
    <col min="12810" max="12813" width="9" style="542"/>
    <col min="12814" max="12814" width="4.25" style="542" bestFit="1" customWidth="1"/>
    <col min="12815" max="13056" width="9" style="542"/>
    <col min="13057" max="13057" width="16.875" style="542" bestFit="1" customWidth="1"/>
    <col min="13058" max="13058" width="9" style="542"/>
    <col min="13059" max="13059" width="6.125" style="542" customWidth="1"/>
    <col min="13060" max="13060" width="9" style="542"/>
    <col min="13061" max="13061" width="10.625" style="542" customWidth="1"/>
    <col min="13062" max="13063" width="9" style="542"/>
    <col min="13064" max="13064" width="10.375" style="542" customWidth="1"/>
    <col min="13065" max="13065" width="12" style="542" customWidth="1"/>
    <col min="13066" max="13069" width="9" style="542"/>
    <col min="13070" max="13070" width="4.25" style="542" bestFit="1" customWidth="1"/>
    <col min="13071" max="13312" width="9" style="542"/>
    <col min="13313" max="13313" width="16.875" style="542" bestFit="1" customWidth="1"/>
    <col min="13314" max="13314" width="9" style="542"/>
    <col min="13315" max="13315" width="6.125" style="542" customWidth="1"/>
    <col min="13316" max="13316" width="9" style="542"/>
    <col min="13317" max="13317" width="10.625" style="542" customWidth="1"/>
    <col min="13318" max="13319" width="9" style="542"/>
    <col min="13320" max="13320" width="10.375" style="542" customWidth="1"/>
    <col min="13321" max="13321" width="12" style="542" customWidth="1"/>
    <col min="13322" max="13325" width="9" style="542"/>
    <col min="13326" max="13326" width="4.25" style="542" bestFit="1" customWidth="1"/>
    <col min="13327" max="13568" width="9" style="542"/>
    <col min="13569" max="13569" width="16.875" style="542" bestFit="1" customWidth="1"/>
    <col min="13570" max="13570" width="9" style="542"/>
    <col min="13571" max="13571" width="6.125" style="542" customWidth="1"/>
    <col min="13572" max="13572" width="9" style="542"/>
    <col min="13573" max="13573" width="10.625" style="542" customWidth="1"/>
    <col min="13574" max="13575" width="9" style="542"/>
    <col min="13576" max="13576" width="10.375" style="542" customWidth="1"/>
    <col min="13577" max="13577" width="12" style="542" customWidth="1"/>
    <col min="13578" max="13581" width="9" style="542"/>
    <col min="13582" max="13582" width="4.25" style="542" bestFit="1" customWidth="1"/>
    <col min="13583" max="13824" width="9" style="542"/>
    <col min="13825" max="13825" width="16.875" style="542" bestFit="1" customWidth="1"/>
    <col min="13826" max="13826" width="9" style="542"/>
    <col min="13827" max="13827" width="6.125" style="542" customWidth="1"/>
    <col min="13828" max="13828" width="9" style="542"/>
    <col min="13829" max="13829" width="10.625" style="542" customWidth="1"/>
    <col min="13830" max="13831" width="9" style="542"/>
    <col min="13832" max="13832" width="10.375" style="542" customWidth="1"/>
    <col min="13833" max="13833" width="12" style="542" customWidth="1"/>
    <col min="13834" max="13837" width="9" style="542"/>
    <col min="13838" max="13838" width="4.25" style="542" bestFit="1" customWidth="1"/>
    <col min="13839" max="14080" width="9" style="542"/>
    <col min="14081" max="14081" width="16.875" style="542" bestFit="1" customWidth="1"/>
    <col min="14082" max="14082" width="9" style="542"/>
    <col min="14083" max="14083" width="6.125" style="542" customWidth="1"/>
    <col min="14084" max="14084" width="9" style="542"/>
    <col min="14085" max="14085" width="10.625" style="542" customWidth="1"/>
    <col min="14086" max="14087" width="9" style="542"/>
    <col min="14088" max="14088" width="10.375" style="542" customWidth="1"/>
    <col min="14089" max="14089" width="12" style="542" customWidth="1"/>
    <col min="14090" max="14093" width="9" style="542"/>
    <col min="14094" max="14094" width="4.25" style="542" bestFit="1" customWidth="1"/>
    <col min="14095" max="14336" width="9" style="542"/>
    <col min="14337" max="14337" width="16.875" style="542" bestFit="1" customWidth="1"/>
    <col min="14338" max="14338" width="9" style="542"/>
    <col min="14339" max="14339" width="6.125" style="542" customWidth="1"/>
    <col min="14340" max="14340" width="9" style="542"/>
    <col min="14341" max="14341" width="10.625" style="542" customWidth="1"/>
    <col min="14342" max="14343" width="9" style="542"/>
    <col min="14344" max="14344" width="10.375" style="542" customWidth="1"/>
    <col min="14345" max="14345" width="12" style="542" customWidth="1"/>
    <col min="14346" max="14349" width="9" style="542"/>
    <col min="14350" max="14350" width="4.25" style="542" bestFit="1" customWidth="1"/>
    <col min="14351" max="14592" width="9" style="542"/>
    <col min="14593" max="14593" width="16.875" style="542" bestFit="1" customWidth="1"/>
    <col min="14594" max="14594" width="9" style="542"/>
    <col min="14595" max="14595" width="6.125" style="542" customWidth="1"/>
    <col min="14596" max="14596" width="9" style="542"/>
    <col min="14597" max="14597" width="10.625" style="542" customWidth="1"/>
    <col min="14598" max="14599" width="9" style="542"/>
    <col min="14600" max="14600" width="10.375" style="542" customWidth="1"/>
    <col min="14601" max="14601" width="12" style="542" customWidth="1"/>
    <col min="14602" max="14605" width="9" style="542"/>
    <col min="14606" max="14606" width="4.25" style="542" bestFit="1" customWidth="1"/>
    <col min="14607" max="14848" width="9" style="542"/>
    <col min="14849" max="14849" width="16.875" style="542" bestFit="1" customWidth="1"/>
    <col min="14850" max="14850" width="9" style="542"/>
    <col min="14851" max="14851" width="6.125" style="542" customWidth="1"/>
    <col min="14852" max="14852" width="9" style="542"/>
    <col min="14853" max="14853" width="10.625" style="542" customWidth="1"/>
    <col min="14854" max="14855" width="9" style="542"/>
    <col min="14856" max="14856" width="10.375" style="542" customWidth="1"/>
    <col min="14857" max="14857" width="12" style="542" customWidth="1"/>
    <col min="14858" max="14861" width="9" style="542"/>
    <col min="14862" max="14862" width="4.25" style="542" bestFit="1" customWidth="1"/>
    <col min="14863" max="15104" width="9" style="542"/>
    <col min="15105" max="15105" width="16.875" style="542" bestFit="1" customWidth="1"/>
    <col min="15106" max="15106" width="9" style="542"/>
    <col min="15107" max="15107" width="6.125" style="542" customWidth="1"/>
    <col min="15108" max="15108" width="9" style="542"/>
    <col min="15109" max="15109" width="10.625" style="542" customWidth="1"/>
    <col min="15110" max="15111" width="9" style="542"/>
    <col min="15112" max="15112" width="10.375" style="542" customWidth="1"/>
    <col min="15113" max="15113" width="12" style="542" customWidth="1"/>
    <col min="15114" max="15117" width="9" style="542"/>
    <col min="15118" max="15118" width="4.25" style="542" bestFit="1" customWidth="1"/>
    <col min="15119" max="15360" width="9" style="542"/>
    <col min="15361" max="15361" width="16.875" style="542" bestFit="1" customWidth="1"/>
    <col min="15362" max="15362" width="9" style="542"/>
    <col min="15363" max="15363" width="6.125" style="542" customWidth="1"/>
    <col min="15364" max="15364" width="9" style="542"/>
    <col min="15365" max="15365" width="10.625" style="542" customWidth="1"/>
    <col min="15366" max="15367" width="9" style="542"/>
    <col min="15368" max="15368" width="10.375" style="542" customWidth="1"/>
    <col min="15369" max="15369" width="12" style="542" customWidth="1"/>
    <col min="15370" max="15373" width="9" style="542"/>
    <col min="15374" max="15374" width="4.25" style="542" bestFit="1" customWidth="1"/>
    <col min="15375" max="15616" width="9" style="542"/>
    <col min="15617" max="15617" width="16.875" style="542" bestFit="1" customWidth="1"/>
    <col min="15618" max="15618" width="9" style="542"/>
    <col min="15619" max="15619" width="6.125" style="542" customWidth="1"/>
    <col min="15620" max="15620" width="9" style="542"/>
    <col min="15621" max="15621" width="10.625" style="542" customWidth="1"/>
    <col min="15622" max="15623" width="9" style="542"/>
    <col min="15624" max="15624" width="10.375" style="542" customWidth="1"/>
    <col min="15625" max="15625" width="12" style="542" customWidth="1"/>
    <col min="15626" max="15629" width="9" style="542"/>
    <col min="15630" max="15630" width="4.25" style="542" bestFit="1" customWidth="1"/>
    <col min="15631" max="15872" width="9" style="542"/>
    <col min="15873" max="15873" width="16.875" style="542" bestFit="1" customWidth="1"/>
    <col min="15874" max="15874" width="9" style="542"/>
    <col min="15875" max="15875" width="6.125" style="542" customWidth="1"/>
    <col min="15876" max="15876" width="9" style="542"/>
    <col min="15877" max="15877" width="10.625" style="542" customWidth="1"/>
    <col min="15878" max="15879" width="9" style="542"/>
    <col min="15880" max="15880" width="10.375" style="542" customWidth="1"/>
    <col min="15881" max="15881" width="12" style="542" customWidth="1"/>
    <col min="15882" max="15885" width="9" style="542"/>
    <col min="15886" max="15886" width="4.25" style="542" bestFit="1" customWidth="1"/>
    <col min="15887" max="16128" width="9" style="542"/>
    <col min="16129" max="16129" width="16.875" style="542" bestFit="1" customWidth="1"/>
    <col min="16130" max="16130" width="9" style="542"/>
    <col min="16131" max="16131" width="6.125" style="542" customWidth="1"/>
    <col min="16132" max="16132" width="9" style="542"/>
    <col min="16133" max="16133" width="10.625" style="542" customWidth="1"/>
    <col min="16134" max="16135" width="9" style="542"/>
    <col min="16136" max="16136" width="10.375" style="542" customWidth="1"/>
    <col min="16137" max="16137" width="12" style="542" customWidth="1"/>
    <col min="16138" max="16141" width="9" style="542"/>
    <col min="16142" max="16142" width="4.25" style="542" bestFit="1" customWidth="1"/>
    <col min="16143" max="16384" width="9" style="542"/>
  </cols>
  <sheetData>
    <row r="1" spans="1:13" ht="24" customHeight="1" thickBot="1">
      <c r="I1" s="543"/>
      <c r="J1" s="544"/>
      <c r="K1" s="543"/>
      <c r="L1" s="543"/>
    </row>
    <row r="2" spans="1:13" ht="38.25" customHeight="1" thickBot="1">
      <c r="A2" s="542" t="s">
        <v>1072</v>
      </c>
      <c r="E2" s="2058" t="s">
        <v>1073</v>
      </c>
      <c r="F2" s="2059"/>
      <c r="G2" s="2060">
        <f>申請書!Y21</f>
        <v>0</v>
      </c>
      <c r="H2" s="2060"/>
      <c r="I2" s="545" t="s">
        <v>1074</v>
      </c>
      <c r="J2" s="2061">
        <f>入力!E3</f>
        <v>0</v>
      </c>
      <c r="K2" s="2062"/>
      <c r="L2" s="543"/>
      <c r="M2" s="234" t="s">
        <v>600</v>
      </c>
    </row>
    <row r="3" spans="1:13" ht="25.5" customHeight="1">
      <c r="I3" s="543"/>
      <c r="L3" s="546"/>
    </row>
    <row r="4" spans="1:13" ht="28.5">
      <c r="A4" s="2063" t="s">
        <v>1075</v>
      </c>
      <c r="B4" s="2063"/>
      <c r="C4" s="2063"/>
      <c r="D4" s="2063"/>
      <c r="E4" s="2063"/>
      <c r="F4" s="2063"/>
      <c r="G4" s="2063"/>
      <c r="H4" s="2063"/>
      <c r="I4" s="2063"/>
      <c r="J4" s="2063"/>
      <c r="K4" s="2063"/>
      <c r="L4" s="546"/>
    </row>
    <row r="5" spans="1:13" ht="35.1" customHeight="1" thickBot="1">
      <c r="E5" s="543"/>
      <c r="F5" s="543"/>
      <c r="G5" s="543"/>
      <c r="H5" s="543"/>
      <c r="I5" s="543"/>
      <c r="J5" s="543"/>
    </row>
    <row r="6" spans="1:13" ht="32.25" customHeight="1" thickBot="1">
      <c r="A6" s="547" t="s">
        <v>1076</v>
      </c>
      <c r="B6" s="548" t="s">
        <v>1077</v>
      </c>
      <c r="C6" s="549" t="s">
        <v>1078</v>
      </c>
      <c r="D6" s="550"/>
      <c r="E6" s="2051" t="s">
        <v>1079</v>
      </c>
      <c r="F6" s="2052"/>
      <c r="G6" s="2053"/>
      <c r="H6" s="543"/>
      <c r="I6" s="551" t="s">
        <v>1080</v>
      </c>
      <c r="J6" s="552"/>
      <c r="K6" s="553" t="s">
        <v>1081</v>
      </c>
    </row>
    <row r="7" spans="1:13" ht="32.25" customHeight="1" thickBot="1">
      <c r="A7" s="554" t="s">
        <v>1082</v>
      </c>
      <c r="B7" s="555"/>
      <c r="C7" s="556" t="s">
        <v>1083</v>
      </c>
      <c r="D7" s="550"/>
      <c r="E7" s="557" t="s">
        <v>1084</v>
      </c>
      <c r="F7" s="558"/>
      <c r="G7" s="559" t="s">
        <v>1085</v>
      </c>
      <c r="H7" s="543"/>
      <c r="I7" s="551" t="s">
        <v>1086</v>
      </c>
      <c r="J7" s="552"/>
      <c r="K7" s="553" t="s">
        <v>1081</v>
      </c>
    </row>
    <row r="8" spans="1:13" ht="32.25" customHeight="1" thickBot="1">
      <c r="A8" s="560" t="s">
        <v>1087</v>
      </c>
      <c r="B8" s="561"/>
      <c r="C8" s="559" t="s">
        <v>1088</v>
      </c>
      <c r="D8" s="550"/>
      <c r="E8" s="557" t="s">
        <v>1089</v>
      </c>
      <c r="F8" s="558"/>
      <c r="G8" s="559" t="s">
        <v>1085</v>
      </c>
      <c r="H8" s="543"/>
      <c r="I8" s="562" t="s">
        <v>1090</v>
      </c>
      <c r="J8" s="552"/>
      <c r="K8" s="563" t="s">
        <v>1091</v>
      </c>
    </row>
    <row r="9" spans="1:13" ht="32.25" customHeight="1">
      <c r="A9" s="560" t="s">
        <v>1092</v>
      </c>
      <c r="B9" s="561" t="s">
        <v>1077</v>
      </c>
      <c r="C9" s="559" t="s">
        <v>1078</v>
      </c>
      <c r="D9" s="564"/>
      <c r="E9" s="557" t="s">
        <v>1093</v>
      </c>
      <c r="F9" s="558"/>
      <c r="G9" s="559" t="s">
        <v>1085</v>
      </c>
      <c r="H9" s="543"/>
      <c r="I9" s="2051" t="s">
        <v>1094</v>
      </c>
      <c r="J9" s="2052"/>
      <c r="K9" s="2053"/>
    </row>
    <row r="10" spans="1:13" ht="32.25" customHeight="1" thickBot="1">
      <c r="A10" s="560" t="s">
        <v>1095</v>
      </c>
      <c r="B10" s="561"/>
      <c r="C10" s="565" t="s">
        <v>1096</v>
      </c>
      <c r="D10" s="564"/>
      <c r="E10" s="557" t="s">
        <v>1097</v>
      </c>
      <c r="F10" s="558"/>
      <c r="G10" s="559" t="s">
        <v>1085</v>
      </c>
      <c r="H10" s="543"/>
      <c r="I10" s="566"/>
      <c r="J10" s="567"/>
      <c r="K10" s="568" t="s">
        <v>1098</v>
      </c>
    </row>
    <row r="11" spans="1:13" ht="32.25" customHeight="1">
      <c r="A11" s="560" t="s">
        <v>1099</v>
      </c>
      <c r="B11" s="561" t="s">
        <v>1077</v>
      </c>
      <c r="C11" s="559" t="s">
        <v>1078</v>
      </c>
      <c r="D11" s="550"/>
      <c r="E11" s="557" t="s">
        <v>1100</v>
      </c>
      <c r="F11" s="558"/>
      <c r="G11" s="559" t="s">
        <v>1085</v>
      </c>
      <c r="H11" s="543"/>
      <c r="I11" s="2051" t="s">
        <v>1101</v>
      </c>
      <c r="J11" s="2052"/>
      <c r="K11" s="2053"/>
    </row>
    <row r="12" spans="1:13" ht="32.25" customHeight="1" thickBot="1">
      <c r="A12" s="560" t="s">
        <v>1102</v>
      </c>
      <c r="B12" s="561" t="s">
        <v>1077</v>
      </c>
      <c r="C12" s="559" t="s">
        <v>1078</v>
      </c>
      <c r="D12" s="550"/>
      <c r="E12" s="557" t="s">
        <v>1103</v>
      </c>
      <c r="F12" s="558"/>
      <c r="G12" s="559" t="s">
        <v>1085</v>
      </c>
      <c r="H12" s="543"/>
      <c r="I12" s="569" t="s">
        <v>1104</v>
      </c>
      <c r="J12" s="570" t="s">
        <v>1105</v>
      </c>
      <c r="K12" s="571" t="s">
        <v>1106</v>
      </c>
    </row>
    <row r="13" spans="1:13" ht="32.25" customHeight="1">
      <c r="A13" s="560" t="s">
        <v>1107</v>
      </c>
      <c r="B13" s="561" t="s">
        <v>1077</v>
      </c>
      <c r="C13" s="559" t="s">
        <v>1078</v>
      </c>
      <c r="D13" s="550"/>
      <c r="E13" s="557" t="s">
        <v>1108</v>
      </c>
      <c r="F13" s="558"/>
      <c r="G13" s="559" t="s">
        <v>1085</v>
      </c>
      <c r="H13" s="543"/>
      <c r="I13" s="2051" t="s">
        <v>1109</v>
      </c>
      <c r="J13" s="2052"/>
      <c r="K13" s="2053"/>
    </row>
    <row r="14" spans="1:13" ht="32.25" customHeight="1">
      <c r="A14" s="801" t="s">
        <v>1110</v>
      </c>
      <c r="B14" s="561" t="s">
        <v>1077</v>
      </c>
      <c r="C14" s="559" t="s">
        <v>1078</v>
      </c>
      <c r="D14" s="550"/>
      <c r="E14" s="557" t="s">
        <v>1111</v>
      </c>
      <c r="F14" s="558"/>
      <c r="G14" s="559" t="s">
        <v>1085</v>
      </c>
      <c r="H14" s="543"/>
      <c r="I14" s="557">
        <v>100</v>
      </c>
      <c r="J14" s="558"/>
      <c r="K14" s="559" t="s">
        <v>1112</v>
      </c>
    </row>
    <row r="15" spans="1:13" ht="32.25" customHeight="1">
      <c r="A15" s="572" t="s">
        <v>1113</v>
      </c>
      <c r="B15" s="573" t="s">
        <v>1077</v>
      </c>
      <c r="C15" s="574" t="s">
        <v>1078</v>
      </c>
      <c r="D15" s="550"/>
      <c r="E15" s="557" t="s">
        <v>1114</v>
      </c>
      <c r="F15" s="558"/>
      <c r="G15" s="559" t="s">
        <v>1085</v>
      </c>
      <c r="H15" s="543"/>
      <c r="I15" s="557" t="s">
        <v>1115</v>
      </c>
      <c r="J15" s="575"/>
      <c r="K15" s="559" t="s">
        <v>1112</v>
      </c>
    </row>
    <row r="16" spans="1:13" ht="32.25" customHeight="1" thickBot="1">
      <c r="A16" s="576" t="s">
        <v>1116</v>
      </c>
      <c r="B16" s="577"/>
      <c r="C16" s="578" t="s">
        <v>1117</v>
      </c>
      <c r="D16" s="550"/>
      <c r="E16" s="579" t="s">
        <v>1118</v>
      </c>
      <c r="F16" s="580"/>
      <c r="G16" s="568" t="s">
        <v>1085</v>
      </c>
      <c r="H16" s="543"/>
      <c r="I16" s="579">
        <v>200</v>
      </c>
      <c r="J16" s="580"/>
      <c r="K16" s="568" t="s">
        <v>1112</v>
      </c>
    </row>
    <row r="17" spans="4:11" ht="32.25" customHeight="1" thickBot="1">
      <c r="D17" s="581"/>
      <c r="E17" s="543"/>
      <c r="F17" s="543"/>
      <c r="G17" s="543"/>
      <c r="H17" s="543"/>
      <c r="I17" s="543"/>
      <c r="J17" s="543"/>
      <c r="K17" s="543"/>
    </row>
    <row r="18" spans="4:11" ht="32.25" customHeight="1">
      <c r="D18" s="581"/>
      <c r="E18" s="2054"/>
      <c r="F18" s="2055"/>
      <c r="G18" s="582" t="s">
        <v>1119</v>
      </c>
      <c r="H18" s="552"/>
      <c r="I18" s="583"/>
      <c r="J18" s="2056" t="s">
        <v>1120</v>
      </c>
      <c r="K18" s="2057"/>
    </row>
    <row r="19" spans="4:11" ht="32.25" customHeight="1">
      <c r="E19" s="584" t="s">
        <v>1121</v>
      </c>
      <c r="F19" s="585"/>
      <c r="G19" s="575"/>
      <c r="H19" s="586"/>
      <c r="I19" s="587"/>
      <c r="J19" s="575"/>
      <c r="K19" s="588"/>
    </row>
    <row r="20" spans="4:11" ht="32.25" customHeight="1">
      <c r="E20" s="2049" t="s">
        <v>1122</v>
      </c>
      <c r="F20" s="2050"/>
      <c r="G20" s="575"/>
      <c r="H20" s="586"/>
      <c r="I20" s="587"/>
      <c r="J20" s="558"/>
      <c r="K20" s="559" t="s">
        <v>1112</v>
      </c>
    </row>
    <row r="21" spans="4:11" ht="32.25" customHeight="1">
      <c r="E21" s="2049" t="s">
        <v>1123</v>
      </c>
      <c r="F21" s="2050"/>
      <c r="G21" s="575"/>
      <c r="H21" s="586"/>
      <c r="I21" s="587"/>
      <c r="J21" s="558"/>
      <c r="K21" s="559" t="s">
        <v>1112</v>
      </c>
    </row>
    <row r="22" spans="4:11" ht="32.25" customHeight="1">
      <c r="E22" s="584" t="s">
        <v>1124</v>
      </c>
      <c r="F22" s="585"/>
      <c r="G22" s="575"/>
      <c r="H22" s="586"/>
      <c r="I22" s="587"/>
      <c r="J22" s="575"/>
      <c r="K22" s="588"/>
    </row>
    <row r="23" spans="4:11" ht="32.25" customHeight="1">
      <c r="E23" s="2049" t="s">
        <v>1122</v>
      </c>
      <c r="F23" s="2050"/>
      <c r="G23" s="575"/>
      <c r="H23" s="586"/>
      <c r="I23" s="587"/>
      <c r="J23" s="558"/>
      <c r="K23" s="559" t="s">
        <v>1125</v>
      </c>
    </row>
    <row r="24" spans="4:11" ht="32.25" customHeight="1">
      <c r="E24" s="2049" t="s">
        <v>1123</v>
      </c>
      <c r="F24" s="2050"/>
      <c r="G24" s="575"/>
      <c r="H24" s="586"/>
      <c r="I24" s="587"/>
      <c r="J24" s="558"/>
      <c r="K24" s="559" t="s">
        <v>1125</v>
      </c>
    </row>
    <row r="25" spans="4:11" ht="32.25" customHeight="1">
      <c r="E25" s="584" t="s">
        <v>1126</v>
      </c>
      <c r="F25" s="585"/>
      <c r="G25" s="575"/>
      <c r="H25" s="586"/>
      <c r="I25" s="587"/>
      <c r="J25" s="575"/>
      <c r="K25" s="588"/>
    </row>
    <row r="26" spans="4:11" ht="32.25" customHeight="1">
      <c r="E26" s="2049" t="s">
        <v>1122</v>
      </c>
      <c r="F26" s="2050"/>
      <c r="G26" s="575"/>
      <c r="H26" s="586"/>
      <c r="I26" s="587"/>
      <c r="J26" s="558"/>
      <c r="K26" s="559" t="s">
        <v>1125</v>
      </c>
    </row>
    <row r="27" spans="4:11" ht="32.25" customHeight="1">
      <c r="E27" s="2049" t="s">
        <v>1123</v>
      </c>
      <c r="F27" s="2050"/>
      <c r="G27" s="575"/>
      <c r="H27" s="586"/>
      <c r="I27" s="587"/>
      <c r="J27" s="558"/>
      <c r="K27" s="559" t="s">
        <v>1125</v>
      </c>
    </row>
    <row r="28" spans="4:11" ht="32.25" customHeight="1">
      <c r="E28" s="589" t="s">
        <v>1127</v>
      </c>
      <c r="F28" s="590" t="s">
        <v>1128</v>
      </c>
      <c r="G28" s="575"/>
      <c r="H28" s="586"/>
      <c r="I28" s="587"/>
      <c r="J28" s="558"/>
      <c r="K28" s="559" t="s">
        <v>1129</v>
      </c>
    </row>
    <row r="29" spans="4:11" ht="32.25" customHeight="1" thickBot="1">
      <c r="E29" s="591" t="s">
        <v>1130</v>
      </c>
      <c r="F29" s="592" t="s">
        <v>1131</v>
      </c>
      <c r="G29" s="593"/>
      <c r="H29" s="567"/>
      <c r="I29" s="594"/>
      <c r="J29" s="580"/>
      <c r="K29" s="568" t="s">
        <v>1129</v>
      </c>
    </row>
  </sheetData>
  <mergeCells count="16">
    <mergeCell ref="I9:K9"/>
    <mergeCell ref="E2:F2"/>
    <mergeCell ref="G2:H2"/>
    <mergeCell ref="J2:K2"/>
    <mergeCell ref="A4:K4"/>
    <mergeCell ref="E6:G6"/>
    <mergeCell ref="E23:F23"/>
    <mergeCell ref="E24:F24"/>
    <mergeCell ref="E26:F26"/>
    <mergeCell ref="E27:F27"/>
    <mergeCell ref="I11:K11"/>
    <mergeCell ref="I13:K13"/>
    <mergeCell ref="E18:F18"/>
    <mergeCell ref="J18:K18"/>
    <mergeCell ref="E20:F20"/>
    <mergeCell ref="E21:F21"/>
  </mergeCells>
  <phoneticPr fontId="5"/>
  <hyperlinks>
    <hyperlink ref="M2" location="水道申請" display="工事店情報に戻る"/>
  </hyperlinks>
  <pageMargins left="0.78740157480314965" right="0" top="0.59055118110236227" bottom="0.19685039370078741" header="0.51181102362204722" footer="0.51181102362204722"/>
  <pageSetup paperSize="9" scale="81" orientation="portrait" blackAndWhite="1" r:id="rId1"/>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124"/>
  <sheetViews>
    <sheetView view="pageBreakPreview" zoomScale="80" zoomScaleNormal="100" zoomScaleSheetLayoutView="80" workbookViewId="0">
      <selection activeCell="J4" sqref="J4"/>
    </sheetView>
  </sheetViews>
  <sheetFormatPr defaultRowHeight="13.5"/>
  <cols>
    <col min="1" max="1" width="2.375" style="596" customWidth="1"/>
    <col min="2" max="2" width="18.875" style="596" customWidth="1"/>
    <col min="3" max="3" width="15.125" style="596" customWidth="1"/>
    <col min="4" max="4" width="1.875" style="596" customWidth="1"/>
    <col min="5" max="5" width="11" style="596" customWidth="1"/>
    <col min="6" max="6" width="8.75" style="596" customWidth="1"/>
    <col min="7" max="7" width="6.375" style="596" customWidth="1"/>
    <col min="8" max="8" width="7.375" style="596" customWidth="1"/>
    <col min="9" max="9" width="8" style="596" customWidth="1"/>
    <col min="10" max="10" width="21.125" style="596" customWidth="1"/>
    <col min="11" max="11" width="2.375" style="596" customWidth="1"/>
    <col min="12" max="16384" width="9" style="596"/>
  </cols>
  <sheetData>
    <row r="1" spans="2:14" ht="17.25">
      <c r="B1" s="595"/>
      <c r="C1" s="595"/>
      <c r="D1" s="595"/>
    </row>
    <row r="2" spans="2:14" ht="30" customHeight="1">
      <c r="B2" s="2082" t="s">
        <v>1132</v>
      </c>
      <c r="C2" s="2082"/>
      <c r="D2" s="2082"/>
      <c r="E2" s="2082"/>
      <c r="F2" s="2082"/>
      <c r="G2" s="2082"/>
      <c r="H2" s="2082"/>
      <c r="I2" s="2082"/>
      <c r="J2" s="2082"/>
      <c r="M2" s="234" t="s">
        <v>600</v>
      </c>
    </row>
    <row r="3" spans="2:14" ht="21.6" customHeight="1">
      <c r="B3" s="595"/>
      <c r="C3" s="595"/>
      <c r="D3" s="595"/>
    </row>
    <row r="4" spans="2:14" ht="30" customHeight="1">
      <c r="B4" s="597"/>
      <c r="C4" s="597"/>
      <c r="D4" s="597"/>
      <c r="E4" s="598"/>
      <c r="F4" s="598"/>
      <c r="G4" s="598"/>
      <c r="H4" s="598"/>
      <c r="I4" s="598"/>
      <c r="J4" s="529"/>
    </row>
    <row r="5" spans="2:14" ht="30" customHeight="1">
      <c r="B5" s="2083" t="s">
        <v>325</v>
      </c>
      <c r="C5" s="2083"/>
      <c r="D5" s="600"/>
      <c r="E5" s="598"/>
      <c r="F5" s="598"/>
      <c r="G5" s="598"/>
      <c r="H5" s="598"/>
      <c r="I5" s="598"/>
      <c r="J5" s="598"/>
    </row>
    <row r="6" spans="2:14" ht="10.5" customHeight="1">
      <c r="B6" s="601"/>
      <c r="C6" s="601"/>
      <c r="D6" s="601"/>
    </row>
    <row r="7" spans="2:14" ht="21.95" customHeight="1">
      <c r="B7" s="597"/>
      <c r="C7" s="597"/>
      <c r="D7" s="597"/>
      <c r="F7" s="599" t="s">
        <v>1265</v>
      </c>
      <c r="G7" s="602" t="s">
        <v>375</v>
      </c>
      <c r="H7" s="2087"/>
      <c r="I7" s="2087"/>
      <c r="J7" s="2087"/>
    </row>
    <row r="8" spans="2:14" ht="21.95" customHeight="1">
      <c r="B8" s="597" t="s">
        <v>1133</v>
      </c>
      <c r="C8" s="597"/>
      <c r="D8" s="597"/>
      <c r="E8" s="598"/>
      <c r="F8" s="598"/>
      <c r="G8" s="598"/>
      <c r="H8" s="603"/>
      <c r="I8" s="603"/>
      <c r="J8" s="598"/>
    </row>
    <row r="9" spans="2:14" ht="21.95" customHeight="1">
      <c r="B9" s="597"/>
      <c r="C9" s="597"/>
      <c r="D9" s="597"/>
      <c r="G9" s="602"/>
      <c r="J9" s="598"/>
    </row>
    <row r="10" spans="2:14" ht="21.95" customHeight="1">
      <c r="B10" s="597"/>
      <c r="C10" s="597"/>
      <c r="D10" s="597"/>
      <c r="F10" s="602" t="s">
        <v>1134</v>
      </c>
      <c r="G10" s="602"/>
      <c r="H10" s="2087"/>
      <c r="I10" s="2087"/>
      <c r="J10" s="2087"/>
    </row>
    <row r="11" spans="2:14" ht="21.95" customHeight="1">
      <c r="B11" s="597" t="s">
        <v>1135</v>
      </c>
      <c r="C11" s="597"/>
      <c r="D11" s="597"/>
      <c r="E11" s="604"/>
      <c r="G11" s="602"/>
      <c r="J11" s="598"/>
      <c r="N11" s="602" t="s">
        <v>1136</v>
      </c>
    </row>
    <row r="12" spans="2:14" ht="21.95" customHeight="1">
      <c r="B12" s="597"/>
      <c r="C12" s="597"/>
      <c r="D12" s="597"/>
      <c r="F12" s="602" t="s">
        <v>1137</v>
      </c>
      <c r="G12" s="602"/>
      <c r="H12" s="2087"/>
      <c r="I12" s="2087"/>
      <c r="J12" s="2087"/>
    </row>
    <row r="13" spans="2:14" ht="21.6" customHeight="1" thickBot="1">
      <c r="B13" s="601"/>
      <c r="C13" s="601"/>
      <c r="D13" s="601"/>
    </row>
    <row r="14" spans="2:14" ht="24" customHeight="1" thickTop="1">
      <c r="B14" s="605" t="s">
        <v>1138</v>
      </c>
      <c r="C14" s="606"/>
      <c r="D14" s="606"/>
      <c r="E14" s="606"/>
      <c r="F14" s="606"/>
      <c r="G14" s="606"/>
      <c r="H14" s="606"/>
      <c r="I14" s="606"/>
      <c r="J14" s="607"/>
    </row>
    <row r="15" spans="2:14" ht="24" customHeight="1">
      <c r="B15" s="2084" t="s">
        <v>1139</v>
      </c>
      <c r="C15" s="2085"/>
      <c r="D15" s="2085"/>
      <c r="E15" s="2085"/>
      <c r="F15" s="2085"/>
      <c r="G15" s="2085"/>
      <c r="H15" s="2085"/>
      <c r="I15" s="2085"/>
      <c r="J15" s="2086"/>
    </row>
    <row r="16" spans="2:14" ht="24" customHeight="1">
      <c r="B16" s="608" t="s">
        <v>1140</v>
      </c>
      <c r="C16" s="609"/>
      <c r="D16" s="609"/>
      <c r="E16" s="609"/>
      <c r="F16" s="609"/>
      <c r="G16" s="609"/>
      <c r="H16" s="609"/>
      <c r="I16" s="609"/>
      <c r="J16" s="610"/>
    </row>
    <row r="17" spans="2:11" ht="24" customHeight="1">
      <c r="B17" s="611" t="s">
        <v>1141</v>
      </c>
      <c r="C17" s="2088">
        <f>申請書!G21</f>
        <v>0</v>
      </c>
      <c r="D17" s="2088"/>
      <c r="E17" s="2088"/>
      <c r="F17" s="2088"/>
      <c r="G17" s="2088"/>
      <c r="H17" s="2088"/>
      <c r="I17" s="2088"/>
      <c r="J17" s="2089"/>
    </row>
    <row r="18" spans="2:11" ht="24" customHeight="1">
      <c r="B18" s="608" t="s">
        <v>1142</v>
      </c>
      <c r="C18" s="613"/>
      <c r="D18" s="613"/>
      <c r="E18" s="613"/>
      <c r="F18" s="613"/>
      <c r="G18" s="613"/>
      <c r="H18" s="613"/>
      <c r="I18" s="613"/>
      <c r="J18" s="614"/>
    </row>
    <row r="19" spans="2:11" ht="24" customHeight="1">
      <c r="B19" s="615" t="s">
        <v>1143</v>
      </c>
      <c r="C19" s="616" t="s">
        <v>1144</v>
      </c>
      <c r="D19" s="616" t="s">
        <v>734</v>
      </c>
      <c r="E19" s="617"/>
      <c r="F19" s="618" t="s">
        <v>1145</v>
      </c>
      <c r="G19" s="617"/>
      <c r="H19" s="619" t="s">
        <v>1146</v>
      </c>
      <c r="I19" s="620"/>
      <c r="J19" s="614"/>
    </row>
    <row r="20" spans="2:11" ht="24" customHeight="1">
      <c r="B20" s="615"/>
      <c r="C20" s="621"/>
      <c r="D20" s="616" t="s">
        <v>734</v>
      </c>
      <c r="E20" s="622"/>
      <c r="F20" s="623" t="s">
        <v>1145</v>
      </c>
      <c r="G20" s="622"/>
      <c r="H20" s="624" t="s">
        <v>1146</v>
      </c>
      <c r="I20" s="620"/>
      <c r="J20" s="614"/>
    </row>
    <row r="21" spans="2:11" ht="24" customHeight="1">
      <c r="B21" s="615"/>
      <c r="C21" s="620" t="s">
        <v>1147</v>
      </c>
      <c r="D21" s="616" t="s">
        <v>734</v>
      </c>
      <c r="E21" s="622"/>
      <c r="F21" s="623" t="s">
        <v>1148</v>
      </c>
      <c r="G21" s="622"/>
      <c r="H21" s="624" t="s">
        <v>1146</v>
      </c>
      <c r="I21" s="620"/>
      <c r="J21" s="614"/>
    </row>
    <row r="22" spans="2:11" ht="24" customHeight="1">
      <c r="B22" s="625" t="s">
        <v>1149</v>
      </c>
      <c r="C22" s="626" t="s">
        <v>1150</v>
      </c>
      <c r="D22" s="626"/>
      <c r="E22" s="616"/>
      <c r="F22" s="2081"/>
      <c r="G22" s="2081"/>
      <c r="H22" s="618" t="s">
        <v>1151</v>
      </c>
      <c r="J22" s="614"/>
    </row>
    <row r="23" spans="2:11" ht="24" customHeight="1">
      <c r="B23" s="615"/>
      <c r="C23" s="616"/>
      <c r="D23" s="616"/>
      <c r="E23" s="616"/>
      <c r="F23" s="2081"/>
      <c r="G23" s="2081"/>
      <c r="H23" s="623" t="s">
        <v>1151</v>
      </c>
      <c r="J23" s="614"/>
    </row>
    <row r="24" spans="2:11" ht="24" customHeight="1">
      <c r="B24" s="625" t="s">
        <v>1152</v>
      </c>
      <c r="C24" s="626" t="s">
        <v>1153</v>
      </c>
      <c r="D24" s="626"/>
      <c r="E24" s="616"/>
      <c r="F24" s="2068"/>
      <c r="G24" s="2068"/>
      <c r="H24" s="623" t="s">
        <v>1154</v>
      </c>
      <c r="J24" s="614"/>
    </row>
    <row r="25" spans="2:11" ht="24" customHeight="1">
      <c r="B25" s="627"/>
      <c r="C25" s="628"/>
      <c r="D25" s="628"/>
      <c r="E25" s="616"/>
      <c r="F25" s="2068"/>
      <c r="G25" s="2068"/>
      <c r="H25" s="623" t="s">
        <v>1151</v>
      </c>
      <c r="J25" s="614"/>
    </row>
    <row r="26" spans="2:11" ht="9" customHeight="1">
      <c r="B26" s="629"/>
      <c r="C26" s="630"/>
      <c r="D26" s="630"/>
      <c r="E26" s="618"/>
      <c r="F26" s="631"/>
      <c r="G26" s="631"/>
      <c r="H26" s="618"/>
      <c r="I26" s="618"/>
      <c r="J26" s="632"/>
    </row>
    <row r="27" spans="2:11" ht="21.95" customHeight="1">
      <c r="B27" s="608" t="s">
        <v>1155</v>
      </c>
      <c r="C27" s="609"/>
      <c r="D27" s="609"/>
      <c r="E27" s="609"/>
      <c r="F27" s="609"/>
      <c r="G27" s="609"/>
      <c r="H27" s="609"/>
      <c r="I27" s="609"/>
      <c r="J27" s="610"/>
    </row>
    <row r="28" spans="2:11" ht="21.95" customHeight="1">
      <c r="B28" s="633"/>
      <c r="C28" s="2069"/>
      <c r="D28" s="2069"/>
      <c r="E28" s="2069"/>
      <c r="F28" s="2069"/>
      <c r="G28" s="612" t="s">
        <v>1156</v>
      </c>
      <c r="H28" s="2070"/>
      <c r="I28" s="2070"/>
      <c r="J28" s="2071"/>
    </row>
    <row r="29" spans="2:11" ht="21.95" customHeight="1">
      <c r="B29" s="608" t="s">
        <v>1157</v>
      </c>
      <c r="C29" s="634"/>
      <c r="D29" s="634"/>
      <c r="E29" s="634"/>
      <c r="F29" s="634"/>
      <c r="G29" s="634"/>
      <c r="H29" s="634"/>
      <c r="I29" s="634"/>
      <c r="J29" s="635"/>
    </row>
    <row r="30" spans="2:11" ht="21.95" customHeight="1">
      <c r="B30" s="633"/>
      <c r="C30" s="636"/>
      <c r="D30" s="2072"/>
      <c r="E30" s="2072"/>
      <c r="F30" s="2072"/>
      <c r="G30" s="2072"/>
      <c r="H30" s="2072"/>
      <c r="I30" s="636"/>
      <c r="J30" s="637"/>
      <c r="K30" s="604"/>
    </row>
    <row r="31" spans="2:11" ht="21.95" customHeight="1">
      <c r="B31" s="638" t="s">
        <v>1158</v>
      </c>
      <c r="C31" s="2073"/>
      <c r="D31" s="2075" t="s">
        <v>1019</v>
      </c>
      <c r="E31" s="2075"/>
      <c r="F31" s="639"/>
      <c r="G31" s="640"/>
      <c r="H31" s="2076" t="s">
        <v>1068</v>
      </c>
      <c r="I31" s="2076"/>
      <c r="J31" s="610"/>
    </row>
    <row r="32" spans="2:11" ht="21.95" customHeight="1" thickBot="1">
      <c r="B32" s="638" t="s">
        <v>1159</v>
      </c>
      <c r="C32" s="2074"/>
      <c r="D32" s="2077">
        <f>入力!E3</f>
        <v>0</v>
      </c>
      <c r="E32" s="2077"/>
      <c r="F32" s="2077"/>
      <c r="G32" s="641" t="s">
        <v>850</v>
      </c>
      <c r="H32" s="2078">
        <f>申請書!J16</f>
        <v>0</v>
      </c>
      <c r="I32" s="2079"/>
      <c r="J32" s="2080"/>
    </row>
    <row r="33" spans="2:10" ht="21.75" customHeight="1" thickTop="1">
      <c r="B33" s="2064" t="s">
        <v>1160</v>
      </c>
      <c r="C33" s="2064"/>
      <c r="D33" s="2064"/>
      <c r="E33" s="2065"/>
      <c r="F33" s="2065"/>
      <c r="G33" s="2065"/>
      <c r="H33" s="2065"/>
      <c r="I33" s="2065"/>
      <c r="J33" s="2065"/>
    </row>
    <row r="34" spans="2:10" ht="21.75" customHeight="1">
      <c r="B34" s="2066" t="s">
        <v>1161</v>
      </c>
      <c r="C34" s="2066"/>
      <c r="D34" s="2066"/>
      <c r="E34" s="2067"/>
      <c r="F34" s="2067"/>
      <c r="G34" s="2067"/>
      <c r="H34" s="2067"/>
      <c r="I34" s="2067"/>
      <c r="J34" s="2067"/>
    </row>
    <row r="35" spans="2:10" ht="30" customHeight="1">
      <c r="B35" s="601"/>
      <c r="C35" s="601"/>
      <c r="D35" s="601"/>
    </row>
    <row r="36" spans="2:10" ht="30" customHeight="1">
      <c r="B36" s="601"/>
      <c r="C36" s="601"/>
      <c r="D36" s="601"/>
    </row>
    <row r="37" spans="2:10">
      <c r="B37" s="601"/>
      <c r="C37" s="601"/>
      <c r="D37" s="601"/>
    </row>
    <row r="39" spans="2:10">
      <c r="B39" s="601"/>
      <c r="C39" s="601"/>
      <c r="D39" s="601"/>
    </row>
    <row r="40" spans="2:10">
      <c r="B40" s="601"/>
      <c r="C40" s="601"/>
      <c r="D40" s="601"/>
    </row>
    <row r="41" spans="2:10">
      <c r="B41" s="601"/>
      <c r="C41" s="601"/>
      <c r="D41" s="601"/>
    </row>
    <row r="42" spans="2:10">
      <c r="B42" s="601"/>
      <c r="C42" s="601"/>
      <c r="D42" s="601"/>
    </row>
    <row r="43" spans="2:10">
      <c r="B43" s="601"/>
      <c r="C43" s="601"/>
      <c r="D43" s="601"/>
    </row>
    <row r="44" spans="2:10">
      <c r="B44" s="601"/>
      <c r="C44" s="601"/>
      <c r="D44" s="601"/>
    </row>
    <row r="45" spans="2:10">
      <c r="B45" s="601"/>
      <c r="C45" s="601"/>
      <c r="D45" s="601"/>
    </row>
    <row r="46" spans="2:10">
      <c r="B46" s="601"/>
      <c r="C46" s="601"/>
      <c r="D46" s="601"/>
    </row>
    <row r="47" spans="2:10">
      <c r="B47" s="601"/>
      <c r="C47" s="601"/>
      <c r="D47" s="601"/>
    </row>
    <row r="48" spans="2:10">
      <c r="B48" s="601"/>
      <c r="C48" s="601"/>
      <c r="D48" s="601"/>
    </row>
    <row r="49" spans="2:4">
      <c r="B49" s="601"/>
      <c r="C49" s="601"/>
      <c r="D49" s="601"/>
    </row>
    <row r="50" spans="2:4">
      <c r="B50" s="601"/>
      <c r="C50" s="601"/>
      <c r="D50" s="601"/>
    </row>
    <row r="51" spans="2:4">
      <c r="B51" s="601"/>
      <c r="C51" s="601"/>
      <c r="D51" s="601"/>
    </row>
    <row r="52" spans="2:4">
      <c r="B52" s="601"/>
      <c r="C52" s="601"/>
      <c r="D52" s="601"/>
    </row>
    <row r="53" spans="2:4">
      <c r="B53" s="601"/>
      <c r="C53" s="601"/>
      <c r="D53" s="601"/>
    </row>
    <row r="54" spans="2:4">
      <c r="B54" s="601"/>
      <c r="C54" s="601"/>
      <c r="D54" s="601"/>
    </row>
    <row r="55" spans="2:4">
      <c r="B55" s="601"/>
      <c r="C55" s="601"/>
      <c r="D55" s="601"/>
    </row>
    <row r="56" spans="2:4">
      <c r="B56" s="601"/>
      <c r="C56" s="601"/>
      <c r="D56" s="601"/>
    </row>
    <row r="57" spans="2:4">
      <c r="B57" s="601"/>
      <c r="C57" s="601"/>
      <c r="D57" s="601"/>
    </row>
    <row r="58" spans="2:4">
      <c r="B58" s="601"/>
      <c r="C58" s="601"/>
      <c r="D58" s="601"/>
    </row>
    <row r="59" spans="2:4">
      <c r="B59" s="601"/>
      <c r="C59" s="601"/>
      <c r="D59" s="601"/>
    </row>
    <row r="60" spans="2:4">
      <c r="B60" s="601"/>
      <c r="C60" s="601"/>
      <c r="D60" s="601"/>
    </row>
    <row r="61" spans="2:4">
      <c r="B61" s="601"/>
      <c r="C61" s="601"/>
      <c r="D61" s="601"/>
    </row>
    <row r="62" spans="2:4">
      <c r="B62" s="601"/>
      <c r="C62" s="601"/>
      <c r="D62" s="601"/>
    </row>
    <row r="63" spans="2:4">
      <c r="B63" s="601"/>
      <c r="C63" s="601"/>
      <c r="D63" s="601"/>
    </row>
    <row r="64" spans="2:4">
      <c r="B64" s="601"/>
      <c r="C64" s="601"/>
      <c r="D64" s="601"/>
    </row>
    <row r="65" spans="2:4">
      <c r="B65" s="601"/>
      <c r="C65" s="601"/>
      <c r="D65" s="601"/>
    </row>
    <row r="66" spans="2:4">
      <c r="B66" s="601"/>
      <c r="C66" s="601"/>
      <c r="D66" s="601"/>
    </row>
    <row r="67" spans="2:4">
      <c r="B67" s="601"/>
      <c r="C67" s="601"/>
      <c r="D67" s="601"/>
    </row>
    <row r="68" spans="2:4">
      <c r="B68" s="601"/>
      <c r="C68" s="601"/>
      <c r="D68" s="601"/>
    </row>
    <row r="69" spans="2:4">
      <c r="B69" s="601"/>
      <c r="C69" s="601"/>
      <c r="D69" s="601"/>
    </row>
    <row r="70" spans="2:4">
      <c r="B70" s="601"/>
      <c r="C70" s="601"/>
      <c r="D70" s="601"/>
    </row>
    <row r="71" spans="2:4">
      <c r="B71" s="601"/>
      <c r="C71" s="601"/>
      <c r="D71" s="601"/>
    </row>
    <row r="72" spans="2:4">
      <c r="B72" s="601"/>
      <c r="C72" s="601"/>
      <c r="D72" s="601"/>
    </row>
    <row r="73" spans="2:4">
      <c r="B73" s="601"/>
      <c r="C73" s="601"/>
      <c r="D73" s="601"/>
    </row>
    <row r="74" spans="2:4">
      <c r="B74" s="601"/>
      <c r="C74" s="601"/>
      <c r="D74" s="601"/>
    </row>
    <row r="75" spans="2:4">
      <c r="B75" s="601"/>
      <c r="C75" s="601"/>
      <c r="D75" s="601"/>
    </row>
    <row r="76" spans="2:4">
      <c r="B76" s="601"/>
      <c r="C76" s="601"/>
      <c r="D76" s="601"/>
    </row>
    <row r="77" spans="2:4">
      <c r="B77" s="601"/>
      <c r="C77" s="601"/>
      <c r="D77" s="601"/>
    </row>
    <row r="78" spans="2:4">
      <c r="B78" s="601"/>
      <c r="C78" s="601"/>
      <c r="D78" s="601"/>
    </row>
    <row r="79" spans="2:4">
      <c r="B79" s="601"/>
      <c r="C79" s="601"/>
      <c r="D79" s="601"/>
    </row>
    <row r="80" spans="2:4">
      <c r="B80" s="601"/>
      <c r="C80" s="601"/>
      <c r="D80" s="601"/>
    </row>
    <row r="81" spans="2:4">
      <c r="B81" s="601"/>
      <c r="C81" s="601"/>
      <c r="D81" s="601"/>
    </row>
    <row r="83" spans="2:4">
      <c r="B83" s="601"/>
      <c r="C83" s="601"/>
      <c r="D83" s="601"/>
    </row>
    <row r="84" spans="2:4">
      <c r="B84" s="601"/>
      <c r="C84" s="601"/>
      <c r="D84" s="601"/>
    </row>
    <row r="85" spans="2:4">
      <c r="B85" s="601"/>
      <c r="C85" s="601"/>
      <c r="D85" s="601"/>
    </row>
    <row r="86" spans="2:4">
      <c r="B86" s="601"/>
      <c r="C86" s="601"/>
      <c r="D86" s="601"/>
    </row>
    <row r="87" spans="2:4">
      <c r="B87" s="601"/>
      <c r="C87" s="601"/>
      <c r="D87" s="601"/>
    </row>
    <row r="88" spans="2:4">
      <c r="B88" s="601"/>
      <c r="C88" s="601"/>
      <c r="D88" s="601"/>
    </row>
    <row r="89" spans="2:4">
      <c r="B89" s="601"/>
      <c r="C89" s="601"/>
      <c r="D89" s="601"/>
    </row>
    <row r="90" spans="2:4">
      <c r="B90" s="601"/>
      <c r="C90" s="601"/>
      <c r="D90" s="601"/>
    </row>
    <row r="91" spans="2:4">
      <c r="B91" s="601"/>
      <c r="C91" s="601"/>
      <c r="D91" s="601"/>
    </row>
    <row r="92" spans="2:4">
      <c r="B92" s="601"/>
      <c r="C92" s="601"/>
      <c r="D92" s="601"/>
    </row>
    <row r="93" spans="2:4">
      <c r="B93" s="601"/>
      <c r="C93" s="601"/>
      <c r="D93" s="601"/>
    </row>
    <row r="94" spans="2:4">
      <c r="B94" s="601"/>
      <c r="C94" s="601"/>
      <c r="D94" s="601"/>
    </row>
    <row r="95" spans="2:4">
      <c r="B95" s="601"/>
      <c r="C95" s="601"/>
      <c r="D95" s="601"/>
    </row>
    <row r="96" spans="2:4">
      <c r="B96" s="601"/>
      <c r="C96" s="601"/>
      <c r="D96" s="601"/>
    </row>
    <row r="97" spans="2:4">
      <c r="B97" s="601"/>
      <c r="C97" s="601"/>
      <c r="D97" s="601"/>
    </row>
    <row r="98" spans="2:4">
      <c r="B98" s="601"/>
      <c r="C98" s="601"/>
      <c r="D98" s="601"/>
    </row>
    <row r="99" spans="2:4">
      <c r="B99" s="601"/>
      <c r="C99" s="601"/>
      <c r="D99" s="601"/>
    </row>
    <row r="100" spans="2:4">
      <c r="B100" s="601"/>
      <c r="C100" s="601"/>
      <c r="D100" s="601"/>
    </row>
    <row r="101" spans="2:4">
      <c r="B101" s="601"/>
      <c r="C101" s="601"/>
      <c r="D101" s="601"/>
    </row>
    <row r="102" spans="2:4">
      <c r="B102" s="601"/>
      <c r="C102" s="601"/>
      <c r="D102" s="601"/>
    </row>
    <row r="103" spans="2:4">
      <c r="B103" s="601"/>
      <c r="C103" s="601"/>
      <c r="D103" s="601"/>
    </row>
    <row r="104" spans="2:4">
      <c r="B104" s="601"/>
      <c r="C104" s="601"/>
      <c r="D104" s="601"/>
    </row>
    <row r="105" spans="2:4">
      <c r="B105" s="601"/>
      <c r="C105" s="601"/>
      <c r="D105" s="601"/>
    </row>
    <row r="106" spans="2:4">
      <c r="B106" s="601"/>
      <c r="C106" s="601"/>
      <c r="D106" s="601"/>
    </row>
    <row r="107" spans="2:4">
      <c r="B107" s="601"/>
      <c r="C107" s="601"/>
      <c r="D107" s="601"/>
    </row>
    <row r="108" spans="2:4">
      <c r="B108" s="601"/>
      <c r="C108" s="601"/>
      <c r="D108" s="601"/>
    </row>
    <row r="109" spans="2:4">
      <c r="B109" s="601"/>
      <c r="C109" s="601"/>
      <c r="D109" s="601"/>
    </row>
    <row r="110" spans="2:4">
      <c r="B110" s="601"/>
      <c r="C110" s="601"/>
      <c r="D110" s="601"/>
    </row>
    <row r="111" spans="2:4">
      <c r="B111" s="601"/>
      <c r="C111" s="601"/>
      <c r="D111" s="601"/>
    </row>
    <row r="112" spans="2:4">
      <c r="B112" s="601"/>
      <c r="C112" s="601"/>
      <c r="D112" s="601"/>
    </row>
    <row r="113" spans="2:4">
      <c r="B113" s="601"/>
      <c r="C113" s="601"/>
      <c r="D113" s="601"/>
    </row>
    <row r="114" spans="2:4">
      <c r="B114" s="601"/>
      <c r="C114" s="601"/>
      <c r="D114" s="601"/>
    </row>
    <row r="115" spans="2:4">
      <c r="B115" s="601"/>
      <c r="C115" s="601"/>
      <c r="D115" s="601"/>
    </row>
    <row r="116" spans="2:4">
      <c r="B116" s="601"/>
      <c r="C116" s="601"/>
      <c r="D116" s="601"/>
    </row>
    <row r="117" spans="2:4">
      <c r="B117" s="601"/>
      <c r="C117" s="601"/>
      <c r="D117" s="601"/>
    </row>
    <row r="118" spans="2:4">
      <c r="B118" s="601"/>
      <c r="C118" s="601"/>
      <c r="D118" s="601"/>
    </row>
    <row r="119" spans="2:4">
      <c r="B119" s="601"/>
      <c r="C119" s="601"/>
      <c r="D119" s="601"/>
    </row>
    <row r="120" spans="2:4">
      <c r="B120" s="601"/>
      <c r="C120" s="601"/>
      <c r="D120" s="601"/>
    </row>
    <row r="121" spans="2:4">
      <c r="B121" s="601"/>
      <c r="C121" s="601"/>
      <c r="D121" s="601"/>
    </row>
    <row r="122" spans="2:4">
      <c r="B122" s="601"/>
      <c r="C122" s="601"/>
      <c r="D122" s="601"/>
    </row>
    <row r="123" spans="2:4">
      <c r="B123" s="601"/>
      <c r="C123" s="601"/>
      <c r="D123" s="601"/>
    </row>
    <row r="124" spans="2:4">
      <c r="B124" s="601"/>
      <c r="C124" s="601"/>
      <c r="D124" s="601"/>
    </row>
  </sheetData>
  <mergeCells count="21">
    <mergeCell ref="F23:G23"/>
    <mergeCell ref="B2:J2"/>
    <mergeCell ref="B5:C5"/>
    <mergeCell ref="B15:J15"/>
    <mergeCell ref="F22:G22"/>
    <mergeCell ref="H7:J7"/>
    <mergeCell ref="H10:J10"/>
    <mergeCell ref="H12:J12"/>
    <mergeCell ref="C17:J17"/>
    <mergeCell ref="B33:J33"/>
    <mergeCell ref="B34:J34"/>
    <mergeCell ref="F24:G24"/>
    <mergeCell ref="F25:G25"/>
    <mergeCell ref="C28:F28"/>
    <mergeCell ref="H28:J28"/>
    <mergeCell ref="D30:H30"/>
    <mergeCell ref="C31:C32"/>
    <mergeCell ref="D31:E31"/>
    <mergeCell ref="H31:I31"/>
    <mergeCell ref="D32:F32"/>
    <mergeCell ref="H32:J32"/>
  </mergeCells>
  <phoneticPr fontId="5"/>
  <conditionalFormatting sqref="H7:J7">
    <cfRule type="containsBlanks" dxfId="13" priority="6">
      <formula>LEN(TRIM(H7))=0</formula>
    </cfRule>
  </conditionalFormatting>
  <conditionalFormatting sqref="H10:J10">
    <cfRule type="containsBlanks" dxfId="12" priority="5">
      <formula>LEN(TRIM(H10))=0</formula>
    </cfRule>
  </conditionalFormatting>
  <conditionalFormatting sqref="H12:J12">
    <cfRule type="containsBlanks" dxfId="11" priority="4">
      <formula>LEN(TRIM(H12))=0</formula>
    </cfRule>
  </conditionalFormatting>
  <conditionalFormatting sqref="J4">
    <cfRule type="containsBlanks" dxfId="10" priority="3">
      <formula>LEN(TRIM(J4))=0</formula>
    </cfRule>
  </conditionalFormatting>
  <conditionalFormatting sqref="E19:E21 G19:G21 F22:G25">
    <cfRule type="containsBlanks" dxfId="9" priority="2">
      <formula>LEN(TRIM(E19))=0</formula>
    </cfRule>
  </conditionalFormatting>
  <conditionalFormatting sqref="C28:F28 H28:J28 D30:H30">
    <cfRule type="containsBlanks" dxfId="8" priority="1">
      <formula>LEN(TRIM(C28))=0</formula>
    </cfRule>
  </conditionalFormatting>
  <hyperlinks>
    <hyperlink ref="M2" location="水道申請" display="工事店情報に戻る"/>
  </hyperlinks>
  <pageMargins left="0.62" right="0.57999999999999996" top="1" bottom="1" header="0.5" footer="0.5"/>
  <pageSetup paperSize="9" scale="89" fitToHeight="0" orientation="portrait" r:id="rId1"/>
  <rowBreaks count="3" manualBreakCount="3">
    <brk id="35" max="10" man="1"/>
    <brk id="92" max="10" man="1"/>
    <brk id="156" max="10" man="1"/>
  </rowBreaks>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43"/>
  <sheetViews>
    <sheetView view="pageBreakPreview" zoomScale="80" zoomScaleNormal="80" zoomScaleSheetLayoutView="80" workbookViewId="0">
      <selection activeCell="L6" sqref="L6:P6"/>
    </sheetView>
  </sheetViews>
  <sheetFormatPr defaultRowHeight="13.5"/>
  <cols>
    <col min="1" max="1" width="1.625" style="643" customWidth="1"/>
    <col min="2" max="2" width="8.25" style="643" customWidth="1"/>
    <col min="3" max="3" width="1.25" style="643" customWidth="1"/>
    <col min="4" max="4" width="14.875" style="643" customWidth="1"/>
    <col min="5" max="5" width="4.25" style="643" customWidth="1"/>
    <col min="6" max="6" width="15.625" style="643" customWidth="1"/>
    <col min="7" max="7" width="4.375" style="643" customWidth="1"/>
    <col min="8" max="8" width="18.25" style="643" customWidth="1"/>
    <col min="9" max="9" width="3.625" style="643" customWidth="1"/>
    <col min="10" max="10" width="1.5" style="643" customWidth="1"/>
    <col min="11" max="11" width="8.375" style="643" customWidth="1"/>
    <col min="12" max="12" width="4" style="643" customWidth="1"/>
    <col min="13" max="13" width="6.625" style="643" customWidth="1"/>
    <col min="14" max="14" width="4.625" style="643" customWidth="1"/>
    <col min="15" max="15" width="6.125" style="643" customWidth="1"/>
    <col min="16" max="16" width="1.375" style="643" customWidth="1"/>
    <col min="17" max="17" width="1.625" style="643" customWidth="1"/>
    <col min="18" max="16384" width="9" style="643"/>
  </cols>
  <sheetData>
    <row r="1" spans="2:19" ht="13.5" customHeight="1">
      <c r="B1" s="642"/>
    </row>
    <row r="2" spans="2:19" ht="33.75" customHeight="1" thickBot="1">
      <c r="B2" s="2146" t="s">
        <v>1162</v>
      </c>
      <c r="C2" s="2146"/>
      <c r="D2" s="2146"/>
      <c r="E2" s="2146"/>
      <c r="F2" s="2146"/>
    </row>
    <row r="3" spans="2:19" s="644" customFormat="1" ht="35.1" customHeight="1">
      <c r="B3" s="2147" t="s">
        <v>1163</v>
      </c>
      <c r="C3" s="2148"/>
      <c r="D3" s="2148"/>
      <c r="E3" s="2148"/>
      <c r="F3" s="2148"/>
      <c r="G3" s="2148"/>
      <c r="H3" s="2148"/>
      <c r="I3" s="2148"/>
      <c r="J3" s="2148"/>
      <c r="K3" s="2148"/>
      <c r="L3" s="2148"/>
      <c r="M3" s="2148"/>
      <c r="N3" s="2148"/>
      <c r="O3" s="2148"/>
      <c r="P3" s="2149"/>
      <c r="S3" s="234" t="s">
        <v>600</v>
      </c>
    </row>
    <row r="4" spans="2:19" s="644" customFormat="1" ht="35.1" customHeight="1">
      <c r="B4" s="645"/>
      <c r="C4" s="646"/>
      <c r="D4" s="2150" t="s">
        <v>1164</v>
      </c>
      <c r="E4" s="2150"/>
      <c r="F4" s="2150"/>
      <c r="G4" s="2151" t="s">
        <v>1165</v>
      </c>
      <c r="H4" s="2151"/>
      <c r="I4" s="647"/>
      <c r="J4" s="647"/>
      <c r="K4" s="648" t="s">
        <v>1166</v>
      </c>
      <c r="L4" s="646"/>
      <c r="M4" s="646"/>
      <c r="N4" s="646"/>
      <c r="O4" s="646"/>
      <c r="P4" s="649"/>
    </row>
    <row r="5" spans="2:19" s="644" customFormat="1" ht="35.1" customHeight="1">
      <c r="B5" s="2152" t="s">
        <v>1167</v>
      </c>
      <c r="C5" s="2150"/>
      <c r="D5" s="2150"/>
      <c r="E5" s="2150"/>
      <c r="F5" s="2150"/>
      <c r="G5" s="2150"/>
      <c r="H5" s="2150"/>
      <c r="I5" s="2150"/>
      <c r="J5" s="2150"/>
      <c r="K5" s="2150"/>
      <c r="L5" s="2150"/>
      <c r="M5" s="2150"/>
      <c r="N5" s="2150"/>
      <c r="O5" s="2150"/>
      <c r="P5" s="2153"/>
    </row>
    <row r="6" spans="2:19" s="644" customFormat="1" ht="21" customHeight="1">
      <c r="B6" s="650"/>
      <c r="C6" s="651"/>
      <c r="D6" s="651"/>
      <c r="E6" s="651"/>
      <c r="F6" s="651"/>
      <c r="G6" s="651"/>
      <c r="H6" s="651"/>
      <c r="I6" s="651"/>
      <c r="J6" s="651"/>
      <c r="K6" s="651"/>
      <c r="L6" s="2144"/>
      <c r="M6" s="2144"/>
      <c r="N6" s="2144"/>
      <c r="O6" s="2144"/>
      <c r="P6" s="2145"/>
    </row>
    <row r="7" spans="2:19" s="644" customFormat="1" ht="21" customHeight="1">
      <c r="B7" s="2154" t="s">
        <v>325</v>
      </c>
      <c r="C7" s="2151"/>
      <c r="D7" s="2151"/>
      <c r="E7" s="2151"/>
      <c r="F7" s="652"/>
      <c r="G7" s="652"/>
      <c r="H7" s="652"/>
      <c r="I7" s="652"/>
      <c r="J7" s="652"/>
      <c r="K7" s="652"/>
      <c r="L7" s="652"/>
      <c r="M7" s="652"/>
      <c r="N7" s="652"/>
      <c r="O7" s="652"/>
      <c r="P7" s="653"/>
    </row>
    <row r="8" spans="2:19" s="644" customFormat="1" ht="21" customHeight="1">
      <c r="B8" s="650"/>
      <c r="C8" s="651"/>
      <c r="D8" s="651"/>
      <c r="E8" s="651"/>
      <c r="F8" s="651"/>
      <c r="G8" s="651"/>
      <c r="H8" s="651"/>
      <c r="I8" s="651"/>
      <c r="J8" s="651"/>
      <c r="K8" s="651"/>
      <c r="L8" s="651"/>
      <c r="M8" s="651"/>
      <c r="N8" s="651"/>
      <c r="O8" s="651"/>
      <c r="P8" s="654"/>
    </row>
    <row r="9" spans="2:19" s="644" customFormat="1" ht="21" customHeight="1">
      <c r="B9" s="655"/>
      <c r="C9" s="651"/>
      <c r="D9" s="651"/>
      <c r="E9" s="651"/>
      <c r="F9" s="656"/>
      <c r="G9" s="656"/>
      <c r="H9" s="657" t="s">
        <v>1168</v>
      </c>
      <c r="I9" s="2167">
        <f>申請書!J14</f>
        <v>0</v>
      </c>
      <c r="J9" s="2168"/>
      <c r="K9" s="2168"/>
      <c r="L9" s="2168"/>
      <c r="M9" s="2168"/>
      <c r="N9" s="2168"/>
      <c r="O9" s="2168"/>
      <c r="P9" s="780"/>
    </row>
    <row r="10" spans="2:19" s="644" customFormat="1" ht="21" customHeight="1">
      <c r="B10" s="650"/>
      <c r="C10" s="651"/>
      <c r="D10" s="651"/>
      <c r="E10" s="659"/>
      <c r="F10" s="658"/>
      <c r="G10" s="658"/>
      <c r="H10" s="660"/>
      <c r="I10" s="651"/>
      <c r="J10" s="651"/>
      <c r="K10" s="651"/>
      <c r="L10" s="651"/>
      <c r="M10" s="651"/>
      <c r="N10" s="651"/>
      <c r="O10" s="651"/>
      <c r="P10" s="654"/>
    </row>
    <row r="11" spans="2:19" s="644" customFormat="1" ht="21" customHeight="1">
      <c r="B11" s="650" t="s">
        <v>1169</v>
      </c>
      <c r="C11" s="651"/>
      <c r="D11" s="651"/>
      <c r="E11" s="651"/>
      <c r="F11" s="656"/>
      <c r="G11" s="656"/>
      <c r="H11" s="657" t="s">
        <v>331</v>
      </c>
      <c r="I11" s="2167">
        <f>申請書!J16</f>
        <v>0</v>
      </c>
      <c r="J11" s="2168"/>
      <c r="K11" s="2168"/>
      <c r="L11" s="2168"/>
      <c r="M11" s="2168"/>
      <c r="N11" s="2168"/>
      <c r="O11" s="2168"/>
      <c r="P11" s="780"/>
    </row>
    <row r="12" spans="2:19" s="644" customFormat="1" ht="21" customHeight="1">
      <c r="B12" s="650"/>
      <c r="C12" s="651"/>
      <c r="D12" s="651"/>
      <c r="E12" s="651"/>
      <c r="F12" s="656"/>
      <c r="G12" s="656"/>
      <c r="H12" s="657"/>
      <c r="I12" s="651"/>
      <c r="J12" s="651"/>
      <c r="K12" s="651"/>
      <c r="L12" s="651"/>
      <c r="M12" s="661"/>
      <c r="N12" s="661"/>
      <c r="O12" s="661"/>
      <c r="P12" s="654"/>
    </row>
    <row r="13" spans="2:19" s="644" customFormat="1" ht="21" customHeight="1">
      <c r="B13" s="655"/>
      <c r="C13" s="651"/>
      <c r="D13" s="651"/>
      <c r="E13" s="651"/>
      <c r="F13" s="656"/>
      <c r="G13" s="656"/>
      <c r="H13" s="657" t="s">
        <v>1170</v>
      </c>
      <c r="I13" s="2169">
        <f>申請書!Y16</f>
        <v>0</v>
      </c>
      <c r="J13" s="2170"/>
      <c r="K13" s="2170"/>
      <c r="L13" s="2170"/>
      <c r="M13" s="2170"/>
      <c r="N13" s="2170"/>
      <c r="O13" s="2170"/>
      <c r="P13" s="780"/>
    </row>
    <row r="14" spans="2:19" s="644" customFormat="1" ht="6.75" customHeight="1">
      <c r="B14" s="650"/>
      <c r="C14" s="651"/>
      <c r="D14" s="651"/>
      <c r="E14" s="651"/>
      <c r="F14" s="651"/>
      <c r="G14" s="651"/>
      <c r="H14" s="651"/>
      <c r="I14" s="651"/>
      <c r="J14" s="651"/>
      <c r="K14" s="662"/>
      <c r="L14" s="662"/>
      <c r="M14" s="651"/>
      <c r="N14" s="662"/>
      <c r="O14" s="651"/>
      <c r="P14" s="663"/>
    </row>
    <row r="15" spans="2:19" s="644" customFormat="1" ht="22.5" customHeight="1">
      <c r="B15" s="2155" t="s">
        <v>1171</v>
      </c>
      <c r="C15" s="2156"/>
      <c r="D15" s="2157"/>
      <c r="E15" s="2158" t="str">
        <f>申請書!I28</f>
        <v/>
      </c>
      <c r="F15" s="2159"/>
      <c r="G15" s="2159"/>
      <c r="H15" s="2159"/>
      <c r="I15" s="2159"/>
      <c r="J15" s="2159"/>
      <c r="K15" s="2159"/>
      <c r="L15" s="2159"/>
      <c r="M15" s="2159"/>
      <c r="N15" s="2159"/>
      <c r="O15" s="2159"/>
      <c r="P15" s="2160"/>
    </row>
    <row r="16" spans="2:19" s="644" customFormat="1" ht="22.5" customHeight="1">
      <c r="B16" s="2161" t="s">
        <v>1172</v>
      </c>
      <c r="C16" s="2162"/>
      <c r="D16" s="2163"/>
      <c r="E16" s="652" t="s">
        <v>336</v>
      </c>
      <c r="F16" s="652" t="s">
        <v>1173</v>
      </c>
      <c r="G16" s="652" t="s">
        <v>336</v>
      </c>
      <c r="H16" s="652" t="s">
        <v>1174</v>
      </c>
      <c r="I16" s="652" t="s">
        <v>336</v>
      </c>
      <c r="J16" s="2122" t="s">
        <v>1175</v>
      </c>
      <c r="K16" s="2122"/>
      <c r="L16" s="2122"/>
      <c r="M16" s="664"/>
      <c r="N16" s="652"/>
      <c r="O16" s="652"/>
      <c r="P16" s="653"/>
    </row>
    <row r="17" spans="2:17" s="644" customFormat="1" ht="22.5" customHeight="1">
      <c r="B17" s="2164"/>
      <c r="C17" s="2165"/>
      <c r="D17" s="2166"/>
      <c r="E17" s="652" t="s">
        <v>336</v>
      </c>
      <c r="F17" s="2107" t="s">
        <v>841</v>
      </c>
      <c r="G17" s="2107"/>
      <c r="H17" s="652"/>
      <c r="I17" s="652"/>
      <c r="J17" s="652"/>
      <c r="K17" s="652"/>
      <c r="L17" s="652"/>
      <c r="M17" s="652"/>
      <c r="N17" s="652"/>
      <c r="O17" s="652"/>
      <c r="P17" s="653"/>
    </row>
    <row r="18" spans="2:17" s="644" customFormat="1" ht="22.5" customHeight="1">
      <c r="B18" s="2133" t="s">
        <v>1176</v>
      </c>
      <c r="C18" s="2134"/>
      <c r="D18" s="665" t="s">
        <v>1177</v>
      </c>
      <c r="E18" s="2139"/>
      <c r="F18" s="2140"/>
      <c r="G18" s="666" t="s">
        <v>1178</v>
      </c>
      <c r="H18" s="667"/>
      <c r="I18" s="667"/>
      <c r="J18" s="667"/>
      <c r="K18" s="666"/>
      <c r="L18" s="666"/>
      <c r="M18" s="666"/>
      <c r="N18" s="666"/>
      <c r="O18" s="666"/>
      <c r="P18" s="668"/>
      <c r="Q18" s="669"/>
    </row>
    <row r="19" spans="2:17" s="644" customFormat="1" ht="22.5" customHeight="1">
      <c r="B19" s="2135"/>
      <c r="C19" s="2136"/>
      <c r="D19" s="670" t="s">
        <v>1179</v>
      </c>
      <c r="E19" s="2141"/>
      <c r="F19" s="2142"/>
      <c r="G19" s="666" t="s">
        <v>1180</v>
      </c>
      <c r="H19" s="671"/>
      <c r="I19" s="672"/>
      <c r="J19" s="672"/>
      <c r="K19" s="673"/>
      <c r="L19" s="673"/>
      <c r="M19" s="673"/>
      <c r="N19" s="673"/>
      <c r="O19" s="673"/>
      <c r="P19" s="674"/>
      <c r="Q19" s="669"/>
    </row>
    <row r="20" spans="2:17" s="644" customFormat="1" ht="22.5" customHeight="1">
      <c r="B20" s="2135"/>
      <c r="C20" s="2136"/>
      <c r="D20" s="670" t="s">
        <v>1181</v>
      </c>
      <c r="E20" s="2141"/>
      <c r="F20" s="2142"/>
      <c r="G20" s="666" t="s">
        <v>1178</v>
      </c>
      <c r="H20" s="675"/>
      <c r="I20" s="2094" t="s">
        <v>1180</v>
      </c>
      <c r="J20" s="2094"/>
      <c r="K20" s="666"/>
      <c r="L20" s="666"/>
      <c r="M20" s="666"/>
      <c r="N20" s="666"/>
      <c r="O20" s="666"/>
      <c r="P20" s="668"/>
      <c r="Q20" s="669"/>
    </row>
    <row r="21" spans="2:17" s="644" customFormat="1" ht="22.5" customHeight="1">
      <c r="B21" s="2137"/>
      <c r="C21" s="2138"/>
      <c r="D21" s="670" t="s">
        <v>1182</v>
      </c>
      <c r="E21" s="2090" t="s">
        <v>1183</v>
      </c>
      <c r="F21" s="2090"/>
      <c r="G21" s="2090"/>
      <c r="H21" s="2090"/>
      <c r="I21" s="2090"/>
      <c r="J21" s="2090"/>
      <c r="K21" s="2090"/>
      <c r="L21" s="2090"/>
      <c r="M21" s="2090"/>
      <c r="N21" s="2090"/>
      <c r="O21" s="2090"/>
      <c r="P21" s="2143"/>
      <c r="Q21" s="669"/>
    </row>
    <row r="22" spans="2:17" s="644" customFormat="1" ht="22.5" customHeight="1">
      <c r="B22" s="2119" t="s">
        <v>1184</v>
      </c>
      <c r="C22" s="2120"/>
      <c r="D22" s="2120"/>
      <c r="E22" s="2121"/>
      <c r="F22" s="2122"/>
      <c r="G22" s="2122"/>
      <c r="H22" s="2122"/>
      <c r="I22" s="2122"/>
      <c r="J22" s="2122"/>
      <c r="K22" s="2122"/>
      <c r="L22" s="2122"/>
      <c r="M22" s="2122"/>
      <c r="N22" s="2122"/>
      <c r="O22" s="676"/>
      <c r="P22" s="677"/>
      <c r="Q22" s="669"/>
    </row>
    <row r="23" spans="2:17" s="644" customFormat="1" ht="22.5" customHeight="1">
      <c r="B23" s="2123" t="s">
        <v>1185</v>
      </c>
      <c r="C23" s="2090"/>
      <c r="D23" s="2090"/>
      <c r="E23" s="678" t="s">
        <v>1186</v>
      </c>
      <c r="F23" s="679"/>
      <c r="G23" s="679"/>
      <c r="H23" s="679"/>
      <c r="I23" s="679"/>
      <c r="J23" s="679"/>
      <c r="K23" s="2124" t="s">
        <v>1187</v>
      </c>
      <c r="L23" s="2124"/>
      <c r="M23" s="2124"/>
      <c r="N23" s="2124"/>
      <c r="O23" s="2124"/>
      <c r="P23" s="2125"/>
    </row>
    <row r="24" spans="2:17" s="644" customFormat="1" ht="22.5" customHeight="1">
      <c r="B24" s="2126" t="s">
        <v>1188</v>
      </c>
      <c r="C24" s="2114" t="s">
        <v>1266</v>
      </c>
      <c r="D24" s="2129"/>
      <c r="E24" s="2130"/>
      <c r="F24" s="2130"/>
      <c r="G24" s="2130"/>
      <c r="H24" s="2130"/>
      <c r="I24" s="2130"/>
      <c r="J24" s="2130"/>
      <c r="K24" s="2130"/>
      <c r="L24" s="652"/>
      <c r="M24" s="652"/>
      <c r="N24" s="652"/>
      <c r="O24" s="652"/>
      <c r="P24" s="653"/>
    </row>
    <row r="25" spans="2:17" s="644" customFormat="1" ht="22.5" customHeight="1">
      <c r="B25" s="2127"/>
      <c r="C25" s="2114" t="s">
        <v>1189</v>
      </c>
      <c r="D25" s="2129"/>
      <c r="E25" s="2131"/>
      <c r="F25" s="2132"/>
      <c r="G25" s="2132"/>
      <c r="H25" s="2132"/>
      <c r="I25" s="2132"/>
      <c r="J25" s="2132"/>
      <c r="K25" s="2132"/>
      <c r="L25" s="673"/>
      <c r="M25" s="673"/>
      <c r="N25" s="673"/>
      <c r="O25" s="673"/>
      <c r="P25" s="674"/>
    </row>
    <row r="26" spans="2:17" s="644" customFormat="1" ht="22.5" customHeight="1">
      <c r="B26" s="2128"/>
      <c r="C26" s="2114" t="s">
        <v>1190</v>
      </c>
      <c r="D26" s="2129"/>
      <c r="E26" s="2131"/>
      <c r="F26" s="2132"/>
      <c r="G26" s="2132"/>
      <c r="H26" s="2132"/>
      <c r="I26" s="2132"/>
      <c r="J26" s="2132"/>
      <c r="K26" s="2132"/>
      <c r="L26" s="673"/>
      <c r="M26" s="673"/>
      <c r="N26" s="673"/>
      <c r="O26" s="673"/>
      <c r="P26" s="674"/>
    </row>
    <row r="27" spans="2:17" s="644" customFormat="1" ht="22.5" customHeight="1">
      <c r="B27" s="2095" t="s">
        <v>1191</v>
      </c>
      <c r="C27" s="2096"/>
      <c r="D27" s="2097"/>
      <c r="E27" s="2114">
        <f>入力!E3</f>
        <v>0</v>
      </c>
      <c r="F27" s="2115"/>
      <c r="G27" s="2115"/>
      <c r="H27" s="769" t="s">
        <v>1267</v>
      </c>
      <c r="I27" s="2116">
        <f>申請書!Y21</f>
        <v>0</v>
      </c>
      <c r="J27" s="2117"/>
      <c r="K27" s="2117"/>
      <c r="L27" s="2117"/>
      <c r="M27" s="2117"/>
      <c r="N27" s="2117"/>
      <c r="O27" s="2117"/>
      <c r="P27" s="2118"/>
    </row>
    <row r="28" spans="2:17" s="644" customFormat="1" ht="22.5" customHeight="1">
      <c r="B28" s="2098" t="s">
        <v>1192</v>
      </c>
      <c r="C28" s="2099"/>
      <c r="D28" s="2100"/>
      <c r="E28" s="2107" t="s">
        <v>1193</v>
      </c>
      <c r="F28" s="2107"/>
      <c r="G28" s="680" t="s">
        <v>336</v>
      </c>
      <c r="H28" s="680" t="s">
        <v>1194</v>
      </c>
      <c r="I28" s="680" t="s">
        <v>336</v>
      </c>
      <c r="J28" s="2108" t="s">
        <v>1195</v>
      </c>
      <c r="K28" s="2108"/>
      <c r="L28" s="680" t="s">
        <v>336</v>
      </c>
      <c r="M28" s="680" t="s">
        <v>1196</v>
      </c>
      <c r="N28" s="680" t="s">
        <v>336</v>
      </c>
      <c r="O28" s="680" t="s">
        <v>1197</v>
      </c>
      <c r="P28" s="681"/>
    </row>
    <row r="29" spans="2:17" s="644" customFormat="1" ht="22.5" customHeight="1">
      <c r="B29" s="2101"/>
      <c r="C29" s="2102"/>
      <c r="D29" s="2103"/>
      <c r="E29" s="652" t="s">
        <v>1198</v>
      </c>
      <c r="F29" s="652"/>
      <c r="G29" s="652" t="s">
        <v>336</v>
      </c>
      <c r="H29" s="2107" t="s">
        <v>1199</v>
      </c>
      <c r="I29" s="2107"/>
      <c r="J29" s="2107"/>
      <c r="K29" s="2107"/>
      <c r="L29" s="2107"/>
      <c r="M29" s="2107"/>
      <c r="N29" s="2107"/>
      <c r="O29" s="2107"/>
      <c r="P29" s="2109"/>
    </row>
    <row r="30" spans="2:17" s="644" customFormat="1" ht="22.5" customHeight="1">
      <c r="B30" s="2101"/>
      <c r="C30" s="2102"/>
      <c r="D30" s="2103"/>
      <c r="E30" s="680"/>
      <c r="F30" s="680"/>
      <c r="G30" s="680" t="s">
        <v>336</v>
      </c>
      <c r="H30" s="2107" t="s">
        <v>1200</v>
      </c>
      <c r="I30" s="2107"/>
      <c r="J30" s="2107"/>
      <c r="K30" s="2107"/>
      <c r="L30" s="2107"/>
      <c r="M30" s="2107"/>
      <c r="N30" s="2107"/>
      <c r="O30" s="2107"/>
      <c r="P30" s="2109"/>
    </row>
    <row r="31" spans="2:17" s="644" customFormat="1" ht="22.5" customHeight="1">
      <c r="B31" s="2101"/>
      <c r="C31" s="2102"/>
      <c r="D31" s="2103"/>
      <c r="E31" s="680"/>
      <c r="F31" s="680"/>
      <c r="G31" s="680" t="s">
        <v>336</v>
      </c>
      <c r="H31" s="2110" t="s">
        <v>1201</v>
      </c>
      <c r="I31" s="2110"/>
      <c r="J31" s="2110"/>
      <c r="K31" s="2110"/>
      <c r="L31" s="2110"/>
      <c r="M31" s="2110"/>
      <c r="N31" s="2110"/>
      <c r="O31" s="2110"/>
      <c r="P31" s="2111"/>
    </row>
    <row r="32" spans="2:17" s="644" customFormat="1" ht="22.5" customHeight="1">
      <c r="B32" s="2101"/>
      <c r="C32" s="2102"/>
      <c r="D32" s="2103"/>
      <c r="E32" s="2112" t="s">
        <v>1202</v>
      </c>
      <c r="F32" s="2108"/>
      <c r="G32" s="682"/>
      <c r="H32" s="683" t="s">
        <v>339</v>
      </c>
      <c r="I32" s="684"/>
      <c r="J32" s="685"/>
      <c r="K32" s="2108" t="s">
        <v>1203</v>
      </c>
      <c r="L32" s="2108"/>
      <c r="M32" s="2108" t="s">
        <v>339</v>
      </c>
      <c r="N32" s="2108"/>
      <c r="O32" s="2108"/>
      <c r="P32" s="2113"/>
    </row>
    <row r="33" spans="2:18" s="644" customFormat="1" ht="22.5" customHeight="1">
      <c r="B33" s="2101"/>
      <c r="C33" s="2102"/>
      <c r="D33" s="2103"/>
      <c r="E33" s="686"/>
      <c r="F33" s="687"/>
      <c r="G33" s="680" t="s">
        <v>1204</v>
      </c>
      <c r="H33" s="687"/>
      <c r="I33" s="688"/>
      <c r="J33" s="686"/>
      <c r="K33" s="687"/>
      <c r="L33" s="680" t="s">
        <v>1204</v>
      </c>
      <c r="M33" s="2110"/>
      <c r="N33" s="2110"/>
      <c r="O33" s="2110"/>
      <c r="P33" s="653"/>
    </row>
    <row r="34" spans="2:18" s="644" customFormat="1" ht="22.5" customHeight="1">
      <c r="B34" s="2101"/>
      <c r="C34" s="2102"/>
      <c r="D34" s="2103"/>
      <c r="E34" s="686"/>
      <c r="F34" s="682"/>
      <c r="G34" s="680" t="s">
        <v>1205</v>
      </c>
      <c r="H34" s="666"/>
      <c r="I34" s="688"/>
      <c r="J34" s="686"/>
      <c r="K34" s="666"/>
      <c r="L34" s="680" t="s">
        <v>1204</v>
      </c>
      <c r="M34" s="2094"/>
      <c r="N34" s="2094"/>
      <c r="O34" s="2094"/>
      <c r="P34" s="689"/>
    </row>
    <row r="35" spans="2:18" s="644" customFormat="1" ht="22.5" customHeight="1">
      <c r="B35" s="2101"/>
      <c r="C35" s="2102"/>
      <c r="D35" s="2103"/>
      <c r="E35" s="686"/>
      <c r="F35" s="666"/>
      <c r="G35" s="680" t="s">
        <v>1204</v>
      </c>
      <c r="H35" s="666"/>
      <c r="I35" s="688"/>
      <c r="J35" s="686"/>
      <c r="K35" s="666"/>
      <c r="L35" s="680" t="s">
        <v>1204</v>
      </c>
      <c r="M35" s="2094"/>
      <c r="N35" s="2094"/>
      <c r="O35" s="2094"/>
      <c r="P35" s="653"/>
      <c r="R35" s="669"/>
    </row>
    <row r="36" spans="2:18" s="644" customFormat="1" ht="5.25" customHeight="1">
      <c r="B36" s="2101"/>
      <c r="C36" s="2102"/>
      <c r="D36" s="2103"/>
      <c r="E36" s="690"/>
      <c r="F36" s="687"/>
      <c r="G36" s="687"/>
      <c r="H36" s="687"/>
      <c r="I36" s="691"/>
      <c r="J36" s="690"/>
      <c r="K36" s="687"/>
      <c r="L36" s="687"/>
      <c r="M36" s="687"/>
      <c r="N36" s="692"/>
      <c r="O36" s="692"/>
      <c r="P36" s="693"/>
    </row>
    <row r="37" spans="2:18" s="644" customFormat="1" ht="22.5" customHeight="1">
      <c r="B37" s="2101"/>
      <c r="C37" s="2102"/>
      <c r="D37" s="2103"/>
      <c r="E37" s="682" t="s">
        <v>1206</v>
      </c>
      <c r="F37" s="694"/>
      <c r="G37" s="695" t="s">
        <v>1207</v>
      </c>
      <c r="H37" s="673"/>
      <c r="I37" s="683"/>
      <c r="J37" s="683"/>
      <c r="K37" s="683"/>
      <c r="L37" s="683"/>
      <c r="M37" s="683"/>
      <c r="N37" s="683"/>
      <c r="O37" s="683"/>
      <c r="P37" s="677"/>
    </row>
    <row r="38" spans="2:18" s="644" customFormat="1" ht="22.5" customHeight="1">
      <c r="B38" s="2101"/>
      <c r="C38" s="2102"/>
      <c r="D38" s="2103"/>
      <c r="E38" s="680" t="s">
        <v>1208</v>
      </c>
      <c r="F38" s="675"/>
      <c r="G38" s="696" t="s">
        <v>1207</v>
      </c>
      <c r="H38" s="666"/>
      <c r="I38" s="680"/>
      <c r="J38" s="680"/>
      <c r="K38" s="680"/>
      <c r="L38" s="680"/>
      <c r="M38" s="680"/>
      <c r="N38" s="680"/>
      <c r="O38" s="680"/>
      <c r="P38" s="681"/>
    </row>
    <row r="39" spans="2:18" s="644" customFormat="1" ht="5.25" customHeight="1" thickBot="1">
      <c r="B39" s="2104"/>
      <c r="C39" s="2105"/>
      <c r="D39" s="2106"/>
      <c r="E39" s="697"/>
      <c r="F39" s="697"/>
      <c r="G39" s="697"/>
      <c r="H39" s="697"/>
      <c r="I39" s="697"/>
      <c r="J39" s="697"/>
      <c r="K39" s="697"/>
      <c r="L39" s="697"/>
      <c r="M39" s="697"/>
      <c r="N39" s="697"/>
      <c r="O39" s="697"/>
      <c r="P39" s="698"/>
      <c r="Q39" s="669"/>
    </row>
    <row r="40" spans="2:18" ht="24.95" customHeight="1">
      <c r="B40" s="2090" t="s">
        <v>1209</v>
      </c>
      <c r="C40" s="2091"/>
      <c r="D40" s="2091"/>
      <c r="E40" s="2091"/>
      <c r="F40" s="2091"/>
      <c r="G40" s="2091"/>
      <c r="H40" s="2091"/>
      <c r="I40" s="2091"/>
      <c r="J40" s="2091"/>
      <c r="K40" s="2091"/>
      <c r="L40" s="2091"/>
      <c r="M40" s="2091"/>
      <c r="N40" s="2091"/>
      <c r="O40" s="2091"/>
      <c r="P40" s="2091"/>
    </row>
    <row r="41" spans="2:18" ht="24.95" customHeight="1">
      <c r="B41" s="2092" t="s">
        <v>1210</v>
      </c>
      <c r="C41" s="2093"/>
      <c r="D41" s="2093"/>
      <c r="E41" s="2093"/>
      <c r="F41" s="2093"/>
      <c r="G41" s="2093"/>
      <c r="H41" s="2093"/>
      <c r="I41" s="2093"/>
      <c r="J41" s="2093"/>
      <c r="K41" s="2093"/>
      <c r="L41" s="2093"/>
      <c r="M41" s="2093"/>
      <c r="N41" s="2093"/>
      <c r="O41" s="2093"/>
      <c r="P41" s="2093"/>
    </row>
    <row r="42" spans="2:18" ht="24.95" customHeight="1">
      <c r="B42" s="2092" t="s">
        <v>1211</v>
      </c>
      <c r="C42" s="2093"/>
      <c r="D42" s="2093"/>
      <c r="E42" s="2093"/>
      <c r="F42" s="2093"/>
      <c r="G42" s="2093"/>
      <c r="H42" s="2093"/>
      <c r="I42" s="2093"/>
      <c r="J42" s="2093"/>
      <c r="K42" s="2093"/>
      <c r="L42" s="2093"/>
      <c r="M42" s="2093"/>
      <c r="N42" s="2093"/>
      <c r="O42" s="2093"/>
      <c r="P42" s="2093"/>
    </row>
    <row r="43" spans="2:18" ht="24.95" customHeight="1">
      <c r="B43" s="2092" t="s">
        <v>1212</v>
      </c>
      <c r="C43" s="2093"/>
      <c r="D43" s="2093"/>
      <c r="E43" s="2093"/>
      <c r="F43" s="2093"/>
      <c r="G43" s="2093"/>
      <c r="H43" s="2093"/>
      <c r="I43" s="2093"/>
      <c r="J43" s="2093"/>
      <c r="K43" s="2093"/>
      <c r="L43" s="2093"/>
      <c r="M43" s="2093"/>
      <c r="N43" s="2093"/>
      <c r="O43" s="2093"/>
      <c r="P43" s="2093"/>
    </row>
  </sheetData>
  <mergeCells count="51">
    <mergeCell ref="B7:E7"/>
    <mergeCell ref="B15:D15"/>
    <mergeCell ref="E15:P15"/>
    <mergeCell ref="B16:D17"/>
    <mergeCell ref="J16:L16"/>
    <mergeCell ref="F17:G17"/>
    <mergeCell ref="I9:O9"/>
    <mergeCell ref="I11:O11"/>
    <mergeCell ref="I13:O13"/>
    <mergeCell ref="L6:P6"/>
    <mergeCell ref="B2:F2"/>
    <mergeCell ref="B3:P3"/>
    <mergeCell ref="D4:F4"/>
    <mergeCell ref="G4:H4"/>
    <mergeCell ref="B5:P5"/>
    <mergeCell ref="B18:C21"/>
    <mergeCell ref="E18:F18"/>
    <mergeCell ref="E19:F19"/>
    <mergeCell ref="E20:F20"/>
    <mergeCell ref="I20:J20"/>
    <mergeCell ref="E21:P21"/>
    <mergeCell ref="B22:D22"/>
    <mergeCell ref="E22:N22"/>
    <mergeCell ref="B23:D23"/>
    <mergeCell ref="K23:P23"/>
    <mergeCell ref="B24:B26"/>
    <mergeCell ref="C24:D24"/>
    <mergeCell ref="E24:K24"/>
    <mergeCell ref="C25:D25"/>
    <mergeCell ref="E25:K25"/>
    <mergeCell ref="C26:D26"/>
    <mergeCell ref="E26:K26"/>
    <mergeCell ref="B27:D27"/>
    <mergeCell ref="B28:D39"/>
    <mergeCell ref="E28:F28"/>
    <mergeCell ref="J28:K28"/>
    <mergeCell ref="H29:P29"/>
    <mergeCell ref="H30:P30"/>
    <mergeCell ref="H31:P31"/>
    <mergeCell ref="E32:F32"/>
    <mergeCell ref="K32:L32"/>
    <mergeCell ref="M32:P32"/>
    <mergeCell ref="M33:O33"/>
    <mergeCell ref="M35:O35"/>
    <mergeCell ref="E27:G27"/>
    <mergeCell ref="I27:P27"/>
    <mergeCell ref="B40:P40"/>
    <mergeCell ref="B41:P41"/>
    <mergeCell ref="B42:P42"/>
    <mergeCell ref="B43:P43"/>
    <mergeCell ref="M34:O34"/>
  </mergeCells>
  <phoneticPr fontId="5"/>
  <conditionalFormatting sqref="L6:P6">
    <cfRule type="containsBlanks" dxfId="7" priority="4">
      <formula>LEN(TRIM(L6))=0</formula>
    </cfRule>
  </conditionalFormatting>
  <conditionalFormatting sqref="F33">
    <cfRule type="containsBlanks" dxfId="6" priority="3">
      <formula>LEN(TRIM(F33))=0</formula>
    </cfRule>
  </conditionalFormatting>
  <conditionalFormatting sqref="H33">
    <cfRule type="containsBlanks" dxfId="5" priority="2">
      <formula>LEN(TRIM(H33))=0</formula>
    </cfRule>
  </conditionalFormatting>
  <conditionalFormatting sqref="E18:F18">
    <cfRule type="containsBlanks" dxfId="4" priority="1">
      <formula>LEN(TRIM(E18))=0</formula>
    </cfRule>
  </conditionalFormatting>
  <hyperlinks>
    <hyperlink ref="S3" location="水道申請" display="工事店情報に戻る"/>
  </hyperlinks>
  <printOptions horizontalCentered="1"/>
  <pageMargins left="0.23622047244094491" right="0.23622047244094491" top="0.74803149606299213" bottom="0.74803149606299213" header="0.31496062992125984" footer="0.31496062992125984"/>
  <pageSetup paperSize="9" scale="84" orientation="portrait" r:id="rId1"/>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P37"/>
  <sheetViews>
    <sheetView view="pageBreakPreview" zoomScale="80" zoomScaleNormal="100" zoomScaleSheetLayoutView="80" workbookViewId="0">
      <selection activeCell="J10" sqref="J10:K10"/>
    </sheetView>
  </sheetViews>
  <sheetFormatPr defaultRowHeight="13.5"/>
  <cols>
    <col min="1" max="1" width="2.375" style="699" customWidth="1"/>
    <col min="2" max="2" width="16.375" style="699" customWidth="1"/>
    <col min="3" max="3" width="3.625" style="699" customWidth="1"/>
    <col min="4" max="4" width="8.625" style="699" customWidth="1"/>
    <col min="5" max="5" width="3.5" style="699" customWidth="1"/>
    <col min="6" max="6" width="8.625" style="699" customWidth="1"/>
    <col min="7" max="7" width="1.375" style="699" customWidth="1"/>
    <col min="8" max="8" width="3.375" style="699" customWidth="1"/>
    <col min="9" max="9" width="11.25" style="699" customWidth="1"/>
    <col min="10" max="10" width="12.75" style="699" customWidth="1"/>
    <col min="11" max="11" width="15" style="699" customWidth="1"/>
    <col min="12" max="12" width="3.125" style="699" customWidth="1"/>
    <col min="13" max="13" width="2.5" style="699" customWidth="1"/>
    <col min="14" max="14" width="16.5" style="699" customWidth="1"/>
    <col min="15" max="16384" width="9" style="699"/>
  </cols>
  <sheetData>
    <row r="2" spans="2:16">
      <c r="B2" s="699" t="s">
        <v>1213</v>
      </c>
    </row>
    <row r="3" spans="2:16" ht="21.2" customHeight="1">
      <c r="I3" s="700"/>
      <c r="J3" s="700"/>
      <c r="K3" s="700"/>
      <c r="L3" s="700"/>
      <c r="M3" s="700"/>
      <c r="N3" s="701"/>
      <c r="O3" s="234" t="s">
        <v>600</v>
      </c>
      <c r="P3" s="702"/>
    </row>
    <row r="4" spans="2:16" ht="21.2" customHeight="1">
      <c r="I4" s="700"/>
      <c r="J4" s="700"/>
      <c r="K4" s="700"/>
      <c r="L4" s="700"/>
      <c r="M4" s="700"/>
      <c r="N4" s="701"/>
      <c r="O4" s="700"/>
      <c r="P4" s="702"/>
    </row>
    <row r="5" spans="2:16" ht="21.2" customHeight="1">
      <c r="I5" s="700"/>
      <c r="J5" s="700"/>
      <c r="K5" s="700"/>
      <c r="L5" s="700"/>
      <c r="M5" s="700"/>
      <c r="N5" s="701"/>
      <c r="O5" s="700"/>
      <c r="P5" s="702"/>
    </row>
    <row r="6" spans="2:16" ht="14.25">
      <c r="B6" s="2092"/>
      <c r="C6" s="2178"/>
      <c r="D6" s="2178"/>
      <c r="E6" s="2178"/>
      <c r="F6" s="2178"/>
      <c r="G6" s="2178"/>
      <c r="H6" s="2178"/>
      <c r="I6" s="2178"/>
      <c r="J6" s="2178"/>
      <c r="K6" s="2178"/>
      <c r="L6" s="2178"/>
    </row>
    <row r="7" spans="2:16" ht="15" thickBot="1">
      <c r="B7" s="642"/>
    </row>
    <row r="8" spans="2:16" ht="21.75" customHeight="1">
      <c r="B8" s="2186" t="s">
        <v>1214</v>
      </c>
      <c r="C8" s="2187"/>
      <c r="D8" s="2187"/>
      <c r="E8" s="2187"/>
      <c r="F8" s="2187"/>
      <c r="G8" s="2187"/>
      <c r="H8" s="2187"/>
      <c r="I8" s="2187"/>
      <c r="J8" s="2187"/>
      <c r="K8" s="2187"/>
      <c r="L8" s="2188"/>
      <c r="M8" s="703"/>
      <c r="N8" s="703"/>
    </row>
    <row r="9" spans="2:16" ht="18" customHeight="1">
      <c r="B9" s="2189"/>
      <c r="C9" s="2190"/>
      <c r="D9" s="2190"/>
      <c r="E9" s="2190"/>
      <c r="F9" s="2190"/>
      <c r="G9" s="2190"/>
      <c r="H9" s="2190"/>
      <c r="I9" s="2190"/>
      <c r="J9" s="2190"/>
      <c r="K9" s="2190"/>
      <c r="L9" s="2191"/>
      <c r="M9" s="704"/>
      <c r="N9" s="704"/>
    </row>
    <row r="10" spans="2:16" ht="18" customHeight="1">
      <c r="B10" s="705"/>
      <c r="C10" s="706"/>
      <c r="D10" s="706"/>
      <c r="E10" s="706"/>
      <c r="F10" s="706"/>
      <c r="G10" s="706"/>
      <c r="H10" s="706"/>
      <c r="I10" s="709"/>
      <c r="J10" s="2197"/>
      <c r="K10" s="2197"/>
      <c r="L10" s="707"/>
      <c r="M10" s="706"/>
      <c r="N10" s="706"/>
    </row>
    <row r="11" spans="2:16" ht="18" customHeight="1">
      <c r="B11" s="708" t="s">
        <v>325</v>
      </c>
      <c r="C11" s="709"/>
      <c r="D11" s="709"/>
      <c r="E11" s="709"/>
      <c r="F11" s="709"/>
      <c r="G11" s="709"/>
      <c r="H11" s="709"/>
      <c r="I11" s="709"/>
      <c r="J11" s="709"/>
      <c r="K11" s="709"/>
      <c r="L11" s="710"/>
      <c r="M11" s="709"/>
      <c r="N11" s="709"/>
    </row>
    <row r="12" spans="2:16" ht="18" customHeight="1">
      <c r="B12" s="705"/>
      <c r="C12" s="706"/>
      <c r="D12" s="706"/>
      <c r="E12" s="706"/>
      <c r="F12" s="706"/>
      <c r="G12" s="706"/>
      <c r="H12" s="706"/>
      <c r="I12" s="709"/>
      <c r="J12" s="709"/>
      <c r="K12" s="706"/>
      <c r="L12" s="707"/>
      <c r="M12" s="706"/>
      <c r="N12" s="706"/>
    </row>
    <row r="13" spans="2:16" ht="18" customHeight="1">
      <c r="B13" s="705"/>
      <c r="C13" s="706"/>
      <c r="D13" s="706"/>
      <c r="E13" s="706"/>
      <c r="F13" s="709" t="s">
        <v>1215</v>
      </c>
      <c r="H13" s="709"/>
      <c r="I13" s="709"/>
      <c r="J13" s="2192"/>
      <c r="K13" s="2192"/>
      <c r="L13" s="707"/>
      <c r="M13" s="706"/>
      <c r="N13" s="706"/>
    </row>
    <row r="14" spans="2:16" ht="18" customHeight="1">
      <c r="B14" s="705" t="s">
        <v>1216</v>
      </c>
      <c r="C14" s="706"/>
      <c r="D14" s="706"/>
      <c r="E14" s="706"/>
      <c r="F14" s="706"/>
      <c r="G14" s="706"/>
      <c r="H14" s="709"/>
      <c r="I14" s="2194"/>
      <c r="J14" s="2194"/>
      <c r="K14" s="2194"/>
      <c r="L14" s="707"/>
      <c r="M14" s="706"/>
      <c r="N14" s="706"/>
    </row>
    <row r="15" spans="2:16" ht="18" customHeight="1">
      <c r="B15" s="705"/>
      <c r="C15" s="706"/>
      <c r="D15" s="706"/>
      <c r="E15" s="706"/>
      <c r="F15" s="709" t="s">
        <v>1217</v>
      </c>
      <c r="I15" s="711"/>
      <c r="J15" s="709"/>
      <c r="K15" s="706"/>
      <c r="L15" s="707"/>
      <c r="M15" s="706"/>
      <c r="N15" s="706"/>
    </row>
    <row r="16" spans="2:16" ht="18" customHeight="1">
      <c r="B16" s="705"/>
      <c r="C16" s="706"/>
      <c r="D16" s="706"/>
      <c r="E16" s="706"/>
      <c r="F16" s="706"/>
      <c r="G16" s="706"/>
      <c r="H16" s="709"/>
      <c r="I16" s="709"/>
      <c r="J16" s="2192"/>
      <c r="K16" s="2192"/>
      <c r="L16" s="707"/>
      <c r="M16" s="706"/>
      <c r="N16" s="706"/>
    </row>
    <row r="17" spans="2:14" ht="18" customHeight="1">
      <c r="B17" s="705" t="s">
        <v>1218</v>
      </c>
      <c r="C17" s="706"/>
      <c r="D17" s="706"/>
      <c r="E17" s="706"/>
      <c r="F17" s="706"/>
      <c r="G17" s="706"/>
      <c r="H17" s="709"/>
      <c r="I17" s="2194"/>
      <c r="J17" s="2194"/>
      <c r="K17" s="2194"/>
      <c r="L17" s="707"/>
      <c r="M17" s="706"/>
      <c r="N17" s="706"/>
    </row>
    <row r="18" spans="2:14" ht="18" customHeight="1">
      <c r="B18" s="705"/>
      <c r="C18" s="706"/>
      <c r="D18" s="706"/>
      <c r="E18" s="706"/>
      <c r="F18" s="709" t="s">
        <v>1219</v>
      </c>
      <c r="G18" s="706"/>
      <c r="H18" s="709"/>
      <c r="I18" s="709"/>
      <c r="J18" s="2192"/>
      <c r="K18" s="2192"/>
      <c r="L18" s="707"/>
      <c r="M18" s="706"/>
      <c r="N18" s="706"/>
    </row>
    <row r="19" spans="2:14" ht="18" customHeight="1">
      <c r="B19" s="705"/>
      <c r="C19" s="706"/>
      <c r="D19" s="706"/>
      <c r="E19" s="706"/>
      <c r="I19" s="2194"/>
      <c r="J19" s="2194"/>
      <c r="K19" s="2194"/>
      <c r="L19" s="707"/>
      <c r="M19" s="706"/>
      <c r="N19" s="706"/>
    </row>
    <row r="20" spans="2:14" ht="5.25" customHeight="1">
      <c r="B20" s="712"/>
      <c r="C20" s="713"/>
      <c r="D20" s="713"/>
      <c r="E20" s="713"/>
      <c r="F20" s="713"/>
      <c r="G20" s="706"/>
      <c r="H20" s="713"/>
      <c r="I20" s="713"/>
      <c r="J20" s="713"/>
      <c r="K20" s="713"/>
      <c r="L20" s="707"/>
      <c r="M20" s="706"/>
      <c r="N20" s="706"/>
    </row>
    <row r="21" spans="2:14" ht="33" customHeight="1">
      <c r="B21" s="714" t="s">
        <v>614</v>
      </c>
      <c r="C21" s="666" t="s">
        <v>587</v>
      </c>
      <c r="D21" s="666"/>
      <c r="E21" s="2193" t="str">
        <f>申請書!I28</f>
        <v/>
      </c>
      <c r="F21" s="2094"/>
      <c r="G21" s="2094"/>
      <c r="H21" s="2094"/>
      <c r="I21" s="2094"/>
      <c r="J21" s="2094"/>
      <c r="K21" s="2094"/>
      <c r="L21" s="715"/>
      <c r="M21" s="716"/>
      <c r="N21" s="716"/>
    </row>
    <row r="22" spans="2:14" ht="33" customHeight="1">
      <c r="B22" s="714" t="s">
        <v>902</v>
      </c>
      <c r="C22" s="2183"/>
      <c r="D22" s="2184"/>
      <c r="E22" s="2184"/>
      <c r="F22" s="2184"/>
      <c r="G22" s="2185"/>
      <c r="H22" s="2116" t="s">
        <v>1220</v>
      </c>
      <c r="I22" s="2173"/>
      <c r="J22" s="2195"/>
      <c r="K22" s="2196"/>
      <c r="L22" s="717"/>
      <c r="M22" s="718"/>
      <c r="N22" s="718"/>
    </row>
    <row r="23" spans="2:14" ht="33" customHeight="1">
      <c r="B23" s="714" t="s">
        <v>904</v>
      </c>
      <c r="C23" s="802" t="s">
        <v>1221</v>
      </c>
      <c r="D23" s="666" t="s">
        <v>1222</v>
      </c>
      <c r="E23" s="803" t="s">
        <v>1221</v>
      </c>
      <c r="F23" s="666" t="s">
        <v>1223</v>
      </c>
      <c r="G23" s="666"/>
      <c r="H23" s="803" t="s">
        <v>1221</v>
      </c>
      <c r="I23" s="666" t="s">
        <v>1224</v>
      </c>
      <c r="J23" s="719"/>
      <c r="K23" s="719"/>
      <c r="L23" s="715"/>
      <c r="M23" s="716"/>
      <c r="N23" s="716"/>
    </row>
    <row r="24" spans="2:14" ht="33" customHeight="1">
      <c r="B24" s="714" t="s">
        <v>913</v>
      </c>
      <c r="C24" s="2116" t="s">
        <v>1225</v>
      </c>
      <c r="D24" s="2173"/>
      <c r="E24" s="2174"/>
      <c r="F24" s="2094"/>
      <c r="G24" s="2094"/>
      <c r="H24" s="2094"/>
      <c r="I24" s="2094"/>
      <c r="J24" s="2094"/>
      <c r="K24" s="2094"/>
      <c r="L24" s="720"/>
      <c r="M24" s="716"/>
      <c r="N24" s="716"/>
    </row>
    <row r="25" spans="2:14" ht="33" customHeight="1">
      <c r="B25" s="721" t="s">
        <v>1044</v>
      </c>
      <c r="C25" s="2116"/>
      <c r="D25" s="2117"/>
      <c r="E25" s="2117"/>
      <c r="F25" s="2117"/>
      <c r="G25" s="2117"/>
      <c r="H25" s="2117"/>
      <c r="I25" s="666"/>
      <c r="J25" s="719"/>
      <c r="K25" s="719"/>
      <c r="L25" s="715"/>
      <c r="M25" s="716"/>
      <c r="N25" s="716"/>
    </row>
    <row r="26" spans="2:14" ht="33" customHeight="1" thickBot="1">
      <c r="B26" s="722" t="s">
        <v>921</v>
      </c>
      <c r="C26" s="2175"/>
      <c r="D26" s="2175"/>
      <c r="E26" s="2175"/>
      <c r="F26" s="2175"/>
      <c r="G26" s="2175"/>
      <c r="H26" s="2175"/>
      <c r="I26" s="723"/>
      <c r="J26" s="724"/>
      <c r="K26" s="724"/>
      <c r="L26" s="725"/>
      <c r="M26" s="716"/>
      <c r="N26" s="716"/>
    </row>
    <row r="27" spans="2:14" hidden="1">
      <c r="B27" s="726"/>
      <c r="C27" s="726"/>
      <c r="D27" s="726"/>
      <c r="E27" s="726"/>
      <c r="F27" s="726"/>
      <c r="G27" s="726"/>
      <c r="H27" s="726"/>
      <c r="I27" s="726"/>
      <c r="J27" s="726"/>
      <c r="K27" s="726"/>
      <c r="L27" s="726"/>
      <c r="M27" s="726"/>
      <c r="N27" s="726"/>
    </row>
    <row r="28" spans="2:14" ht="14.25">
      <c r="B28" s="2092" t="s">
        <v>930</v>
      </c>
      <c r="C28" s="2176"/>
      <c r="D28" s="2176"/>
      <c r="E28" s="2176"/>
      <c r="F28" s="2176"/>
      <c r="G28" s="2176"/>
      <c r="H28" s="2176"/>
      <c r="I28" s="2176"/>
      <c r="J28" s="2176"/>
      <c r="K28" s="2176"/>
      <c r="L28" s="2176"/>
    </row>
    <row r="29" spans="2:14" ht="14.25">
      <c r="B29" s="2092" t="s">
        <v>1226</v>
      </c>
      <c r="C29" s="2176"/>
      <c r="D29" s="2176"/>
      <c r="E29" s="2176"/>
      <c r="F29" s="2176"/>
      <c r="G29" s="2176"/>
      <c r="H29" s="2176"/>
      <c r="I29" s="2176"/>
      <c r="J29" s="2176"/>
      <c r="K29" s="2176"/>
      <c r="L29" s="2176"/>
    </row>
    <row r="30" spans="2:14">
      <c r="B30" s="727"/>
      <c r="K30" s="728"/>
      <c r="L30" s="728"/>
      <c r="M30" s="728"/>
      <c r="N30" s="728"/>
    </row>
    <row r="31" spans="2:14" ht="21" customHeight="1" thickBot="1">
      <c r="B31" s="2177" t="s">
        <v>1047</v>
      </c>
      <c r="C31" s="2178"/>
      <c r="D31" s="2178"/>
      <c r="E31" s="2178"/>
      <c r="F31" s="2178"/>
      <c r="G31" s="2178"/>
      <c r="H31" s="2178"/>
      <c r="I31" s="2178"/>
      <c r="J31" s="2178"/>
      <c r="K31" s="2178"/>
      <c r="L31" s="2178"/>
    </row>
    <row r="32" spans="2:14" ht="30" customHeight="1">
      <c r="B32" s="729" t="s">
        <v>1048</v>
      </c>
      <c r="C32" s="2179" t="s">
        <v>1227</v>
      </c>
      <c r="D32" s="2179"/>
      <c r="E32" s="2179"/>
      <c r="F32" s="2179"/>
      <c r="G32" s="2179"/>
      <c r="H32" s="2179"/>
      <c r="I32" s="2179"/>
      <c r="J32" s="2179"/>
      <c r="K32" s="2179"/>
      <c r="L32" s="2180"/>
    </row>
    <row r="33" spans="2:12" ht="30" customHeight="1">
      <c r="B33" s="730" t="s">
        <v>1050</v>
      </c>
      <c r="C33" s="2181"/>
      <c r="D33" s="2181"/>
      <c r="E33" s="2181"/>
      <c r="F33" s="2181"/>
      <c r="G33" s="2181"/>
      <c r="H33" s="2181"/>
      <c r="I33" s="2181"/>
      <c r="J33" s="2181"/>
      <c r="K33" s="2181"/>
      <c r="L33" s="2182"/>
    </row>
    <row r="34" spans="2:12" ht="30" customHeight="1">
      <c r="B34" s="730" t="s">
        <v>1051</v>
      </c>
      <c r="C34" s="2181" t="s">
        <v>1228</v>
      </c>
      <c r="D34" s="2181"/>
      <c r="E34" s="2181"/>
      <c r="F34" s="2181"/>
      <c r="G34" s="2181"/>
      <c r="H34" s="2181"/>
      <c r="I34" s="2181"/>
      <c r="J34" s="2181"/>
      <c r="K34" s="2181"/>
      <c r="L34" s="2182"/>
    </row>
    <row r="35" spans="2:12" ht="53.65" customHeight="1">
      <c r="B35" s="730" t="s">
        <v>1053</v>
      </c>
      <c r="C35" s="2181"/>
      <c r="D35" s="2181"/>
      <c r="E35" s="2181"/>
      <c r="F35" s="2181"/>
      <c r="G35" s="2181"/>
      <c r="H35" s="2181"/>
      <c r="I35" s="2181"/>
      <c r="J35" s="2181"/>
      <c r="K35" s="2181"/>
      <c r="L35" s="2182"/>
    </row>
    <row r="36" spans="2:12" ht="25.7" customHeight="1" thickBot="1">
      <c r="B36" s="731" t="s">
        <v>1229</v>
      </c>
      <c r="C36" s="2171" t="s">
        <v>953</v>
      </c>
      <c r="D36" s="2171"/>
      <c r="E36" s="2171"/>
      <c r="F36" s="2171"/>
      <c r="G36" s="2171"/>
      <c r="H36" s="2171" t="s">
        <v>1230</v>
      </c>
      <c r="I36" s="2171"/>
      <c r="J36" s="2171" t="s">
        <v>953</v>
      </c>
      <c r="K36" s="2171"/>
      <c r="L36" s="2172"/>
    </row>
    <row r="37" spans="2:12">
      <c r="B37" s="732"/>
    </row>
  </sheetData>
  <mergeCells count="28">
    <mergeCell ref="C22:G22"/>
    <mergeCell ref="H22:I22"/>
    <mergeCell ref="B6:L6"/>
    <mergeCell ref="B8:L8"/>
    <mergeCell ref="B9:L9"/>
    <mergeCell ref="J13:K13"/>
    <mergeCell ref="J16:K16"/>
    <mergeCell ref="J18:K18"/>
    <mergeCell ref="E21:K21"/>
    <mergeCell ref="I14:K14"/>
    <mergeCell ref="I17:K17"/>
    <mergeCell ref="I19:K19"/>
    <mergeCell ref="J22:K22"/>
    <mergeCell ref="J10:K10"/>
    <mergeCell ref="C36:G36"/>
    <mergeCell ref="H36:I36"/>
    <mergeCell ref="J36:L36"/>
    <mergeCell ref="C24:D24"/>
    <mergeCell ref="E24:K24"/>
    <mergeCell ref="C25:H25"/>
    <mergeCell ref="C26:H26"/>
    <mergeCell ref="B28:L28"/>
    <mergeCell ref="B29:L29"/>
    <mergeCell ref="B31:L31"/>
    <mergeCell ref="C32:L32"/>
    <mergeCell ref="C33:L33"/>
    <mergeCell ref="C34:L34"/>
    <mergeCell ref="C35:L35"/>
  </mergeCells>
  <phoneticPr fontId="5"/>
  <conditionalFormatting sqref="C22:G22 J22:K22">
    <cfRule type="containsBlanks" dxfId="3" priority="3">
      <formula>LEN(TRIM(C22))=0</formula>
    </cfRule>
  </conditionalFormatting>
  <conditionalFormatting sqref="E24:K24 C25:H26">
    <cfRule type="containsBlanks" dxfId="2" priority="2">
      <formula>LEN(TRIM(C24))=0</formula>
    </cfRule>
  </conditionalFormatting>
  <conditionalFormatting sqref="J10">
    <cfRule type="containsBlanks" dxfId="1" priority="1">
      <formula>LEN(TRIM(J10))=0</formula>
    </cfRule>
  </conditionalFormatting>
  <hyperlinks>
    <hyperlink ref="O3" location="水道申請" display="工事店情報に戻る"/>
  </hyperlinks>
  <pageMargins left="0.70866141732283472" right="0.70866141732283472" top="0.74803149606299213" bottom="0.74803149606299213" header="0.31496062992125984" footer="0.31496062992125984"/>
  <pageSetup paperSize="9" scale="96" orientation="portrait" blackAndWhite="1" r:id="rId1"/>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25"/>
  <sheetViews>
    <sheetView view="pageBreakPreview" zoomScale="80" zoomScaleNormal="100" zoomScaleSheetLayoutView="80" workbookViewId="0">
      <selection activeCell="D14" sqref="D14"/>
    </sheetView>
  </sheetViews>
  <sheetFormatPr defaultRowHeight="13.5"/>
  <cols>
    <col min="1" max="1" width="1.625" style="422" customWidth="1"/>
    <col min="2" max="4" width="8.75" style="422" customWidth="1"/>
    <col min="5" max="5" width="16" style="422" customWidth="1"/>
    <col min="6" max="11" width="8.75" style="422" customWidth="1"/>
    <col min="12" max="12" width="3.125" style="422" customWidth="1"/>
    <col min="13" max="13" width="1.625" style="422" customWidth="1"/>
    <col min="14" max="16384" width="9" style="422"/>
  </cols>
  <sheetData>
    <row r="1" spans="2:15" ht="42" customHeight="1">
      <c r="B1" s="2198" t="s">
        <v>1245</v>
      </c>
      <c r="C1" s="2199"/>
      <c r="D1" s="2199"/>
      <c r="E1" s="2199"/>
      <c r="F1" s="2199"/>
      <c r="G1" s="2199"/>
      <c r="H1" s="2199"/>
      <c r="I1" s="2199"/>
      <c r="J1" s="2199"/>
      <c r="K1" s="2199"/>
    </row>
    <row r="2" spans="2:15" ht="42" customHeight="1">
      <c r="B2" s="2200" t="s">
        <v>948</v>
      </c>
      <c r="C2" s="2199"/>
      <c r="D2" s="2199"/>
      <c r="E2" s="2199"/>
      <c r="F2" s="2199"/>
      <c r="G2" s="2199"/>
      <c r="H2" s="2199"/>
      <c r="I2" s="2199"/>
      <c r="J2" s="2199"/>
      <c r="K2" s="2199"/>
      <c r="O2" s="234" t="s">
        <v>600</v>
      </c>
    </row>
    <row r="3" spans="2:15" ht="57" customHeight="1">
      <c r="B3" s="423"/>
    </row>
    <row r="4" spans="2:15" ht="35.25" customHeight="1">
      <c r="B4" s="1875" t="s">
        <v>1246</v>
      </c>
      <c r="C4" s="1875"/>
      <c r="D4" s="1875"/>
      <c r="E4" s="1875"/>
      <c r="F4" s="1875"/>
      <c r="G4" s="1875"/>
      <c r="H4" s="1875"/>
      <c r="I4" s="1875"/>
      <c r="J4" s="1875"/>
      <c r="K4" s="1875"/>
      <c r="L4" s="1875"/>
    </row>
    <row r="5" spans="2:15" ht="35.25" customHeight="1">
      <c r="B5" s="1875" t="s">
        <v>1247</v>
      </c>
      <c r="C5" s="1875"/>
      <c r="D5" s="1875"/>
      <c r="E5" s="1875"/>
      <c r="F5" s="1875"/>
      <c r="G5" s="1875"/>
      <c r="H5" s="1875"/>
      <c r="I5" s="1875"/>
      <c r="J5" s="1875"/>
      <c r="K5" s="1875"/>
      <c r="L5" s="1875"/>
    </row>
    <row r="6" spans="2:15" ht="35.25" customHeight="1">
      <c r="B6" s="1875" t="s">
        <v>1248</v>
      </c>
      <c r="C6" s="1875"/>
      <c r="D6" s="1875"/>
      <c r="E6" s="1875"/>
      <c r="F6" s="1875"/>
      <c r="G6" s="1875"/>
      <c r="H6" s="1875"/>
      <c r="I6" s="1875"/>
      <c r="J6" s="1875"/>
      <c r="K6" s="1875"/>
      <c r="L6" s="1875"/>
    </row>
    <row r="7" spans="2:15" ht="35.25" customHeight="1">
      <c r="B7" s="1875" t="s">
        <v>1249</v>
      </c>
      <c r="C7" s="1875"/>
      <c r="D7" s="1875"/>
      <c r="E7" s="1875"/>
      <c r="F7" s="1875"/>
      <c r="G7" s="1875"/>
      <c r="H7" s="1875"/>
      <c r="I7" s="1875"/>
      <c r="J7" s="1875"/>
      <c r="K7" s="1875"/>
      <c r="L7" s="1875"/>
    </row>
    <row r="8" spans="2:15" ht="35.25" customHeight="1">
      <c r="B8" s="1875" t="s">
        <v>1250</v>
      </c>
      <c r="C8" s="1875"/>
      <c r="D8" s="1875"/>
      <c r="E8" s="1875"/>
      <c r="F8" s="1875"/>
      <c r="G8" s="1875"/>
      <c r="H8" s="1875"/>
      <c r="I8" s="1875"/>
      <c r="J8" s="1875"/>
      <c r="K8" s="1875"/>
      <c r="L8" s="1875"/>
    </row>
    <row r="9" spans="2:15" ht="54" customHeight="1">
      <c r="B9" s="423"/>
    </row>
    <row r="10" spans="2:15" ht="24.75" customHeight="1">
      <c r="B10" s="2201"/>
      <c r="C10" s="2201"/>
      <c r="D10" s="2201"/>
      <c r="E10" s="774"/>
      <c r="F10" s="424"/>
      <c r="G10" s="424"/>
      <c r="H10" s="424"/>
      <c r="I10" s="424"/>
      <c r="J10" s="424"/>
      <c r="K10" s="424"/>
      <c r="L10" s="424"/>
    </row>
    <row r="11" spans="2:15" ht="34.5" customHeight="1">
      <c r="B11" s="425"/>
      <c r="C11" s="425"/>
      <c r="D11" s="425"/>
      <c r="E11" s="425"/>
      <c r="F11" s="424"/>
      <c r="G11" s="424"/>
      <c r="H11" s="424"/>
      <c r="I11" s="424"/>
      <c r="J11" s="424"/>
      <c r="K11" s="424"/>
      <c r="L11" s="424"/>
    </row>
    <row r="12" spans="2:15" ht="22.5" customHeight="1">
      <c r="B12" s="423"/>
      <c r="F12" s="2202" t="s">
        <v>954</v>
      </c>
      <c r="G12" s="2202"/>
      <c r="H12" s="2203">
        <f>申請書!J14</f>
        <v>0</v>
      </c>
      <c r="I12" s="2203"/>
      <c r="J12" s="2203"/>
      <c r="K12" s="2203"/>
      <c r="L12" s="426"/>
    </row>
    <row r="13" spans="2:15" ht="22.5" customHeight="1">
      <c r="B13" s="423"/>
      <c r="C13" s="428"/>
      <c r="D13" s="428"/>
      <c r="E13" s="428"/>
      <c r="F13" s="428"/>
      <c r="G13" s="428"/>
      <c r="H13" s="428"/>
      <c r="I13" s="428"/>
      <c r="J13" s="428"/>
      <c r="K13" s="428"/>
      <c r="L13" s="428"/>
    </row>
    <row r="14" spans="2:15" ht="22.5" customHeight="1">
      <c r="B14" s="427"/>
      <c r="C14" s="429"/>
      <c r="D14" s="429"/>
      <c r="E14" s="429"/>
      <c r="F14" s="2202" t="s">
        <v>1251</v>
      </c>
      <c r="G14" s="2202"/>
      <c r="H14" s="2204">
        <f>申請書!J16</f>
        <v>0</v>
      </c>
      <c r="I14" s="2204"/>
      <c r="J14" s="2204"/>
      <c r="K14" s="2204"/>
      <c r="L14" s="429" t="s">
        <v>1252</v>
      </c>
    </row>
    <row r="15" spans="2:15" ht="47.25" customHeight="1">
      <c r="B15" s="2205" t="s">
        <v>957</v>
      </c>
      <c r="C15" s="2206"/>
      <c r="D15" s="2206"/>
      <c r="E15" s="2206"/>
      <c r="F15" s="2206"/>
      <c r="G15" s="2206"/>
      <c r="H15" s="2206"/>
      <c r="I15" s="2206"/>
      <c r="J15" s="2206"/>
      <c r="K15" s="2206"/>
      <c r="L15" s="428"/>
    </row>
    <row r="16" spans="2:15" ht="22.5" customHeight="1">
      <c r="B16" s="423"/>
      <c r="C16" s="428"/>
      <c r="D16" s="428"/>
      <c r="E16" s="428"/>
      <c r="F16" s="2202" t="s">
        <v>958</v>
      </c>
      <c r="G16" s="2202"/>
      <c r="H16" s="2204">
        <f>申請書!Y21</f>
        <v>0</v>
      </c>
      <c r="I16" s="2204"/>
      <c r="J16" s="2204"/>
      <c r="K16" s="2204"/>
      <c r="L16" s="428"/>
    </row>
    <row r="17" spans="2:12" ht="22.5" customHeight="1">
      <c r="B17" s="423"/>
      <c r="C17" s="428"/>
      <c r="D17" s="428"/>
      <c r="E17" s="428"/>
      <c r="F17" s="428"/>
      <c r="G17" s="428"/>
      <c r="H17" s="428"/>
      <c r="I17" s="428"/>
      <c r="J17" s="428"/>
      <c r="K17" s="428"/>
      <c r="L17" s="428"/>
    </row>
    <row r="18" spans="2:12" ht="22.5" customHeight="1">
      <c r="B18" s="427"/>
      <c r="C18" s="429"/>
      <c r="D18" s="429"/>
      <c r="E18" s="429"/>
      <c r="F18" s="2202" t="s">
        <v>959</v>
      </c>
      <c r="G18" s="2202"/>
      <c r="H18" s="2204">
        <f>申請書!Y27</f>
        <v>0</v>
      </c>
      <c r="I18" s="2204"/>
      <c r="J18" s="2204"/>
      <c r="K18" s="2204"/>
      <c r="L18" s="428"/>
    </row>
    <row r="19" spans="2:12" ht="22.5" customHeight="1">
      <c r="B19" s="423"/>
    </row>
    <row r="20" spans="2:12" ht="22.5" customHeight="1">
      <c r="B20" s="427"/>
      <c r="C20" s="424"/>
      <c r="D20" s="424"/>
      <c r="E20" s="424"/>
      <c r="F20" s="424"/>
      <c r="G20" s="424"/>
      <c r="H20" s="424"/>
      <c r="I20" s="424"/>
      <c r="J20" s="424"/>
      <c r="K20" s="424"/>
    </row>
    <row r="21" spans="2:12" ht="22.5" customHeight="1"/>
    <row r="22" spans="2:12" ht="22.5" customHeight="1"/>
    <row r="23" spans="2:12" ht="22.5" customHeight="1"/>
    <row r="24" spans="2:12" ht="22.5" customHeight="1"/>
    <row r="25" spans="2:12" ht="22.5" customHeight="1"/>
  </sheetData>
  <mergeCells count="17">
    <mergeCell ref="B15:K15"/>
    <mergeCell ref="F16:G16"/>
    <mergeCell ref="H16:K16"/>
    <mergeCell ref="F18:G18"/>
    <mergeCell ref="H18:K18"/>
    <mergeCell ref="B8:L8"/>
    <mergeCell ref="B10:D10"/>
    <mergeCell ref="F12:G12"/>
    <mergeCell ref="H12:K12"/>
    <mergeCell ref="F14:G14"/>
    <mergeCell ref="H14:K14"/>
    <mergeCell ref="B7:L7"/>
    <mergeCell ref="B1:K1"/>
    <mergeCell ref="B2:K2"/>
    <mergeCell ref="B4:L4"/>
    <mergeCell ref="B5:L5"/>
    <mergeCell ref="B6:L6"/>
  </mergeCells>
  <phoneticPr fontId="5"/>
  <conditionalFormatting sqref="B10:D10">
    <cfRule type="containsBlanks" dxfId="0" priority="1">
      <formula>LEN(TRIM(B10))=0</formula>
    </cfRule>
  </conditionalFormatting>
  <hyperlinks>
    <hyperlink ref="O2" location="水道申請" display="工事店情報に戻る"/>
  </hyperlinks>
  <pageMargins left="0.74803149606299213" right="0.74803149606299213" top="0.98425196850393704" bottom="0.98425196850393704" header="0.51181102362204722" footer="0.51181102362204722"/>
  <pageSetup paperSize="9" scale="82" orientation="portrait" blackAndWhite="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8"/>
  <sheetViews>
    <sheetView view="pageBreakPreview" topLeftCell="A49" zoomScaleNormal="100" zoomScaleSheetLayoutView="100" workbookViewId="0">
      <selection activeCell="AO54" sqref="AO54"/>
    </sheetView>
  </sheetViews>
  <sheetFormatPr defaultRowHeight="13.5"/>
  <cols>
    <col min="1" max="1" width="1.375" style="13" customWidth="1"/>
    <col min="2" max="38" width="2.625" style="13" customWidth="1"/>
    <col min="39" max="39" width="1.375" style="13" customWidth="1"/>
    <col min="40" max="16384" width="9" style="13"/>
  </cols>
  <sheetData>
    <row r="1" spans="2:43">
      <c r="B1" s="1140" t="s">
        <v>266</v>
      </c>
      <c r="C1" s="1140"/>
      <c r="D1" s="1140"/>
      <c r="E1" s="1140"/>
      <c r="F1" s="1140"/>
      <c r="G1" s="1140"/>
      <c r="H1" s="1140"/>
      <c r="I1" s="1140"/>
      <c r="J1" s="1140"/>
      <c r="K1" s="1140"/>
      <c r="L1" s="1140"/>
      <c r="M1" s="1140"/>
      <c r="N1" s="1140"/>
      <c r="O1" s="1140"/>
      <c r="P1" s="1140"/>
      <c r="Q1" s="1140"/>
      <c r="R1" s="1140"/>
      <c r="S1" s="1140"/>
      <c r="T1" s="1140"/>
      <c r="U1" s="1140"/>
      <c r="V1" s="1140"/>
      <c r="W1" s="1140"/>
      <c r="X1" s="1140"/>
      <c r="Y1" s="1140"/>
      <c r="Z1" s="1140"/>
      <c r="AA1" s="1140"/>
      <c r="AB1" s="1140"/>
      <c r="AC1" s="1140"/>
      <c r="AD1" s="1140"/>
      <c r="AE1" s="1140"/>
      <c r="AF1" s="1140"/>
      <c r="AG1" s="1140"/>
      <c r="AH1" s="1140"/>
      <c r="AI1" s="1140"/>
      <c r="AJ1" s="1140"/>
      <c r="AK1" s="1140"/>
      <c r="AL1" s="1140"/>
    </row>
    <row r="2" spans="2:43" ht="3.75" customHeight="1">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row>
    <row r="3" spans="2:43" ht="15" customHeight="1">
      <c r="B3" s="15"/>
      <c r="C3" s="15"/>
      <c r="D3" s="15"/>
      <c r="E3" s="15"/>
      <c r="F3" s="15"/>
      <c r="H3" s="16" t="str">
        <f>IF(OR(入力!E22="給水",入力!E22="給排水"),"■","□")</f>
        <v>□</v>
      </c>
      <c r="J3" s="1141" t="s">
        <v>2</v>
      </c>
      <c r="K3" s="1141"/>
      <c r="L3" s="1141"/>
      <c r="M3" s="1141"/>
      <c r="N3" s="1141"/>
      <c r="O3" s="1141"/>
      <c r="P3" s="1141"/>
      <c r="Q3" s="1141"/>
      <c r="R3" s="1141"/>
      <c r="S3" s="1141"/>
      <c r="T3" s="1141"/>
      <c r="U3" s="1141"/>
      <c r="V3" s="1141"/>
      <c r="W3" s="1141"/>
      <c r="X3" s="1141"/>
      <c r="Y3" s="1141"/>
      <c r="Z3" s="1141"/>
      <c r="AA3" s="1141"/>
      <c r="AB3" s="1141"/>
      <c r="AC3" s="1141"/>
      <c r="AD3" s="1141"/>
      <c r="AF3" s="15"/>
      <c r="AG3" s="15"/>
      <c r="AH3" s="15" t="s">
        <v>1280</v>
      </c>
      <c r="AI3" s="15"/>
      <c r="AJ3" s="874"/>
      <c r="AK3" s="15"/>
      <c r="AL3" s="15"/>
      <c r="AO3" s="234" t="s">
        <v>600</v>
      </c>
    </row>
    <row r="4" spans="2:43" ht="15" customHeight="1">
      <c r="B4" s="15"/>
      <c r="C4" s="15"/>
      <c r="D4" s="15"/>
      <c r="E4" s="15"/>
      <c r="F4" s="15"/>
      <c r="I4" s="17"/>
      <c r="J4" s="1142" t="s">
        <v>267</v>
      </c>
      <c r="K4" s="1142"/>
      <c r="L4" s="1142"/>
      <c r="M4" s="1142"/>
      <c r="N4" s="1142"/>
      <c r="O4" s="1142"/>
      <c r="P4" s="1142"/>
      <c r="Q4" s="1142"/>
      <c r="R4" s="1142"/>
      <c r="S4" s="1142"/>
      <c r="T4" s="1142"/>
      <c r="U4" s="1142"/>
      <c r="V4" s="1142"/>
      <c r="W4" s="1142"/>
      <c r="X4" s="1142"/>
      <c r="Y4" s="1142"/>
      <c r="Z4" s="1142"/>
      <c r="AA4" s="1142"/>
      <c r="AB4" s="1142"/>
      <c r="AC4" s="18"/>
      <c r="AF4" s="15"/>
      <c r="AG4" s="15"/>
      <c r="AH4" s="15"/>
      <c r="AI4" s="15"/>
      <c r="AJ4" s="15"/>
      <c r="AK4" s="15"/>
      <c r="AL4" s="15"/>
    </row>
    <row r="5" spans="2:43" ht="27" customHeight="1">
      <c r="B5" s="15"/>
      <c r="C5" s="15"/>
      <c r="D5" s="1143" t="s">
        <v>268</v>
      </c>
      <c r="E5" s="1143"/>
      <c r="F5" s="1143"/>
      <c r="G5" s="1143"/>
      <c r="H5" s="1143"/>
      <c r="I5" s="1143"/>
      <c r="J5" s="1143"/>
      <c r="K5" s="1143"/>
      <c r="L5" s="1143"/>
      <c r="M5" s="1143"/>
      <c r="N5" s="1143"/>
      <c r="O5" s="1143"/>
      <c r="P5" s="1143"/>
      <c r="Q5" s="1143"/>
      <c r="R5" s="1143"/>
      <c r="S5" s="1143"/>
      <c r="T5" s="1143"/>
      <c r="U5" s="1143"/>
      <c r="V5" s="1143"/>
      <c r="W5" s="1143"/>
      <c r="X5" s="1143"/>
      <c r="Y5" s="1143"/>
      <c r="Z5" s="1143"/>
      <c r="AA5" s="1143"/>
      <c r="AB5" s="1143"/>
      <c r="AC5" s="1143"/>
      <c r="AD5" s="1143"/>
      <c r="AE5" s="1143"/>
      <c r="AF5" s="1143"/>
      <c r="AG5" s="1143"/>
      <c r="AH5" s="1143"/>
      <c r="AI5" s="1143"/>
      <c r="AJ5" s="1143"/>
      <c r="AK5" s="15"/>
      <c r="AL5" s="15"/>
      <c r="AO5" s="13" t="s">
        <v>300</v>
      </c>
      <c r="AP5" s="13" t="str">
        <f>IF(入力!E22="排水","",入力!E24&amp;"　")</f>
        <v>　</v>
      </c>
      <c r="AQ5" s="13" t="str">
        <f>IF(入力!E22="排水","",入力!E60&amp;入力!E59&amp;入力!E43&amp;入力!E61&amp;入力!E62&amp;入力!E63&amp;入力!E64&amp;IF(入力!E65="","..",入力!E65)&amp;入力!E38&amp;入力!E66&amp;入力!E67&amp;".."&amp;入力!E68&amp;入力!E69&amp;入力!E70&amp;入力!E71&amp;入力!E72&amp;IF(入力!E73="",".....",入力!E73)&amp;工事店情報!D3&amp;工事店情報!D10&amp;"...."&amp;入力!E39)</f>
        <v>.............</v>
      </c>
    </row>
    <row r="6" spans="2:43" ht="5.25" customHeight="1">
      <c r="B6" s="15"/>
      <c r="C6" s="15"/>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5"/>
      <c r="AL6" s="15"/>
    </row>
    <row r="7" spans="2:43">
      <c r="B7" s="1144" t="s">
        <v>269</v>
      </c>
      <c r="C7" s="1144"/>
      <c r="D7" s="1144"/>
      <c r="E7" s="1144"/>
      <c r="F7" s="1144"/>
      <c r="G7" s="1144"/>
      <c r="H7" s="1144"/>
      <c r="I7" s="1144"/>
      <c r="J7" s="1144"/>
      <c r="K7" s="1144"/>
      <c r="L7" s="1144"/>
      <c r="M7" s="1144"/>
      <c r="N7" s="1144"/>
      <c r="O7" s="1144"/>
      <c r="P7" s="1144"/>
      <c r="Q7" s="1144"/>
      <c r="R7" s="1144"/>
      <c r="S7" s="1144"/>
      <c r="T7" s="1144"/>
      <c r="U7" s="1144"/>
      <c r="V7" s="1144"/>
      <c r="W7" s="1144"/>
      <c r="X7" s="1144"/>
      <c r="Y7" s="1144"/>
      <c r="Z7" s="1144"/>
      <c r="AA7" s="1144"/>
      <c r="AB7" s="1144"/>
      <c r="AC7" s="1144"/>
      <c r="AD7" s="1144"/>
      <c r="AE7" s="1144"/>
      <c r="AF7" s="1144"/>
      <c r="AG7" s="1144"/>
      <c r="AH7" s="1144"/>
      <c r="AI7" s="1144"/>
      <c r="AJ7" s="1144"/>
      <c r="AK7" s="1144"/>
      <c r="AL7" s="1144"/>
      <c r="AO7" s="13" t="s">
        <v>301</v>
      </c>
      <c r="AP7" s="77">
        <f>入力!E47</f>
        <v>0</v>
      </c>
      <c r="AQ7" s="13" t="str">
        <f>IF(入力!E22="排水","",入力!E57&amp;入力!E58&amp;IF(入力!E57="0",入力!E46,入力!E59)&amp;入力!E43&amp;入力!E63&amp;入力!E64&amp;IF(入力!E65="","..",入力!E65)&amp;入力!E38&amp;入力!E66&amp;入力!E67&amp;".."&amp;入力!E68&amp;入力!E69&amp;入力!E70&amp;入力!E71&amp;入力!E72&amp;IF(入力!E73="",".....",入力!E73)&amp;工事店情報!D3&amp;工事店情報!D10&amp;"...."&amp;入力!E39)</f>
        <v>.............</v>
      </c>
    </row>
    <row r="8" spans="2:43" ht="15" customHeight="1">
      <c r="B8" s="15"/>
      <c r="C8" s="15"/>
      <c r="D8" s="15"/>
      <c r="E8" s="15"/>
      <c r="F8" s="15"/>
      <c r="H8" s="16" t="str">
        <f>IF(OR(入力!E22="排水",入力!E22="給排水"),"■","□")</f>
        <v>□</v>
      </c>
      <c r="J8" s="1145" t="s">
        <v>52</v>
      </c>
      <c r="K8" s="1145"/>
      <c r="L8" s="1145"/>
      <c r="M8" s="1145"/>
      <c r="N8" s="1145"/>
      <c r="O8" s="1145"/>
      <c r="P8" s="1145"/>
      <c r="Q8" s="1145"/>
      <c r="R8" s="1145"/>
      <c r="S8" s="1145"/>
      <c r="T8" s="1145"/>
      <c r="U8" s="1145"/>
      <c r="V8" s="1145"/>
      <c r="W8" s="1145"/>
      <c r="X8" s="1145"/>
      <c r="Y8" s="1145"/>
      <c r="Z8" s="1145"/>
      <c r="AA8" s="1145"/>
      <c r="AB8" s="1145"/>
      <c r="AC8" s="1145"/>
      <c r="AD8" s="1145"/>
      <c r="AF8" s="15"/>
      <c r="AG8" s="15"/>
      <c r="AH8" s="15"/>
      <c r="AI8" s="15"/>
      <c r="AJ8" s="15"/>
      <c r="AK8" s="15"/>
      <c r="AL8" s="15"/>
    </row>
    <row r="9" spans="2:43" ht="27" customHeight="1">
      <c r="B9" s="15"/>
      <c r="C9" s="15"/>
      <c r="D9" s="1123" t="s">
        <v>270</v>
      </c>
      <c r="E9" s="1123"/>
      <c r="F9" s="1123"/>
      <c r="G9" s="1123"/>
      <c r="H9" s="1123"/>
      <c r="I9" s="1123"/>
      <c r="J9" s="1123"/>
      <c r="K9" s="1123"/>
      <c r="L9" s="1123"/>
      <c r="M9" s="1123"/>
      <c r="N9" s="1123"/>
      <c r="O9" s="1123"/>
      <c r="P9" s="1123"/>
      <c r="Q9" s="1123"/>
      <c r="R9" s="1123"/>
      <c r="S9" s="1123"/>
      <c r="T9" s="1123"/>
      <c r="U9" s="1123"/>
      <c r="V9" s="1123"/>
      <c r="W9" s="1123"/>
      <c r="X9" s="1123"/>
      <c r="Y9" s="1123"/>
      <c r="Z9" s="1123"/>
      <c r="AA9" s="1123"/>
      <c r="AB9" s="1123"/>
      <c r="AC9" s="1123"/>
      <c r="AD9" s="1123"/>
      <c r="AE9" s="1123"/>
      <c r="AF9" s="1123"/>
      <c r="AG9" s="1123"/>
      <c r="AH9" s="1123"/>
      <c r="AI9" s="1123"/>
      <c r="AJ9" s="1123"/>
      <c r="AK9" s="15"/>
      <c r="AL9" s="15"/>
    </row>
    <row r="10" spans="2:43" ht="18.7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58"/>
      <c r="AB10" s="58"/>
      <c r="AC10" s="58"/>
      <c r="AD10" s="918" t="str">
        <f>IF(入力!E23="","日付未入力！",入力!E23)</f>
        <v>日付未入力！</v>
      </c>
      <c r="AE10" s="918"/>
      <c r="AF10" s="918"/>
      <c r="AG10" s="918"/>
      <c r="AH10" s="918"/>
      <c r="AI10" s="918"/>
      <c r="AJ10" s="918"/>
      <c r="AK10" s="918"/>
      <c r="AL10" s="15"/>
      <c r="AO10" s="13" t="s">
        <v>302</v>
      </c>
      <c r="AP10" s="77">
        <f>入力!E47</f>
        <v>0</v>
      </c>
      <c r="AQ10" s="13" t="str">
        <f>IF(入力!E22="排水","",入力!E57&amp;入力!E58&amp;入力!E48&amp;入力!E60&amp;入力!E60&amp;IF(入力!E57="0",入力!E46,入力!E59)&amp;入力!E43&amp;入力!E63&amp;IF(入力!E65="","..",入力!E65)&amp;入力!E38&amp;入力!E66&amp;入力!E67&amp;".."&amp;入力!E68&amp;入力!E69&amp;入力!E70&amp;入力!E71&amp;入力!E72&amp;IF(入力!E73="",".....",入力!E73)&amp;工事店情報!D3&amp;工事店情報!D10&amp;"...."&amp;入力!E39)</f>
        <v>.............</v>
      </c>
    </row>
    <row r="11" spans="2:43" ht="14.25">
      <c r="B11" s="15"/>
      <c r="C11" s="20" t="s">
        <v>3</v>
      </c>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Q11" s="13" t="str">
        <f>IF(入力!E22="排水","",入力!E24&amp;"　"&amp;入力!E57&amp;入力!E58&amp;入力!E60&amp;入力!E59&amp;入力!E43&amp;入力!E61&amp;入力!E62&amp;入力!E63&amp;入力!E64&amp;IF(入力!E65="","..",入力!E65)&amp;入力!E38&amp;入力!E66&amp;入力!E67&amp;".."&amp;入力!E68&amp;入力!E69&amp;入力!E70&amp;入力!E71&amp;入力!E72&amp;IF(入力!E73="",".....",入力!E73)&amp;工事店情報!D3&amp;工事店情報!D10)</f>
        <v>　.........</v>
      </c>
    </row>
    <row r="12" spans="2:43" ht="3.75" customHeight="1">
      <c r="B12" s="15"/>
      <c r="C12" s="15"/>
      <c r="D12" s="15"/>
      <c r="E12" s="15"/>
      <c r="F12" s="15"/>
      <c r="G12" s="15"/>
      <c r="H12" s="15"/>
      <c r="I12" s="15"/>
      <c r="J12" s="15"/>
      <c r="K12" s="15"/>
      <c r="L12" s="15"/>
      <c r="M12" s="15"/>
      <c r="N12" s="15"/>
      <c r="O12" s="15"/>
      <c r="P12" s="15"/>
      <c r="Q12" s="15"/>
      <c r="R12" s="15"/>
      <c r="S12" s="15"/>
      <c r="T12" s="15"/>
      <c r="U12" s="15"/>
      <c r="W12" s="15"/>
      <c r="X12" s="15"/>
      <c r="Y12" s="15"/>
      <c r="Z12" s="15"/>
      <c r="AA12" s="15"/>
      <c r="AB12" s="15"/>
      <c r="AC12" s="15"/>
      <c r="AD12" s="15"/>
      <c r="AE12" s="15"/>
      <c r="AF12" s="15"/>
      <c r="AG12" s="15"/>
      <c r="AH12" s="15"/>
      <c r="AI12" s="15"/>
      <c r="AJ12" s="15"/>
      <c r="AK12" s="15"/>
      <c r="AL12" s="15"/>
    </row>
    <row r="13" spans="2:43" ht="13.5" customHeight="1">
      <c r="B13" s="15"/>
      <c r="C13" s="15"/>
      <c r="D13" s="15" t="s">
        <v>4</v>
      </c>
      <c r="E13" s="21"/>
      <c r="F13" s="15"/>
      <c r="G13" s="22" t="s">
        <v>271</v>
      </c>
      <c r="H13" s="23"/>
      <c r="I13" s="15" t="s">
        <v>272</v>
      </c>
      <c r="J13" s="1124">
        <f>IF(入力!$E$24="",入力!E25,VLOOKUP(入力!$E$24,工事店情報!$C$23:$I$103,2))</f>
        <v>0</v>
      </c>
      <c r="K13" s="1124"/>
      <c r="L13" s="1124"/>
      <c r="M13" s="1124"/>
      <c r="N13" s="15"/>
      <c r="O13" s="15"/>
      <c r="P13" s="15"/>
      <c r="Q13" s="15"/>
      <c r="R13" s="15"/>
      <c r="S13" s="15"/>
      <c r="T13" s="15"/>
      <c r="U13" s="15"/>
      <c r="V13" s="15"/>
      <c r="W13" s="15"/>
      <c r="X13" s="15"/>
      <c r="Y13" s="15"/>
      <c r="Z13" s="15"/>
      <c r="AB13" s="1125" t="s">
        <v>273</v>
      </c>
      <c r="AC13" s="1125"/>
      <c r="AD13" s="1125"/>
      <c r="AE13" s="1125"/>
      <c r="AF13" s="1125"/>
      <c r="AG13" s="1125"/>
      <c r="AH13" s="1125"/>
      <c r="AI13" s="1125"/>
      <c r="AJ13" s="1125"/>
      <c r="AK13" s="1125"/>
      <c r="AL13" s="1125"/>
    </row>
    <row r="14" spans="2:43" ht="24" customHeight="1">
      <c r="B14" s="15"/>
      <c r="C14" s="15"/>
      <c r="D14" s="15"/>
      <c r="E14" s="15"/>
      <c r="F14" s="15"/>
      <c r="G14" s="15"/>
      <c r="H14" s="15"/>
      <c r="I14" s="15"/>
      <c r="J14" s="1146">
        <f>IF(入力!$E$24="",入力!E26,VLOOKUP(入力!$E$24,工事店情報!$C$23:$I$103,3))</f>
        <v>0</v>
      </c>
      <c r="K14" s="1146"/>
      <c r="L14" s="1146"/>
      <c r="M14" s="1146"/>
      <c r="N14" s="1146"/>
      <c r="O14" s="1146"/>
      <c r="P14" s="1146"/>
      <c r="Q14" s="1146"/>
      <c r="R14" s="1146"/>
      <c r="S14" s="1146"/>
      <c r="T14" s="1146"/>
      <c r="U14" s="1146"/>
      <c r="V14" s="1146"/>
      <c r="W14" s="1146"/>
      <c r="X14" s="1146"/>
      <c r="Y14" s="1146"/>
      <c r="Z14" s="1146"/>
      <c r="AA14" s="24"/>
      <c r="AB14" s="1146" t="str">
        <f>IF(入力!$E$24="",IF(入力!E27="","",入力!E27),IF(VLOOKUP(入力!$E$24,工事店情報!$C$23:$I$103,4)=0,"",VLOOKUP(入力!$E$24,工事店情報!$C$23:$I$103,4)))</f>
        <v/>
      </c>
      <c r="AC14" s="1146"/>
      <c r="AD14" s="1146"/>
      <c r="AE14" s="1146"/>
      <c r="AF14" s="1146"/>
      <c r="AG14" s="1146"/>
      <c r="AH14" s="1146"/>
      <c r="AI14" s="1146"/>
      <c r="AJ14" s="1146"/>
      <c r="AK14" s="1146"/>
      <c r="AL14" s="1146"/>
      <c r="AN14" s="15"/>
    </row>
    <row r="15" spans="2:43" ht="18.75">
      <c r="B15" s="15"/>
      <c r="C15" s="15"/>
      <c r="D15" s="15"/>
      <c r="E15" s="15"/>
      <c r="F15" s="15"/>
      <c r="G15" s="1147" t="s">
        <v>274</v>
      </c>
      <c r="H15" s="1147"/>
      <c r="I15" s="1147"/>
      <c r="J15" s="1148">
        <f>IF(入力!$E$24="",入力!E28,VLOOKUP(入力!$E$24,工事店情報!$C$23:$I$103,5))</f>
        <v>0</v>
      </c>
      <c r="K15" s="1148"/>
      <c r="L15" s="1148"/>
      <c r="M15" s="1148"/>
      <c r="N15" s="1148"/>
      <c r="O15" s="1148"/>
      <c r="P15" s="1148"/>
      <c r="Q15" s="1148"/>
      <c r="R15" s="1148"/>
      <c r="S15" s="1148"/>
      <c r="T15" s="15"/>
      <c r="U15" s="15"/>
      <c r="V15" s="15"/>
      <c r="W15" s="15"/>
      <c r="X15" s="15"/>
      <c r="Y15" s="15"/>
      <c r="Z15" s="15"/>
      <c r="AA15" s="15"/>
      <c r="AB15" s="15"/>
      <c r="AC15" s="15"/>
      <c r="AD15" s="15"/>
      <c r="AE15" s="15"/>
      <c r="AF15" s="15"/>
      <c r="AG15" s="15"/>
      <c r="AH15" s="15"/>
      <c r="AI15" s="15"/>
      <c r="AJ15" s="15"/>
      <c r="AK15" s="15"/>
      <c r="AL15" s="15"/>
    </row>
    <row r="16" spans="2:43" ht="21" customHeight="1">
      <c r="B16" s="15"/>
      <c r="C16" s="15"/>
      <c r="D16" s="15"/>
      <c r="E16" s="15"/>
      <c r="F16" s="15"/>
      <c r="G16" s="1120" t="s">
        <v>275</v>
      </c>
      <c r="H16" s="1120"/>
      <c r="I16" s="1120"/>
      <c r="J16" s="1121">
        <f>IF(入力!$E$24="",入力!E29,VLOOKUP(入力!$E$24,工事店情報!$C$23:$I$103,6))</f>
        <v>0</v>
      </c>
      <c r="K16" s="1121"/>
      <c r="L16" s="1121"/>
      <c r="M16" s="1121"/>
      <c r="N16" s="1121"/>
      <c r="O16" s="1121"/>
      <c r="P16" s="1121"/>
      <c r="Q16" s="1121"/>
      <c r="R16" s="1121"/>
      <c r="S16" s="1121"/>
      <c r="T16" s="15"/>
      <c r="U16" s="1122" t="s">
        <v>9</v>
      </c>
      <c r="V16" s="1122"/>
      <c r="W16" s="1122"/>
      <c r="X16" s="1122"/>
      <c r="Y16" s="917">
        <f>IF(入力!$E$24="",入力!E30,VLOOKUP(入力!$E$24,工事店情報!$C$23:$I$103,7))</f>
        <v>0</v>
      </c>
      <c r="Z16" s="917"/>
      <c r="AA16" s="917"/>
      <c r="AB16" s="917"/>
      <c r="AC16" s="917"/>
      <c r="AD16" s="917"/>
      <c r="AE16" s="917"/>
      <c r="AF16" s="917"/>
      <c r="AG16" s="917"/>
      <c r="AH16" s="917"/>
      <c r="AI16" s="917"/>
      <c r="AJ16" s="917"/>
      <c r="AK16" s="917"/>
      <c r="AL16" s="25"/>
    </row>
    <row r="17" spans="1:41" ht="4.5" customHeight="1">
      <c r="B17" s="15"/>
      <c r="C17" s="15"/>
      <c r="D17" s="15"/>
      <c r="E17" s="15"/>
      <c r="F17" s="15"/>
      <c r="G17" s="26"/>
      <c r="H17" s="26"/>
      <c r="I17" s="26"/>
      <c r="J17" s="27"/>
      <c r="K17" s="27"/>
      <c r="L17" s="27"/>
      <c r="M17" s="27"/>
      <c r="N17" s="27"/>
      <c r="O17" s="27"/>
      <c r="P17" s="27"/>
      <c r="Q17" s="27"/>
      <c r="R17" s="27"/>
      <c r="S17" s="26"/>
      <c r="T17" s="15"/>
      <c r="U17" s="26"/>
      <c r="V17" s="26"/>
      <c r="W17" s="26"/>
      <c r="X17" s="26"/>
      <c r="Y17" s="28"/>
      <c r="Z17" s="29"/>
      <c r="AA17" s="29"/>
      <c r="AB17" s="29"/>
      <c r="AC17" s="28"/>
      <c r="AD17" s="29"/>
      <c r="AE17" s="28"/>
      <c r="AF17" s="28"/>
      <c r="AG17" s="29"/>
      <c r="AH17" s="29"/>
      <c r="AI17" s="29"/>
      <c r="AJ17" s="29"/>
      <c r="AK17" s="28"/>
      <c r="AL17" s="15"/>
    </row>
    <row r="18" spans="1:41" ht="30" customHeight="1">
      <c r="B18" s="15"/>
      <c r="C18" s="87" t="str">
        <f>入力!E82</f>
        <v>□</v>
      </c>
      <c r="D18" s="914" t="s">
        <v>304</v>
      </c>
      <c r="E18" s="914"/>
      <c r="F18" s="914"/>
      <c r="G18" s="914"/>
      <c r="H18" s="914"/>
      <c r="I18" s="914"/>
      <c r="J18" s="914"/>
      <c r="K18" s="914"/>
      <c r="L18" s="914"/>
      <c r="M18" s="914"/>
      <c r="N18" s="914"/>
      <c r="O18" s="914"/>
      <c r="P18" s="914"/>
      <c r="Q18" s="914"/>
      <c r="R18" s="914"/>
      <c r="S18" s="914"/>
      <c r="T18" s="914"/>
      <c r="U18" s="914"/>
      <c r="V18" s="914"/>
      <c r="W18" s="914"/>
      <c r="X18" s="914"/>
      <c r="Y18" s="914"/>
      <c r="Z18" s="914"/>
      <c r="AA18" s="914"/>
      <c r="AB18" s="914"/>
      <c r="AC18" s="914"/>
      <c r="AD18" s="914"/>
      <c r="AE18" s="914"/>
      <c r="AF18" s="914"/>
      <c r="AG18" s="914"/>
      <c r="AH18" s="914"/>
      <c r="AI18" s="914"/>
      <c r="AJ18" s="914"/>
      <c r="AK18" s="914"/>
      <c r="AL18" s="15"/>
    </row>
    <row r="19" spans="1:41" ht="6.75" customHeight="1" thickBot="1">
      <c r="A19" s="15"/>
      <c r="B19" s="15"/>
      <c r="C19" s="15"/>
      <c r="D19" s="15"/>
      <c r="E19" s="15"/>
      <c r="F19" s="15"/>
      <c r="G19" s="15"/>
      <c r="H19" s="15"/>
      <c r="I19" s="15"/>
      <c r="J19" s="15"/>
      <c r="K19" s="15"/>
      <c r="L19" s="15"/>
      <c r="M19" s="15"/>
      <c r="N19" s="15"/>
      <c r="O19" s="15"/>
      <c r="P19" s="30"/>
      <c r="Q19" s="30"/>
      <c r="R19" s="30"/>
      <c r="S19" s="30"/>
      <c r="T19" s="30"/>
      <c r="U19" s="30"/>
      <c r="V19" s="30"/>
      <c r="W19" s="30"/>
      <c r="X19" s="30"/>
      <c r="Y19" s="30"/>
      <c r="Z19" s="30"/>
      <c r="AA19" s="30"/>
      <c r="AB19" s="30"/>
      <c r="AC19" s="30"/>
      <c r="AD19" s="30"/>
      <c r="AE19" s="30"/>
      <c r="AF19" s="30"/>
      <c r="AG19" s="30"/>
      <c r="AH19" s="30"/>
      <c r="AI19" s="30"/>
      <c r="AJ19" s="30"/>
      <c r="AK19" s="30"/>
      <c r="AL19" s="30"/>
    </row>
    <row r="20" spans="1:41" ht="16.5">
      <c r="B20" s="1004" t="s">
        <v>7</v>
      </c>
      <c r="C20" s="1005"/>
      <c r="D20" s="1126" t="s">
        <v>39</v>
      </c>
      <c r="E20" s="1126"/>
      <c r="F20" s="1126"/>
      <c r="G20" s="1126"/>
      <c r="H20" s="1126"/>
      <c r="I20" s="1126"/>
      <c r="J20" s="1126"/>
      <c r="K20" s="1126"/>
      <c r="L20" s="1126"/>
      <c r="M20" s="1126"/>
      <c r="N20" s="1126"/>
      <c r="O20" s="1126"/>
      <c r="P20" s="1127">
        <f>IF(入力!E22="排水","",工事店情報!D3)</f>
        <v>0</v>
      </c>
      <c r="Q20" s="1127"/>
      <c r="R20" s="1127"/>
      <c r="S20" s="31" t="s">
        <v>41</v>
      </c>
      <c r="T20" s="31"/>
      <c r="U20" s="21"/>
      <c r="V20" s="953" t="s">
        <v>42</v>
      </c>
      <c r="W20" s="953"/>
      <c r="X20" s="953"/>
      <c r="Y20" s="953"/>
      <c r="Z20" s="953"/>
      <c r="AA20" s="953"/>
      <c r="AB20" s="953"/>
      <c r="AC20" s="953"/>
      <c r="AD20" s="953"/>
      <c r="AE20" s="953"/>
      <c r="AF20" s="953"/>
      <c r="AG20" s="1127">
        <f>IF(入力!E22="給水","",工事店情報!D12)</f>
        <v>0</v>
      </c>
      <c r="AH20" s="1127"/>
      <c r="AI20" s="1127"/>
      <c r="AJ20" s="31" t="s">
        <v>40</v>
      </c>
      <c r="AK20" s="31"/>
      <c r="AL20" s="32"/>
    </row>
    <row r="21" spans="1:41" ht="12" customHeight="1">
      <c r="B21" s="1006"/>
      <c r="C21" s="1007"/>
      <c r="D21" s="1128" t="s">
        <v>276</v>
      </c>
      <c r="E21" s="1129"/>
      <c r="F21" s="1129"/>
      <c r="G21" s="1130">
        <f>IF(入力!E22="排水","",工事店情報!D4)</f>
        <v>0</v>
      </c>
      <c r="H21" s="1130"/>
      <c r="I21" s="1130"/>
      <c r="J21" s="1130"/>
      <c r="K21" s="1130"/>
      <c r="L21" s="1130"/>
      <c r="M21" s="1130"/>
      <c r="N21" s="1130"/>
      <c r="O21" s="1130"/>
      <c r="P21" s="1130"/>
      <c r="Q21" s="1130"/>
      <c r="R21" s="1130"/>
      <c r="S21" s="1130"/>
      <c r="T21" s="33"/>
      <c r="U21" s="21"/>
      <c r="V21" s="1129" t="s">
        <v>276</v>
      </c>
      <c r="W21" s="1129"/>
      <c r="X21" s="1129"/>
      <c r="Y21" s="1130">
        <f>IF(入力!E22="給水","",工事店情報!D13)</f>
        <v>0</v>
      </c>
      <c r="Z21" s="1130"/>
      <c r="AA21" s="1130"/>
      <c r="AB21" s="1130"/>
      <c r="AC21" s="1130"/>
      <c r="AD21" s="1130"/>
      <c r="AE21" s="1130"/>
      <c r="AF21" s="1130"/>
      <c r="AG21" s="1130"/>
      <c r="AH21" s="1130"/>
      <c r="AI21" s="1130"/>
      <c r="AJ21" s="1130"/>
      <c r="AK21" s="1130"/>
      <c r="AL21" s="34"/>
      <c r="AO21" s="70" t="str">
        <f>IF(G21=0,"工事店情報に未入力があります！","")</f>
        <v>工事店情報に未入力があります！</v>
      </c>
    </row>
    <row r="22" spans="1:41" ht="12" customHeight="1">
      <c r="B22" s="1006"/>
      <c r="C22" s="1007"/>
      <c r="D22" s="1128"/>
      <c r="E22" s="1129"/>
      <c r="F22" s="1129"/>
      <c r="G22" s="1131"/>
      <c r="H22" s="1131"/>
      <c r="I22" s="1131"/>
      <c r="J22" s="1131"/>
      <c r="K22" s="1131"/>
      <c r="L22" s="1131"/>
      <c r="M22" s="1131"/>
      <c r="N22" s="1131"/>
      <c r="O22" s="1131"/>
      <c r="P22" s="1131"/>
      <c r="Q22" s="1131"/>
      <c r="R22" s="1131"/>
      <c r="S22" s="1131"/>
      <c r="T22" s="33"/>
      <c r="U22" s="21"/>
      <c r="V22" s="1129"/>
      <c r="W22" s="1129"/>
      <c r="X22" s="1129"/>
      <c r="Y22" s="1131"/>
      <c r="Z22" s="1131"/>
      <c r="AA22" s="1131"/>
      <c r="AB22" s="1131"/>
      <c r="AC22" s="1131"/>
      <c r="AD22" s="1131"/>
      <c r="AE22" s="1131"/>
      <c r="AF22" s="1131"/>
      <c r="AG22" s="1131"/>
      <c r="AH22" s="1131"/>
      <c r="AI22" s="1131"/>
      <c r="AJ22" s="1131"/>
      <c r="AK22" s="1131"/>
      <c r="AL22" s="34"/>
    </row>
    <row r="23" spans="1:41" ht="12" customHeight="1">
      <c r="B23" s="1006"/>
      <c r="C23" s="1007"/>
      <c r="D23" s="1129" t="s">
        <v>45</v>
      </c>
      <c r="E23" s="1129"/>
      <c r="F23" s="1129"/>
      <c r="G23" s="1130">
        <f>IF(入力!E22="排水","",工事店情報!D7)</f>
        <v>0</v>
      </c>
      <c r="H23" s="1130"/>
      <c r="I23" s="1130"/>
      <c r="J23" s="1130"/>
      <c r="K23" s="1130"/>
      <c r="L23" s="1130"/>
      <c r="M23" s="1130"/>
      <c r="N23" s="1130"/>
      <c r="O23" s="1130"/>
      <c r="P23" s="1130"/>
      <c r="Q23" s="1130"/>
      <c r="R23" s="1130"/>
      <c r="S23" s="1130"/>
      <c r="T23" s="33"/>
      <c r="U23" s="21"/>
      <c r="V23" s="1129" t="s">
        <v>45</v>
      </c>
      <c r="W23" s="1129"/>
      <c r="X23" s="1129"/>
      <c r="Y23" s="1132">
        <f>IF(入力!E22="給水","",工事店情報!D14)</f>
        <v>0</v>
      </c>
      <c r="Z23" s="1132"/>
      <c r="AA23" s="1132"/>
      <c r="AB23" s="1132"/>
      <c r="AC23" s="1132"/>
      <c r="AD23" s="1132"/>
      <c r="AE23" s="1132"/>
      <c r="AF23" s="1132"/>
      <c r="AG23" s="1132"/>
      <c r="AH23" s="1132"/>
      <c r="AI23" s="1132"/>
      <c r="AJ23" s="1132"/>
      <c r="AK23" s="1132"/>
      <c r="AL23" s="34"/>
    </row>
    <row r="24" spans="1:41" ht="12" customHeight="1">
      <c r="B24" s="1006"/>
      <c r="C24" s="1007"/>
      <c r="D24" s="1129"/>
      <c r="E24" s="1129"/>
      <c r="F24" s="1129"/>
      <c r="G24" s="1130"/>
      <c r="H24" s="1130"/>
      <c r="I24" s="1130"/>
      <c r="J24" s="1130"/>
      <c r="K24" s="1130"/>
      <c r="L24" s="1130"/>
      <c r="M24" s="1130"/>
      <c r="N24" s="1130"/>
      <c r="O24" s="1130"/>
      <c r="P24" s="1130"/>
      <c r="Q24" s="1130"/>
      <c r="R24" s="1130"/>
      <c r="S24" s="1130"/>
      <c r="T24" s="33"/>
      <c r="U24" s="21"/>
      <c r="V24" s="1129"/>
      <c r="W24" s="1129"/>
      <c r="X24" s="1129"/>
      <c r="Y24" s="1131"/>
      <c r="Z24" s="1131"/>
      <c r="AA24" s="1131"/>
      <c r="AB24" s="1131"/>
      <c r="AC24" s="1131"/>
      <c r="AD24" s="1131"/>
      <c r="AE24" s="1131"/>
      <c r="AF24" s="1131"/>
      <c r="AG24" s="1131"/>
      <c r="AH24" s="1131"/>
      <c r="AI24" s="1131"/>
      <c r="AJ24" s="1131"/>
      <c r="AK24" s="1131"/>
      <c r="AL24" s="34"/>
    </row>
    <row r="25" spans="1:41" ht="19.5" customHeight="1">
      <c r="B25" s="1006"/>
      <c r="C25" s="1007"/>
      <c r="D25" s="1133" t="s">
        <v>9</v>
      </c>
      <c r="E25" s="1134"/>
      <c r="F25" s="1134"/>
      <c r="G25" s="35"/>
      <c r="H25" s="915">
        <f>IF(入力!E22="排水","",工事店情報!D8)</f>
        <v>0</v>
      </c>
      <c r="I25" s="915"/>
      <c r="J25" s="915"/>
      <c r="K25" s="915"/>
      <c r="L25" s="915"/>
      <c r="M25" s="915"/>
      <c r="N25" s="915"/>
      <c r="O25" s="915"/>
      <c r="P25" s="915"/>
      <c r="Q25" s="915"/>
      <c r="R25" s="915"/>
      <c r="S25" s="35"/>
      <c r="T25" s="36"/>
      <c r="U25" s="37"/>
      <c r="V25" s="1135" t="s">
        <v>9</v>
      </c>
      <c r="W25" s="1135"/>
      <c r="X25" s="1135"/>
      <c r="Y25" s="1135"/>
      <c r="Z25" s="916">
        <f>IF(入力!E22="給水","",工事店情報!D15)</f>
        <v>0</v>
      </c>
      <c r="AA25" s="916"/>
      <c r="AB25" s="916"/>
      <c r="AC25" s="916"/>
      <c r="AD25" s="916"/>
      <c r="AE25" s="916"/>
      <c r="AF25" s="916"/>
      <c r="AG25" s="916"/>
      <c r="AH25" s="916"/>
      <c r="AI25" s="916"/>
      <c r="AJ25" s="916"/>
      <c r="AK25" s="916"/>
      <c r="AL25" s="34"/>
    </row>
    <row r="26" spans="1:41" ht="16.5">
      <c r="B26" s="1006"/>
      <c r="C26" s="1054"/>
      <c r="D26" s="1136" t="s">
        <v>68</v>
      </c>
      <c r="E26" s="1137"/>
      <c r="F26" s="1137"/>
      <c r="G26" s="1137"/>
      <c r="H26" s="1137"/>
      <c r="I26" s="1137"/>
      <c r="J26" s="1137"/>
      <c r="K26" s="1092">
        <f>IF(入力!E22="排水","",工事店情報!D10)</f>
        <v>0</v>
      </c>
      <c r="L26" s="1092"/>
      <c r="M26" s="1092"/>
      <c r="N26" s="1092"/>
      <c r="O26" s="31" t="s">
        <v>40</v>
      </c>
      <c r="P26" s="31"/>
      <c r="Q26" s="31"/>
      <c r="R26" s="31"/>
      <c r="T26" s="31"/>
      <c r="U26" s="38"/>
      <c r="V26" s="1138" t="s">
        <v>44</v>
      </c>
      <c r="W26" s="1138"/>
      <c r="X26" s="1138"/>
      <c r="Y26" s="1138"/>
      <c r="Z26" s="1139"/>
      <c r="AA26" s="1139"/>
      <c r="AB26" s="1139"/>
      <c r="AC26" s="1092">
        <f>IF(入力!E22="給水","",工事店情報!D16)</f>
        <v>0</v>
      </c>
      <c r="AD26" s="1092"/>
      <c r="AE26" s="1092"/>
      <c r="AF26" s="1092"/>
      <c r="AG26" s="1092"/>
      <c r="AH26" s="31" t="s">
        <v>40</v>
      </c>
      <c r="AI26" s="31"/>
      <c r="AJ26" s="31"/>
      <c r="AK26" s="21"/>
      <c r="AL26" s="34"/>
    </row>
    <row r="27" spans="1:41" ht="23.25" customHeight="1" thickBot="1">
      <c r="B27" s="1008"/>
      <c r="C27" s="1009"/>
      <c r="D27" s="1093" t="s">
        <v>275</v>
      </c>
      <c r="E27" s="1094"/>
      <c r="F27" s="1094"/>
      <c r="G27" s="1095">
        <f>IF(入力!E22="排水","",工事店情報!D11)</f>
        <v>0</v>
      </c>
      <c r="H27" s="1095"/>
      <c r="I27" s="1095"/>
      <c r="J27" s="1095"/>
      <c r="K27" s="1095"/>
      <c r="L27" s="1095"/>
      <c r="M27" s="1095"/>
      <c r="N27" s="1095"/>
      <c r="O27" s="1095"/>
      <c r="P27" s="1095"/>
      <c r="Q27" s="1095"/>
      <c r="R27" s="1095"/>
      <c r="S27" s="1095"/>
      <c r="T27" s="39"/>
      <c r="U27" s="40"/>
      <c r="V27" s="1094" t="s">
        <v>275</v>
      </c>
      <c r="W27" s="1094"/>
      <c r="X27" s="1094"/>
      <c r="Y27" s="1095">
        <f>IF(入力!E22="給水","",工事店情報!D17)</f>
        <v>0</v>
      </c>
      <c r="Z27" s="1095"/>
      <c r="AA27" s="1095"/>
      <c r="AB27" s="1095"/>
      <c r="AC27" s="1095"/>
      <c r="AD27" s="1095"/>
      <c r="AE27" s="1095"/>
      <c r="AF27" s="1095"/>
      <c r="AG27" s="1095"/>
      <c r="AH27" s="1095"/>
      <c r="AI27" s="1095"/>
      <c r="AJ27" s="1095"/>
      <c r="AK27" s="1095"/>
      <c r="AL27" s="41"/>
    </row>
    <row r="28" spans="1:41" ht="13.5" customHeight="1">
      <c r="B28" s="1006" t="s">
        <v>8</v>
      </c>
      <c r="C28" s="1054"/>
      <c r="D28" s="1055" t="s">
        <v>55</v>
      </c>
      <c r="E28" s="1057" t="s">
        <v>56</v>
      </c>
      <c r="F28" s="1057"/>
      <c r="G28" s="1057"/>
      <c r="H28" s="1058"/>
      <c r="I28" s="1061" t="str">
        <f>入力!E31&amp;入力!E32</f>
        <v/>
      </c>
      <c r="J28" s="1062"/>
      <c r="K28" s="1062"/>
      <c r="L28" s="1062"/>
      <c r="M28" s="1062"/>
      <c r="N28" s="1062"/>
      <c r="O28" s="1062"/>
      <c r="P28" s="1062"/>
      <c r="Q28" s="1062"/>
      <c r="R28" s="1062"/>
      <c r="S28" s="1062"/>
      <c r="T28" s="1062"/>
      <c r="U28" s="1063"/>
      <c r="V28" s="1067" t="s">
        <v>35</v>
      </c>
      <c r="W28" s="1067"/>
      <c r="X28" s="1067"/>
      <c r="Y28" s="1067"/>
      <c r="Z28" s="1067"/>
      <c r="AA28" s="1069" t="str">
        <f>IF(入力!E33="","",入力!E33)</f>
        <v/>
      </c>
      <c r="AB28" s="1070"/>
      <c r="AC28" s="1070"/>
      <c r="AD28" s="1070"/>
      <c r="AE28" s="1070"/>
      <c r="AF28" s="1070"/>
      <c r="AG28" s="1070"/>
      <c r="AH28" s="1070"/>
      <c r="AI28" s="1070"/>
      <c r="AJ28" s="1070"/>
      <c r="AK28" s="1070"/>
      <c r="AL28" s="1071"/>
    </row>
    <row r="29" spans="1:41" ht="13.5" customHeight="1">
      <c r="B29" s="1006"/>
      <c r="C29" s="1054"/>
      <c r="D29" s="1056"/>
      <c r="E29" s="1059"/>
      <c r="F29" s="1059"/>
      <c r="G29" s="1059"/>
      <c r="H29" s="1060"/>
      <c r="I29" s="1064"/>
      <c r="J29" s="1065"/>
      <c r="K29" s="1065"/>
      <c r="L29" s="1065"/>
      <c r="M29" s="1065"/>
      <c r="N29" s="1065"/>
      <c r="O29" s="1065"/>
      <c r="P29" s="1065"/>
      <c r="Q29" s="1065"/>
      <c r="R29" s="1065"/>
      <c r="S29" s="1065"/>
      <c r="T29" s="1065"/>
      <c r="U29" s="1066"/>
      <c r="V29" s="1068"/>
      <c r="W29" s="1068"/>
      <c r="X29" s="1068"/>
      <c r="Y29" s="1068"/>
      <c r="Z29" s="1068"/>
      <c r="AA29" s="1072"/>
      <c r="AB29" s="1073"/>
      <c r="AC29" s="1073"/>
      <c r="AD29" s="1073"/>
      <c r="AE29" s="1073"/>
      <c r="AF29" s="1073"/>
      <c r="AG29" s="1073"/>
      <c r="AH29" s="1073"/>
      <c r="AI29" s="1073"/>
      <c r="AJ29" s="1073"/>
      <c r="AK29" s="1073"/>
      <c r="AL29" s="1074"/>
    </row>
    <row r="30" spans="1:41" ht="13.5" customHeight="1">
      <c r="B30" s="1006"/>
      <c r="C30" s="1054"/>
      <c r="D30" s="1056"/>
      <c r="E30" s="1075" t="s">
        <v>57</v>
      </c>
      <c r="F30" s="1075"/>
      <c r="G30" s="1075"/>
      <c r="H30" s="1012"/>
      <c r="I30" s="1076" t="str">
        <f>IF(入力!E34=0,"",入力!E34)</f>
        <v/>
      </c>
      <c r="J30" s="1077"/>
      <c r="K30" s="1077"/>
      <c r="L30" s="1077"/>
      <c r="M30" s="1077"/>
      <c r="N30" s="1077"/>
      <c r="O30" s="1077"/>
      <c r="P30" s="1077"/>
      <c r="Q30" s="1077"/>
      <c r="R30" s="1077"/>
      <c r="S30" s="1077"/>
      <c r="T30" s="1077"/>
      <c r="U30" s="1077"/>
      <c r="V30" s="1077"/>
      <c r="W30" s="1077"/>
      <c r="X30" s="1077"/>
      <c r="Y30" s="1077"/>
      <c r="Z30" s="1078"/>
      <c r="AA30" s="1079" t="s">
        <v>34</v>
      </c>
      <c r="AB30" s="1080"/>
      <c r="AC30" s="1080"/>
      <c r="AD30" s="1080"/>
      <c r="AE30" s="1081"/>
      <c r="AF30" s="1085" t="str">
        <f>IF(入力!E35="","未入力です!",入力!E35)</f>
        <v>未入力です!</v>
      </c>
      <c r="AG30" s="1086"/>
      <c r="AH30" s="1086"/>
      <c r="AI30" s="1086"/>
      <c r="AJ30" s="1086"/>
      <c r="AK30" s="1096" t="s">
        <v>277</v>
      </c>
      <c r="AL30" s="1097"/>
    </row>
    <row r="31" spans="1:41" ht="13.5" customHeight="1">
      <c r="B31" s="1006"/>
      <c r="C31" s="1054"/>
      <c r="D31" s="1056"/>
      <c r="E31" s="1059"/>
      <c r="F31" s="1059"/>
      <c r="G31" s="1059"/>
      <c r="H31" s="1060"/>
      <c r="I31" s="1064"/>
      <c r="J31" s="1065"/>
      <c r="K31" s="1065"/>
      <c r="L31" s="1065"/>
      <c r="M31" s="1065"/>
      <c r="N31" s="1065"/>
      <c r="O31" s="1065"/>
      <c r="P31" s="1065"/>
      <c r="Q31" s="1065"/>
      <c r="R31" s="1065"/>
      <c r="S31" s="1065"/>
      <c r="T31" s="1065"/>
      <c r="U31" s="1065"/>
      <c r="V31" s="1065"/>
      <c r="W31" s="1065"/>
      <c r="X31" s="1065"/>
      <c r="Y31" s="1065"/>
      <c r="Z31" s="1066"/>
      <c r="AA31" s="1082"/>
      <c r="AB31" s="1083"/>
      <c r="AC31" s="1083"/>
      <c r="AD31" s="1083"/>
      <c r="AE31" s="1084"/>
      <c r="AF31" s="1087"/>
      <c r="AG31" s="1088"/>
      <c r="AH31" s="1088"/>
      <c r="AI31" s="1088"/>
      <c r="AJ31" s="1088"/>
      <c r="AK31" s="1098"/>
      <c r="AL31" s="1099"/>
    </row>
    <row r="32" spans="1:41" ht="16.5" customHeight="1">
      <c r="B32" s="1006"/>
      <c r="C32" s="1007"/>
      <c r="D32" s="1100" t="s">
        <v>10</v>
      </c>
      <c r="E32" s="1100"/>
      <c r="F32" s="1100"/>
      <c r="G32" s="1100"/>
      <c r="H32" s="1101"/>
      <c r="I32" s="1102" t="str">
        <f>IF(入力!E36="","",IF(入力!E37="","路線名等が未入力です！",入力!E36&amp;"("&amp;入力!E37&amp;")"))</f>
        <v/>
      </c>
      <c r="J32" s="1103"/>
      <c r="K32" s="1103"/>
      <c r="L32" s="1103"/>
      <c r="M32" s="1103"/>
      <c r="N32" s="1103"/>
      <c r="O32" s="1103"/>
      <c r="P32" s="1103"/>
      <c r="Q32" s="1103"/>
      <c r="R32" s="1103"/>
      <c r="S32" s="1103"/>
      <c r="T32" s="1103"/>
      <c r="U32" s="1103"/>
      <c r="V32" s="1103"/>
      <c r="W32" s="1103"/>
      <c r="X32" s="1103"/>
      <c r="Y32" s="1103"/>
      <c r="Z32" s="1103"/>
      <c r="AA32" s="1103"/>
      <c r="AB32" s="1103"/>
      <c r="AC32" s="1103"/>
      <c r="AD32" s="1103"/>
      <c r="AE32" s="1103"/>
      <c r="AF32" s="1103"/>
      <c r="AG32" s="1103"/>
      <c r="AH32" s="1103"/>
      <c r="AI32" s="1103"/>
      <c r="AJ32" s="1103"/>
      <c r="AK32" s="1103"/>
      <c r="AL32" s="1104"/>
    </row>
    <row r="33" spans="2:39" ht="12.75" customHeight="1">
      <c r="B33" s="1006"/>
      <c r="C33" s="1007"/>
      <c r="D33" s="1105" t="s">
        <v>11</v>
      </c>
      <c r="E33" s="1106"/>
      <c r="F33" s="1106"/>
      <c r="G33" s="1106"/>
      <c r="H33" s="1106"/>
      <c r="I33" s="1107" t="str">
        <f>入力!E38&amp;" "&amp;入力!F38</f>
        <v xml:space="preserve"> 用途コードを入力してください。</v>
      </c>
      <c r="J33" s="1108"/>
      <c r="K33" s="1108"/>
      <c r="L33" s="1108"/>
      <c r="M33" s="1108"/>
      <c r="N33" s="1108"/>
      <c r="O33" s="1108"/>
      <c r="P33" s="1108"/>
      <c r="Q33" s="1108"/>
      <c r="R33" s="1108"/>
      <c r="S33" s="1108"/>
      <c r="T33" s="1108"/>
      <c r="U33" s="1109"/>
      <c r="V33" s="1113" t="s">
        <v>31</v>
      </c>
      <c r="W33" s="1113"/>
      <c r="X33" s="1113"/>
      <c r="Y33" s="1113"/>
      <c r="Z33" s="1113"/>
      <c r="AA33" s="1114" t="str">
        <f>入力!E39&amp;" "&amp;入力!F39</f>
        <v xml:space="preserve"> 工事が終了した後の排水の処理方法を入力してください。1:下水　2:浄化槽　3:汲取り　4:流入なし</v>
      </c>
      <c r="AB33" s="1115"/>
      <c r="AC33" s="1115"/>
      <c r="AD33" s="1115"/>
      <c r="AE33" s="1115"/>
      <c r="AF33" s="1115"/>
      <c r="AG33" s="1115"/>
      <c r="AH33" s="1115"/>
      <c r="AI33" s="1115"/>
      <c r="AJ33" s="1115"/>
      <c r="AK33" s="1115"/>
      <c r="AL33" s="1116"/>
    </row>
    <row r="34" spans="2:39" ht="12.75" customHeight="1">
      <c r="B34" s="1006"/>
      <c r="C34" s="1007"/>
      <c r="D34" s="1105"/>
      <c r="E34" s="1106"/>
      <c r="F34" s="1106"/>
      <c r="G34" s="1106"/>
      <c r="H34" s="1106"/>
      <c r="I34" s="1110"/>
      <c r="J34" s="1111"/>
      <c r="K34" s="1111"/>
      <c r="L34" s="1111"/>
      <c r="M34" s="1111"/>
      <c r="N34" s="1111"/>
      <c r="O34" s="1111"/>
      <c r="P34" s="1111"/>
      <c r="Q34" s="1111"/>
      <c r="R34" s="1111"/>
      <c r="S34" s="1111"/>
      <c r="T34" s="1111"/>
      <c r="U34" s="1112"/>
      <c r="V34" s="1113"/>
      <c r="W34" s="1113"/>
      <c r="X34" s="1113"/>
      <c r="Y34" s="1113"/>
      <c r="Z34" s="1113"/>
      <c r="AA34" s="1117"/>
      <c r="AB34" s="1118"/>
      <c r="AC34" s="1118"/>
      <c r="AD34" s="1118"/>
      <c r="AE34" s="1118"/>
      <c r="AF34" s="1118"/>
      <c r="AG34" s="1118"/>
      <c r="AH34" s="1118"/>
      <c r="AI34" s="1118"/>
      <c r="AJ34" s="1118"/>
      <c r="AK34" s="1118"/>
      <c r="AL34" s="1119"/>
    </row>
    <row r="35" spans="2:39" ht="18.75" customHeight="1" thickBot="1">
      <c r="B35" s="1008"/>
      <c r="C35" s="1009"/>
      <c r="D35" s="1037" t="s">
        <v>12</v>
      </c>
      <c r="E35" s="1037"/>
      <c r="F35" s="1037"/>
      <c r="G35" s="1037"/>
      <c r="H35" s="1037"/>
      <c r="I35" s="1090">
        <f>YEAR(入力!E40)</f>
        <v>1900</v>
      </c>
      <c r="J35" s="1089"/>
      <c r="K35" s="1089"/>
      <c r="L35" s="1089"/>
      <c r="M35" s="42" t="s">
        <v>43</v>
      </c>
      <c r="N35" s="1089">
        <f>MONTH(入力!E40)</f>
        <v>1</v>
      </c>
      <c r="O35" s="1089"/>
      <c r="P35" s="1089"/>
      <c r="Q35" s="42" t="s">
        <v>70</v>
      </c>
      <c r="R35" s="1089">
        <f>DAY(入力!E40)</f>
        <v>0</v>
      </c>
      <c r="S35" s="1089"/>
      <c r="T35" s="1089"/>
      <c r="U35" s="43" t="s">
        <v>69</v>
      </c>
      <c r="V35" s="1091" t="s">
        <v>13</v>
      </c>
      <c r="W35" s="1091"/>
      <c r="X35" s="1091"/>
      <c r="Y35" s="1091"/>
      <c r="Z35" s="1091"/>
      <c r="AA35" s="1090">
        <f>YEAR(入力!E41)</f>
        <v>1900</v>
      </c>
      <c r="AB35" s="1089"/>
      <c r="AC35" s="1089"/>
      <c r="AD35" s="42" t="s">
        <v>43</v>
      </c>
      <c r="AE35" s="1089">
        <f>MONTH(入力!E41)</f>
        <v>1</v>
      </c>
      <c r="AF35" s="1089"/>
      <c r="AG35" s="1089"/>
      <c r="AH35" s="42" t="s">
        <v>71</v>
      </c>
      <c r="AI35" s="1089">
        <f>DAY(入力!E41)</f>
        <v>0</v>
      </c>
      <c r="AJ35" s="1089"/>
      <c r="AK35" s="1089"/>
      <c r="AL35" s="44" t="s">
        <v>69</v>
      </c>
      <c r="AM35" s="45"/>
    </row>
    <row r="36" spans="2:39" s="21" customFormat="1" ht="18.75" customHeight="1">
      <c r="B36" s="1004" t="s">
        <v>61</v>
      </c>
      <c r="C36" s="1005"/>
      <c r="D36" s="1010" t="s">
        <v>46</v>
      </c>
      <c r="E36" s="1011"/>
      <c r="F36" s="1011"/>
      <c r="G36" s="1011"/>
      <c r="H36" s="1011"/>
      <c r="I36" s="1014" t="s">
        <v>59</v>
      </c>
      <c r="J36" s="1014"/>
      <c r="K36" s="1014"/>
      <c r="L36" s="1014"/>
      <c r="M36" s="1014"/>
      <c r="N36" s="46"/>
      <c r="O36" s="59" t="str">
        <f>IF(入力!E22="排水","",入力!F42)</f>
        <v>既設の配水管有無が未入力か正しくありません。</v>
      </c>
      <c r="P36" s="919" t="str">
        <f>IF(入力!E22="排水","",IF(入力!E42="0","","口径:"&amp;入力!E43&amp;"mm　管種:"&amp;入力!E44))</f>
        <v>口径:mm　管種:</v>
      </c>
      <c r="Q36" s="919"/>
      <c r="R36" s="919"/>
      <c r="S36" s="919"/>
      <c r="T36" s="919"/>
      <c r="U36" s="919"/>
      <c r="V36" s="919"/>
      <c r="W36" s="919"/>
      <c r="X36" s="919"/>
      <c r="Y36" s="919"/>
      <c r="Z36" s="919"/>
      <c r="AA36" s="920"/>
      <c r="AB36" s="1015" t="s">
        <v>26</v>
      </c>
      <c r="AC36" s="1016"/>
      <c r="AD36" s="1016"/>
      <c r="AE36" s="1016"/>
      <c r="AF36" s="1016"/>
      <c r="AG36" s="1017"/>
      <c r="AH36" s="1043" t="str">
        <f>IF(入力!E22="排水","",IF(OR(入力!E47="0",入力!E47=""),"",入力!E47))</f>
        <v/>
      </c>
      <c r="AI36" s="1043"/>
      <c r="AJ36" s="1043"/>
      <c r="AK36" s="1043"/>
      <c r="AL36" s="1044"/>
    </row>
    <row r="37" spans="2:39" s="21" customFormat="1" ht="18.75" customHeight="1">
      <c r="B37" s="1006"/>
      <c r="C37" s="1007"/>
      <c r="D37" s="1012"/>
      <c r="E37" s="1013"/>
      <c r="F37" s="1013"/>
      <c r="G37" s="1013"/>
      <c r="H37" s="1013"/>
      <c r="I37" s="1045" t="s">
        <v>60</v>
      </c>
      <c r="J37" s="1045"/>
      <c r="K37" s="1045"/>
      <c r="L37" s="1045"/>
      <c r="M37" s="1045"/>
      <c r="N37" s="47"/>
      <c r="O37" s="60" t="str">
        <f>IF(入力!E22="排水","",入力!F45)</f>
        <v>配水管が無なので給水管は無ではありませんか？</v>
      </c>
      <c r="P37" s="921" t="str">
        <f>IF(入力!E22="排水","",IF(入力!E45="0","","口径:"&amp;入力!E46&amp;"mm"))</f>
        <v>口径:mm</v>
      </c>
      <c r="Q37" s="921"/>
      <c r="R37" s="921"/>
      <c r="S37" s="921"/>
      <c r="T37" s="921"/>
      <c r="U37" s="921"/>
      <c r="V37" s="921"/>
      <c r="W37" s="921"/>
      <c r="X37" s="922"/>
      <c r="Y37" s="1046" t="s">
        <v>54</v>
      </c>
      <c r="Z37" s="1047"/>
      <c r="AA37" s="1048"/>
      <c r="AB37" s="1049" t="str">
        <f>IF(OR(入力!E48="0",入力!E48=""),"",入力!E48)</f>
        <v/>
      </c>
      <c r="AC37" s="1050"/>
      <c r="AD37" s="48" t="s">
        <v>278</v>
      </c>
      <c r="AE37" s="1046" t="s">
        <v>53</v>
      </c>
      <c r="AF37" s="1047"/>
      <c r="AG37" s="1047"/>
      <c r="AH37" s="1051" t="str">
        <f>IF(入力!E22="排水","",IF(OR(入力!E49="0",入力!E49=""),"",入力!E49))</f>
        <v/>
      </c>
      <c r="AI37" s="1052"/>
      <c r="AJ37" s="1052"/>
      <c r="AK37" s="1052"/>
      <c r="AL37" s="1053"/>
    </row>
    <row r="38" spans="2:39" s="21" customFormat="1" ht="18.75" customHeight="1" thickBot="1">
      <c r="B38" s="1008"/>
      <c r="C38" s="1009"/>
      <c r="D38" s="1037" t="s">
        <v>47</v>
      </c>
      <c r="E38" s="1037"/>
      <c r="F38" s="1037"/>
      <c r="G38" s="1037"/>
      <c r="H38" s="1038"/>
      <c r="I38" s="1039" t="s">
        <v>63</v>
      </c>
      <c r="J38" s="1040"/>
      <c r="K38" s="1040"/>
      <c r="L38" s="1040"/>
      <c r="M38" s="1040"/>
      <c r="N38" s="49"/>
      <c r="O38" s="61" t="str">
        <f>入力!F50</f>
        <v>下水取付管有無が未入力か正しくおありません。</v>
      </c>
      <c r="P38" s="923" t="str">
        <f>IF(入力!E51="0","","口径:"&amp;入力!E51&amp;"mm")</f>
        <v>口径:mm</v>
      </c>
      <c r="Q38" s="923"/>
      <c r="R38" s="923"/>
      <c r="S38" s="923"/>
      <c r="T38" s="923"/>
      <c r="U38" s="923"/>
      <c r="V38" s="923"/>
      <c r="W38" s="923"/>
      <c r="X38" s="924"/>
      <c r="Y38" s="1041" t="s">
        <v>50</v>
      </c>
      <c r="Z38" s="1042"/>
      <c r="AA38" s="1042"/>
      <c r="AB38" s="1042"/>
      <c r="AC38" s="1042"/>
      <c r="AD38" s="1042"/>
      <c r="AE38" s="1035" t="str">
        <f>入力!F52</f>
        <v>公共桝有無が未入力か正しくおありません。</v>
      </c>
      <c r="AF38" s="923"/>
      <c r="AG38" s="923"/>
      <c r="AH38" s="923"/>
      <c r="AI38" s="923"/>
      <c r="AJ38" s="923"/>
      <c r="AK38" s="923"/>
      <c r="AL38" s="1036"/>
    </row>
    <row r="39" spans="2:39" ht="11.25" customHeight="1">
      <c r="B39" s="1004" t="s">
        <v>279</v>
      </c>
      <c r="C39" s="1005"/>
      <c r="D39" s="976" t="s">
        <v>14</v>
      </c>
      <c r="E39" s="977"/>
      <c r="F39" s="977"/>
      <c r="G39" s="978"/>
      <c r="H39" s="1021" t="str">
        <f>IF(入力!E22="排水","",入力!F53)</f>
        <v>工事内容が未入力か誤っています。</v>
      </c>
      <c r="I39" s="1022"/>
      <c r="J39" s="1022"/>
      <c r="K39" s="1022"/>
      <c r="L39" s="1022"/>
      <c r="M39" s="1022"/>
      <c r="N39" s="1022"/>
      <c r="O39" s="1022"/>
      <c r="P39" s="1022"/>
      <c r="Q39" s="1022"/>
      <c r="R39" s="1022"/>
      <c r="S39" s="1022"/>
      <c r="T39" s="1022"/>
      <c r="U39" s="1022"/>
      <c r="V39" s="1022"/>
      <c r="W39" s="1022"/>
      <c r="X39" s="1022"/>
      <c r="Y39" s="1022"/>
      <c r="Z39" s="1022"/>
      <c r="AA39" s="1022"/>
      <c r="AB39" s="1022"/>
      <c r="AC39" s="1022"/>
      <c r="AD39" s="1022"/>
      <c r="AE39" s="1022"/>
      <c r="AF39" s="1022"/>
      <c r="AG39" s="1022"/>
      <c r="AH39" s="1022"/>
      <c r="AI39" s="1022"/>
      <c r="AJ39" s="1022"/>
      <c r="AK39" s="1022"/>
      <c r="AL39" s="1023"/>
    </row>
    <row r="40" spans="2:39" ht="11.25" customHeight="1">
      <c r="B40" s="1006"/>
      <c r="C40" s="1007"/>
      <c r="D40" s="1018"/>
      <c r="E40" s="1019"/>
      <c r="F40" s="1019"/>
      <c r="G40" s="1020"/>
      <c r="H40" s="1024"/>
      <c r="I40" s="1025"/>
      <c r="J40" s="1025"/>
      <c r="K40" s="1025"/>
      <c r="L40" s="1025"/>
      <c r="M40" s="1025"/>
      <c r="N40" s="1025"/>
      <c r="O40" s="1025"/>
      <c r="P40" s="1025"/>
      <c r="Q40" s="1025"/>
      <c r="R40" s="1025"/>
      <c r="S40" s="1025"/>
      <c r="T40" s="1025"/>
      <c r="U40" s="1025"/>
      <c r="V40" s="1025"/>
      <c r="W40" s="1025"/>
      <c r="X40" s="1025"/>
      <c r="Y40" s="1025"/>
      <c r="Z40" s="1025"/>
      <c r="AA40" s="1025"/>
      <c r="AB40" s="1025"/>
      <c r="AC40" s="1025"/>
      <c r="AD40" s="1025"/>
      <c r="AE40" s="1025"/>
      <c r="AF40" s="1025"/>
      <c r="AG40" s="1025"/>
      <c r="AH40" s="1025"/>
      <c r="AI40" s="1025"/>
      <c r="AJ40" s="1025"/>
      <c r="AK40" s="1025"/>
      <c r="AL40" s="1026"/>
    </row>
    <row r="41" spans="2:39" ht="22.5" customHeight="1">
      <c r="B41" s="1006"/>
      <c r="C41" s="1007"/>
      <c r="D41" s="979"/>
      <c r="E41" s="980"/>
      <c r="F41" s="980"/>
      <c r="G41" s="981"/>
      <c r="H41" s="1027" t="str">
        <f>IF(入力!E22="排水","",IF(入力!E57="2",入力!F57,"")&amp;"　"&amp;IF(入力!E58="2",入力!F58,""))</f>
        <v>　</v>
      </c>
      <c r="I41" s="1028"/>
      <c r="J41" s="1028"/>
      <c r="K41" s="1028"/>
      <c r="L41" s="1028"/>
      <c r="M41" s="1028"/>
      <c r="N41" s="1028"/>
      <c r="O41" s="1028"/>
      <c r="P41" s="1028"/>
      <c r="Q41" s="1028"/>
      <c r="R41" s="1028"/>
      <c r="S41" s="1028"/>
      <c r="T41" s="1028"/>
      <c r="U41" s="1028"/>
      <c r="V41" s="1028" t="str">
        <f>IF(入力!E22="排水","",入力!F54)</f>
        <v>申請区分を入力してください。</v>
      </c>
      <c r="W41" s="1028"/>
      <c r="X41" s="1028"/>
      <c r="Y41" s="1028"/>
      <c r="Z41" s="1028"/>
      <c r="AA41" s="1028"/>
      <c r="AB41" s="1028"/>
      <c r="AC41" s="1028"/>
      <c r="AD41" s="1028"/>
      <c r="AE41" s="1028"/>
      <c r="AF41" s="1028"/>
      <c r="AG41" s="1028"/>
      <c r="AH41" s="1028"/>
      <c r="AI41" s="1028"/>
      <c r="AJ41" s="1028"/>
      <c r="AK41" s="1028"/>
      <c r="AL41" s="1029"/>
    </row>
    <row r="42" spans="2:39" ht="15" customHeight="1">
      <c r="B42" s="1006"/>
      <c r="C42" s="1007"/>
      <c r="D42" s="951" t="s">
        <v>16</v>
      </c>
      <c r="E42" s="926"/>
      <c r="F42" s="926"/>
      <c r="G42" s="926"/>
      <c r="H42" s="926" t="s">
        <v>15</v>
      </c>
      <c r="I42" s="926"/>
      <c r="J42" s="926"/>
      <c r="K42" s="926"/>
      <c r="L42" s="926" t="s">
        <v>17</v>
      </c>
      <c r="M42" s="926"/>
      <c r="N42" s="926"/>
      <c r="O42" s="926"/>
      <c r="P42" s="926" t="s">
        <v>18</v>
      </c>
      <c r="Q42" s="926"/>
      <c r="R42" s="926"/>
      <c r="S42" s="926"/>
      <c r="T42" s="926" t="s">
        <v>19</v>
      </c>
      <c r="U42" s="926"/>
      <c r="V42" s="926"/>
      <c r="W42" s="926"/>
      <c r="X42" s="926" t="s">
        <v>23</v>
      </c>
      <c r="Y42" s="926"/>
      <c r="Z42" s="926"/>
      <c r="AA42" s="926"/>
      <c r="AB42" s="926" t="s">
        <v>24</v>
      </c>
      <c r="AC42" s="926"/>
      <c r="AD42" s="926"/>
      <c r="AE42" s="926"/>
      <c r="AF42" s="926"/>
      <c r="AG42" s="926"/>
      <c r="AH42" s="926"/>
      <c r="AI42" s="926"/>
      <c r="AJ42" s="926"/>
      <c r="AK42" s="926"/>
      <c r="AL42" s="1003"/>
    </row>
    <row r="43" spans="2:39" ht="15" customHeight="1">
      <c r="B43" s="1006"/>
      <c r="C43" s="1007"/>
      <c r="D43" s="1030" t="str">
        <f>IF(入力!E22="排水","",入力!E61&amp;" "&amp;入力!F61)</f>
        <v xml:space="preserve"> 中間検査有無が未入力か正しくおありません。</v>
      </c>
      <c r="E43" s="996"/>
      <c r="F43" s="996"/>
      <c r="G43" s="996"/>
      <c r="H43" s="996" t="str">
        <f>IF(入力!E22="排水","",入力!E62&amp;" "&amp;入力!F62)</f>
        <v xml:space="preserve"> 無</v>
      </c>
      <c r="I43" s="996"/>
      <c r="J43" s="996"/>
      <c r="K43" s="996"/>
      <c r="L43" s="996" t="str">
        <f>IF(入力!E22="排水","",入力!E63&amp;" "&amp;入力!F63)</f>
        <v xml:space="preserve"> 入力内容が誤っています。</v>
      </c>
      <c r="M43" s="996"/>
      <c r="N43" s="996"/>
      <c r="O43" s="996"/>
      <c r="P43" s="996" t="str">
        <f>IF(入力!E22="排水","",入力!E64&amp;" "&amp;入力!F64)</f>
        <v xml:space="preserve"> 分担金工事有無が未入力か正しくおありません。</v>
      </c>
      <c r="Q43" s="996"/>
      <c r="R43" s="996"/>
      <c r="S43" s="996"/>
      <c r="T43" s="1031" t="str">
        <f>IF(入力!E22="排水","",入力!F65)</f>
        <v/>
      </c>
      <c r="U43" s="1032"/>
      <c r="V43" s="1032"/>
      <c r="W43" s="1030"/>
      <c r="X43" s="996" t="str">
        <f>IF(入力!E22="排水","",入力!E66&amp;" "&amp;入力!F66)</f>
        <v xml:space="preserve"> 第１乙止水栓有無が未入力か正しくおありません。</v>
      </c>
      <c r="Y43" s="996"/>
      <c r="Z43" s="996"/>
      <c r="AA43" s="996"/>
      <c r="AB43" s="1033" t="str">
        <f>IF(入力!E22="排水","",入力!E67&amp;" "&amp;入力!F67)</f>
        <v xml:space="preserve"> 止水栓区分が未入力か誤っています。</v>
      </c>
      <c r="AC43" s="1033"/>
      <c r="AD43" s="1033"/>
      <c r="AE43" s="1033"/>
      <c r="AF43" s="1033"/>
      <c r="AG43" s="1033"/>
      <c r="AH43" s="1033"/>
      <c r="AI43" s="1033"/>
      <c r="AJ43" s="1033"/>
      <c r="AK43" s="1033"/>
      <c r="AL43" s="1034"/>
    </row>
    <row r="44" spans="2:39" ht="15" customHeight="1">
      <c r="B44" s="1006"/>
      <c r="C44" s="1007"/>
      <c r="D44" s="951" t="s">
        <v>20</v>
      </c>
      <c r="E44" s="926"/>
      <c r="F44" s="926"/>
      <c r="G44" s="926"/>
      <c r="H44" s="926" t="s">
        <v>280</v>
      </c>
      <c r="I44" s="926"/>
      <c r="J44" s="926"/>
      <c r="K44" s="926"/>
      <c r="L44" s="926"/>
      <c r="M44" s="926"/>
      <c r="N44" s="926"/>
      <c r="O44" s="926"/>
      <c r="P44" s="926"/>
      <c r="Q44" s="1002" t="s">
        <v>21</v>
      </c>
      <c r="R44" s="1002"/>
      <c r="S44" s="1002"/>
      <c r="T44" s="1002"/>
      <c r="U44" s="926" t="s">
        <v>22</v>
      </c>
      <c r="V44" s="926"/>
      <c r="W44" s="926"/>
      <c r="X44" s="926"/>
      <c r="Y44" s="926"/>
      <c r="Z44" s="926"/>
      <c r="AA44" s="926" t="s">
        <v>38</v>
      </c>
      <c r="AB44" s="926"/>
      <c r="AC44" s="926"/>
      <c r="AD44" s="926"/>
      <c r="AE44" s="926"/>
      <c r="AF44" s="926"/>
      <c r="AG44" s="926"/>
      <c r="AH44" s="926" t="s">
        <v>25</v>
      </c>
      <c r="AI44" s="926"/>
      <c r="AJ44" s="926"/>
      <c r="AK44" s="926"/>
      <c r="AL44" s="1003"/>
    </row>
    <row r="45" spans="2:39" ht="15" customHeight="1">
      <c r="B45" s="1006"/>
      <c r="C45" s="1007"/>
      <c r="D45" s="1030" t="str">
        <f>IF(入力!E22="排水","",入力!E68&amp;" "&amp;入力!F68)</f>
        <v xml:space="preserve"> 逆止弁有無が未入力か正しくおありません。</v>
      </c>
      <c r="E45" s="996"/>
      <c r="F45" s="996"/>
      <c r="G45" s="996"/>
      <c r="H45" s="995" t="str">
        <f>IF(入力!E22="排水","",入力!E69&amp;" "&amp;入力!F69)</f>
        <v xml:space="preserve"> メーターボックス種類が未入力か誤っています。</v>
      </c>
      <c r="I45" s="995"/>
      <c r="J45" s="995"/>
      <c r="K45" s="995"/>
      <c r="L45" s="995"/>
      <c r="M45" s="995"/>
      <c r="N45" s="995"/>
      <c r="O45" s="995"/>
      <c r="P45" s="995"/>
      <c r="Q45" s="996" t="str">
        <f>IF(入力!E22="排水","",入力!E70&amp; " "&amp;入力!F70)</f>
        <v xml:space="preserve"> 集合住宅台帳有無が未入力か正しくおありません。</v>
      </c>
      <c r="R45" s="996"/>
      <c r="S45" s="996"/>
      <c r="T45" s="996"/>
      <c r="U45" s="997" t="str">
        <f>IF(入力!E22="排水","",入力!E71&amp;" "&amp;入力!F71)</f>
        <v xml:space="preserve"> 給水区分が未入力か誤っています。</v>
      </c>
      <c r="V45" s="998"/>
      <c r="W45" s="998"/>
      <c r="X45" s="998"/>
      <c r="Y45" s="998"/>
      <c r="Z45" s="999"/>
      <c r="AA45" s="997" t="str">
        <f>IF(入力!E22="排水","",入力!E72&amp;" "&amp;入力!F72)</f>
        <v xml:space="preserve"> 契約区分が未入力か誤っています。</v>
      </c>
      <c r="AB45" s="998"/>
      <c r="AC45" s="998"/>
      <c r="AD45" s="998"/>
      <c r="AE45" s="998"/>
      <c r="AF45" s="998"/>
      <c r="AG45" s="999"/>
      <c r="AH45" s="1000" t="str">
        <f>IF(入力!E22="排水","",IF(入力!E73="","",入力!E73))</f>
        <v/>
      </c>
      <c r="AI45" s="1001"/>
      <c r="AJ45" s="1001"/>
      <c r="AK45" s="1001"/>
      <c r="AL45" s="62" t="s">
        <v>281</v>
      </c>
    </row>
    <row r="46" spans="2:39" ht="42.75" customHeight="1" thickBot="1">
      <c r="B46" s="1008"/>
      <c r="C46" s="1009"/>
      <c r="D46" s="990" t="s">
        <v>58</v>
      </c>
      <c r="E46" s="991"/>
      <c r="F46" s="991"/>
      <c r="G46" s="959"/>
      <c r="H46" s="992" t="str">
        <f>IF(入力!F74="","",入力!F74)</f>
        <v/>
      </c>
      <c r="I46" s="993"/>
      <c r="J46" s="993"/>
      <c r="K46" s="993"/>
      <c r="L46" s="993"/>
      <c r="M46" s="993"/>
      <c r="N46" s="993"/>
      <c r="O46" s="993"/>
      <c r="P46" s="993"/>
      <c r="Q46" s="993"/>
      <c r="R46" s="993"/>
      <c r="S46" s="993"/>
      <c r="T46" s="993"/>
      <c r="U46" s="993"/>
      <c r="V46" s="993"/>
      <c r="W46" s="993"/>
      <c r="X46" s="993"/>
      <c r="Y46" s="993"/>
      <c r="Z46" s="993"/>
      <c r="AA46" s="993"/>
      <c r="AB46" s="993"/>
      <c r="AC46" s="993"/>
      <c r="AD46" s="993"/>
      <c r="AE46" s="993"/>
      <c r="AF46" s="993"/>
      <c r="AG46" s="993"/>
      <c r="AH46" s="993"/>
      <c r="AI46" s="993"/>
      <c r="AJ46" s="993"/>
      <c r="AK46" s="993"/>
      <c r="AL46" s="994"/>
    </row>
    <row r="47" spans="2:39" ht="18" customHeight="1">
      <c r="B47" s="970" t="s">
        <v>282</v>
      </c>
      <c r="C47" s="971"/>
      <c r="D47" s="976" t="s">
        <v>14</v>
      </c>
      <c r="E47" s="977"/>
      <c r="F47" s="977"/>
      <c r="G47" s="978"/>
      <c r="H47" s="982" t="str">
        <f>IF(入力!E22="給水","",入力!F75)</f>
        <v>申請区分が未入力か誤っています。</v>
      </c>
      <c r="I47" s="983"/>
      <c r="J47" s="983"/>
      <c r="K47" s="983"/>
      <c r="L47" s="983"/>
      <c r="M47" s="983"/>
      <c r="N47" s="983"/>
      <c r="O47" s="983"/>
      <c r="P47" s="983"/>
      <c r="Q47" s="983"/>
      <c r="R47" s="983"/>
      <c r="S47" s="983"/>
      <c r="T47" s="983"/>
      <c r="U47" s="983"/>
      <c r="V47" s="983"/>
      <c r="W47" s="983"/>
      <c r="X47" s="983"/>
      <c r="Y47" s="983"/>
      <c r="Z47" s="983"/>
      <c r="AA47" s="984" t="s">
        <v>66</v>
      </c>
      <c r="AB47" s="985"/>
      <c r="AC47" s="985"/>
      <c r="AD47" s="985"/>
      <c r="AE47" s="985"/>
      <c r="AF47" s="986"/>
      <c r="AG47" s="987" t="str">
        <f>IF(入力!E22="給水","",IF(入力!E76="","",入力!E76))</f>
        <v/>
      </c>
      <c r="AH47" s="988"/>
      <c r="AI47" s="988"/>
      <c r="AJ47" s="988"/>
      <c r="AK47" s="988"/>
      <c r="AL47" s="989"/>
      <c r="AM47" s="50"/>
    </row>
    <row r="48" spans="2:39" ht="16.5" customHeight="1">
      <c r="B48" s="972"/>
      <c r="C48" s="973"/>
      <c r="D48" s="979"/>
      <c r="E48" s="980"/>
      <c r="F48" s="980"/>
      <c r="G48" s="981"/>
      <c r="H48" s="949" t="s">
        <v>67</v>
      </c>
      <c r="I48" s="950"/>
      <c r="J48" s="950"/>
      <c r="K48" s="950"/>
      <c r="L48" s="950"/>
      <c r="M48" s="951"/>
      <c r="N48" s="948" t="str">
        <f>IF(入力!E22="給水","",IF(入力!E77="0","0 無",IF(入力!E77="1","1 有","エラー！！")))</f>
        <v>エラー！！</v>
      </c>
      <c r="O48" s="921"/>
      <c r="P48" s="921"/>
      <c r="Q48" s="921"/>
      <c r="R48" s="922"/>
      <c r="S48" s="949" t="s">
        <v>64</v>
      </c>
      <c r="T48" s="950"/>
      <c r="U48" s="950"/>
      <c r="V48" s="950"/>
      <c r="W48" s="950"/>
      <c r="X48" s="951"/>
      <c r="Y48" s="948" t="str">
        <f>IF(入力!E22="給水","",入力!E78&amp;" "&amp;入力!F78)</f>
        <v xml:space="preserve"> 有</v>
      </c>
      <c r="Z48" s="921"/>
      <c r="AA48" s="921"/>
      <c r="AB48" s="921"/>
      <c r="AC48" s="922"/>
      <c r="AD48" s="949" t="s">
        <v>51</v>
      </c>
      <c r="AE48" s="950"/>
      <c r="AF48" s="950"/>
      <c r="AG48" s="950"/>
      <c r="AH48" s="951"/>
      <c r="AI48" s="948" t="str">
        <f>IF(入力!E22="給水","",入力!E79&amp;" "&amp;入力!F79)</f>
        <v xml:space="preserve"> 融資の希望の有無を入力が正しくありません。無：０　有：１</v>
      </c>
      <c r="AJ48" s="921"/>
      <c r="AK48" s="921"/>
      <c r="AL48" s="952"/>
    </row>
    <row r="49" spans="1:41" ht="38.25" customHeight="1" thickBot="1">
      <c r="B49" s="974"/>
      <c r="C49" s="975"/>
      <c r="D49" s="959" t="s">
        <v>58</v>
      </c>
      <c r="E49" s="960"/>
      <c r="F49" s="960"/>
      <c r="G49" s="960"/>
      <c r="H49" s="961" t="str">
        <f>IF(入力!F80="","",入力!F80)</f>
        <v/>
      </c>
      <c r="I49" s="962"/>
      <c r="J49" s="962"/>
      <c r="K49" s="962"/>
      <c r="L49" s="962"/>
      <c r="M49" s="962"/>
      <c r="N49" s="962"/>
      <c r="O49" s="962"/>
      <c r="P49" s="962"/>
      <c r="Q49" s="962"/>
      <c r="R49" s="962"/>
      <c r="S49" s="962"/>
      <c r="T49" s="962"/>
      <c r="U49" s="962"/>
      <c r="V49" s="962"/>
      <c r="W49" s="962"/>
      <c r="X49" s="962"/>
      <c r="Y49" s="962"/>
      <c r="Z49" s="962"/>
      <c r="AA49" s="962"/>
      <c r="AB49" s="962"/>
      <c r="AC49" s="962"/>
      <c r="AD49" s="962"/>
      <c r="AE49" s="962"/>
      <c r="AF49" s="962"/>
      <c r="AG49" s="962"/>
      <c r="AH49" s="962"/>
      <c r="AI49" s="962"/>
      <c r="AJ49" s="962"/>
      <c r="AK49" s="962"/>
      <c r="AL49" s="963"/>
    </row>
    <row r="50" spans="1:41" ht="15" customHeight="1">
      <c r="B50" s="51" t="s">
        <v>62</v>
      </c>
      <c r="C50" s="14"/>
      <c r="D50" s="14"/>
      <c r="E50" s="14"/>
      <c r="F50" s="14"/>
      <c r="G50" s="14"/>
      <c r="H50" s="14"/>
      <c r="I50" s="14"/>
      <c r="J50" s="14"/>
      <c r="K50" s="14"/>
      <c r="T50" s="14"/>
      <c r="U50" s="14"/>
      <c r="V50" s="14"/>
      <c r="W50" s="14"/>
      <c r="X50" s="14"/>
      <c r="Y50" s="14"/>
      <c r="Z50" s="21"/>
      <c r="AA50" s="14"/>
      <c r="AB50" s="14"/>
      <c r="AC50" s="14"/>
      <c r="AD50" s="14"/>
      <c r="AE50" s="14"/>
      <c r="AF50" s="14"/>
      <c r="AG50" s="14"/>
      <c r="AH50" s="14"/>
      <c r="AI50" s="14"/>
      <c r="AJ50" s="14"/>
      <c r="AK50" s="14"/>
      <c r="AL50" s="14"/>
    </row>
    <row r="51" spans="1:41">
      <c r="B51" s="964" t="s">
        <v>29</v>
      </c>
      <c r="C51" s="965"/>
      <c r="D51" s="965"/>
      <c r="E51" s="965"/>
      <c r="F51" s="965"/>
      <c r="G51" s="965"/>
      <c r="H51" s="965"/>
      <c r="I51" s="965"/>
      <c r="J51" s="965"/>
      <c r="K51" s="966"/>
      <c r="L51" s="964" t="s">
        <v>30</v>
      </c>
      <c r="M51" s="965"/>
      <c r="N51" s="965"/>
      <c r="O51" s="965"/>
      <c r="P51" s="965"/>
      <c r="Q51" s="965"/>
      <c r="R51" s="965"/>
      <c r="S51" s="965"/>
      <c r="T51" s="966"/>
      <c r="U51" s="15"/>
      <c r="V51" s="33"/>
      <c r="W51" s="33"/>
      <c r="X51" s="33"/>
      <c r="Y51" s="33"/>
      <c r="Z51" s="15"/>
      <c r="AA51" s="967" t="s">
        <v>37</v>
      </c>
      <c r="AB51" s="968"/>
      <c r="AC51" s="969"/>
      <c r="AD51" s="967" t="s">
        <v>0</v>
      </c>
      <c r="AE51" s="968"/>
      <c r="AF51" s="968"/>
      <c r="AG51" s="968"/>
      <c r="AH51" s="968"/>
      <c r="AI51" s="969"/>
      <c r="AJ51" s="967" t="s">
        <v>1</v>
      </c>
      <c r="AK51" s="968"/>
      <c r="AL51" s="969"/>
    </row>
    <row r="52" spans="1:41" ht="15.75" customHeight="1">
      <c r="B52" s="930" t="s">
        <v>283</v>
      </c>
      <c r="C52" s="931"/>
      <c r="D52" s="931"/>
      <c r="E52" s="931"/>
      <c r="F52" s="931"/>
      <c r="G52" s="931"/>
      <c r="H52" s="931"/>
      <c r="I52" s="931"/>
      <c r="J52" s="931"/>
      <c r="K52" s="932"/>
      <c r="L52" s="939"/>
      <c r="M52" s="940"/>
      <c r="N52" s="940"/>
      <c r="O52" s="940"/>
      <c r="P52" s="940"/>
      <c r="Q52" s="940"/>
      <c r="R52" s="940"/>
      <c r="S52" s="940"/>
      <c r="T52" s="941"/>
      <c r="U52" s="15"/>
      <c r="V52" s="33"/>
      <c r="W52" s="33"/>
      <c r="X52" s="33"/>
      <c r="Y52" s="33"/>
      <c r="Z52" s="15"/>
      <c r="AA52" s="939"/>
      <c r="AB52" s="940"/>
      <c r="AC52" s="941"/>
      <c r="AD52" s="939"/>
      <c r="AE52" s="940"/>
      <c r="AF52" s="940"/>
      <c r="AG52" s="940"/>
      <c r="AH52" s="940"/>
      <c r="AI52" s="941"/>
      <c r="AJ52" s="939"/>
      <c r="AK52" s="940"/>
      <c r="AL52" s="941"/>
    </row>
    <row r="53" spans="1:41" ht="6" customHeight="1">
      <c r="B53" s="933"/>
      <c r="C53" s="934"/>
      <c r="D53" s="934"/>
      <c r="E53" s="934"/>
      <c r="F53" s="934"/>
      <c r="G53" s="934"/>
      <c r="H53" s="934"/>
      <c r="I53" s="934"/>
      <c r="J53" s="934"/>
      <c r="K53" s="935"/>
      <c r="L53" s="942"/>
      <c r="M53" s="943"/>
      <c r="N53" s="943"/>
      <c r="O53" s="943"/>
      <c r="P53" s="943"/>
      <c r="Q53" s="943"/>
      <c r="R53" s="943"/>
      <c r="S53" s="943"/>
      <c r="T53" s="944"/>
      <c r="U53" s="15"/>
      <c r="V53" s="33"/>
      <c r="W53" s="33"/>
      <c r="X53" s="33"/>
      <c r="Y53" s="33"/>
      <c r="Z53" s="15"/>
      <c r="AA53" s="942"/>
      <c r="AB53" s="943"/>
      <c r="AC53" s="944"/>
      <c r="AD53" s="942"/>
      <c r="AE53" s="943"/>
      <c r="AF53" s="943"/>
      <c r="AG53" s="943"/>
      <c r="AH53" s="943"/>
      <c r="AI53" s="944"/>
      <c r="AJ53" s="942"/>
      <c r="AK53" s="943"/>
      <c r="AL53" s="944"/>
    </row>
    <row r="54" spans="1:41" ht="13.5" customHeight="1">
      <c r="B54" s="936"/>
      <c r="C54" s="937"/>
      <c r="D54" s="937"/>
      <c r="E54" s="937"/>
      <c r="F54" s="937"/>
      <c r="G54" s="937"/>
      <c r="H54" s="937"/>
      <c r="I54" s="937"/>
      <c r="J54" s="937"/>
      <c r="K54" s="938"/>
      <c r="L54" s="945"/>
      <c r="M54" s="946"/>
      <c r="N54" s="946"/>
      <c r="O54" s="946"/>
      <c r="P54" s="946"/>
      <c r="Q54" s="946"/>
      <c r="R54" s="946"/>
      <c r="S54" s="946"/>
      <c r="T54" s="947"/>
      <c r="U54" s="15"/>
      <c r="V54" s="33"/>
      <c r="W54" s="33"/>
      <c r="X54" s="33"/>
      <c r="Y54" s="33"/>
      <c r="Z54" s="15"/>
      <c r="AA54" s="945"/>
      <c r="AB54" s="946"/>
      <c r="AC54" s="947"/>
      <c r="AD54" s="945"/>
      <c r="AE54" s="946"/>
      <c r="AF54" s="946"/>
      <c r="AG54" s="946"/>
      <c r="AH54" s="946"/>
      <c r="AI54" s="947"/>
      <c r="AJ54" s="945"/>
      <c r="AK54" s="946"/>
      <c r="AL54" s="947"/>
    </row>
    <row r="55" spans="1:41" ht="4.5" customHeight="1">
      <c r="A55" s="15"/>
      <c r="B55" s="52"/>
      <c r="C55" s="52"/>
      <c r="D55" s="52"/>
      <c r="E55" s="52"/>
      <c r="F55" s="52"/>
      <c r="G55" s="52"/>
      <c r="H55" s="52"/>
      <c r="I55" s="52"/>
      <c r="J55" s="52"/>
      <c r="K55" s="52"/>
      <c r="L55" s="15"/>
      <c r="M55" s="15"/>
      <c r="N55" s="19"/>
      <c r="O55" s="27"/>
      <c r="P55" s="27"/>
      <c r="Q55" s="27"/>
      <c r="R55" s="27"/>
      <c r="S55" s="27"/>
      <c r="T55" s="27"/>
      <c r="U55" s="27"/>
      <c r="V55" s="27"/>
      <c r="W55" s="27"/>
      <c r="X55" s="33"/>
      <c r="Y55" s="33"/>
      <c r="Z55" s="15"/>
      <c r="AA55" s="27"/>
      <c r="AB55" s="27"/>
      <c r="AC55" s="27"/>
      <c r="AD55" s="27"/>
      <c r="AE55" s="27"/>
      <c r="AF55" s="27"/>
      <c r="AG55" s="27"/>
      <c r="AH55" s="27"/>
      <c r="AI55" s="27"/>
      <c r="AJ55" s="27"/>
      <c r="AK55" s="27"/>
      <c r="AL55" s="27"/>
      <c r="AM55" s="15"/>
      <c r="AN55" s="15"/>
      <c r="AO55" s="15"/>
    </row>
    <row r="56" spans="1:41" ht="15.75" customHeight="1">
      <c r="B56" s="926" t="s">
        <v>27</v>
      </c>
      <c r="C56" s="926"/>
      <c r="D56" s="926"/>
      <c r="E56" s="926"/>
      <c r="F56" s="926"/>
      <c r="G56" s="926"/>
      <c r="H56" s="926"/>
      <c r="I56" s="926"/>
      <c r="J56" s="926"/>
      <c r="K56" s="926"/>
      <c r="L56" s="926"/>
      <c r="M56" s="926"/>
      <c r="N56" s="926"/>
      <c r="O56" s="926"/>
      <c r="P56" s="926" t="s">
        <v>36</v>
      </c>
      <c r="Q56" s="926"/>
      <c r="R56" s="926"/>
      <c r="S56" s="926"/>
      <c r="T56" s="926"/>
      <c r="U56" s="926"/>
      <c r="V56" s="926"/>
      <c r="W56" s="926"/>
      <c r="X56" s="926"/>
      <c r="Y56" s="926"/>
      <c r="Z56" s="926"/>
      <c r="AA56" s="926"/>
      <c r="AB56" s="926" t="s">
        <v>28</v>
      </c>
      <c r="AC56" s="926"/>
      <c r="AD56" s="926"/>
      <c r="AE56" s="926"/>
      <c r="AF56" s="926"/>
      <c r="AG56" s="926"/>
      <c r="AH56" s="926"/>
      <c r="AI56" s="926"/>
      <c r="AJ56" s="926"/>
      <c r="AK56" s="926"/>
      <c r="AL56" s="926"/>
      <c r="AM56" s="19"/>
    </row>
    <row r="57" spans="1:41" ht="19.5" customHeight="1">
      <c r="B57" s="927" t="s">
        <v>32</v>
      </c>
      <c r="C57" s="928"/>
      <c r="D57" s="928"/>
      <c r="E57" s="928"/>
      <c r="F57" s="928"/>
      <c r="G57" s="928"/>
      <c r="H57" s="928"/>
      <c r="I57" s="928"/>
      <c r="J57" s="928"/>
      <c r="K57" s="928"/>
      <c r="L57" s="928"/>
      <c r="M57" s="928"/>
      <c r="N57" s="928"/>
      <c r="O57" s="929"/>
      <c r="P57" s="927" t="s">
        <v>33</v>
      </c>
      <c r="Q57" s="928"/>
      <c r="R57" s="928"/>
      <c r="S57" s="928"/>
      <c r="T57" s="928"/>
      <c r="U57" s="928"/>
      <c r="V57" s="928"/>
      <c r="W57" s="928"/>
      <c r="X57" s="928"/>
      <c r="Y57" s="928"/>
      <c r="Z57" s="928"/>
      <c r="AA57" s="929"/>
      <c r="AB57" s="927" t="s">
        <v>32</v>
      </c>
      <c r="AC57" s="928"/>
      <c r="AD57" s="928"/>
      <c r="AE57" s="928"/>
      <c r="AF57" s="928"/>
      <c r="AG57" s="928"/>
      <c r="AH57" s="928"/>
      <c r="AI57" s="928"/>
      <c r="AJ57" s="928"/>
      <c r="AK57" s="928"/>
      <c r="AL57" s="929"/>
      <c r="AM57" s="19"/>
    </row>
    <row r="58" spans="1:41" ht="15.6" customHeight="1">
      <c r="B58" s="949" t="s">
        <v>26</v>
      </c>
      <c r="C58" s="950"/>
      <c r="D58" s="950"/>
      <c r="E58" s="950"/>
      <c r="F58" s="950"/>
      <c r="G58" s="950"/>
      <c r="H58" s="950"/>
      <c r="I58" s="950"/>
      <c r="J58" s="950"/>
      <c r="K58" s="950"/>
      <c r="L58" s="950"/>
      <c r="M58" s="950"/>
      <c r="N58" s="950"/>
      <c r="O58" s="951"/>
      <c r="P58" s="949" t="s">
        <v>49</v>
      </c>
      <c r="Q58" s="950"/>
      <c r="R58" s="950"/>
      <c r="S58" s="950"/>
      <c r="T58" s="950"/>
      <c r="U58" s="950"/>
      <c r="V58" s="950"/>
      <c r="W58" s="950"/>
      <c r="X58" s="950"/>
      <c r="Y58" s="950"/>
      <c r="Z58" s="950"/>
      <c r="AA58" s="951"/>
      <c r="AB58" s="926" t="s">
        <v>48</v>
      </c>
      <c r="AC58" s="926"/>
      <c r="AD58" s="926"/>
      <c r="AE58" s="926"/>
      <c r="AF58" s="926"/>
      <c r="AG58" s="926"/>
      <c r="AH58" s="926"/>
      <c r="AI58" s="926"/>
      <c r="AJ58" s="926"/>
      <c r="AK58" s="926"/>
      <c r="AL58" s="926"/>
      <c r="AM58" s="19"/>
    </row>
    <row r="59" spans="1:41" ht="24" customHeight="1">
      <c r="B59" s="955"/>
      <c r="C59" s="956"/>
      <c r="D59" s="956"/>
      <c r="E59" s="956"/>
      <c r="F59" s="956"/>
      <c r="G59" s="956"/>
      <c r="H59" s="956"/>
      <c r="I59" s="956"/>
      <c r="J59" s="956"/>
      <c r="K59" s="956"/>
      <c r="L59" s="956"/>
      <c r="M59" s="956"/>
      <c r="N59" s="956"/>
      <c r="O59" s="957"/>
      <c r="P59" s="927" t="s">
        <v>284</v>
      </c>
      <c r="Q59" s="928"/>
      <c r="R59" s="928"/>
      <c r="S59" s="928"/>
      <c r="T59" s="928"/>
      <c r="U59" s="928"/>
      <c r="V59" s="928"/>
      <c r="W59" s="928"/>
      <c r="X59" s="928"/>
      <c r="Y59" s="928"/>
      <c r="Z59" s="928"/>
      <c r="AA59" s="929"/>
      <c r="AB59" s="958" t="s">
        <v>65</v>
      </c>
      <c r="AC59" s="958"/>
      <c r="AD59" s="958"/>
      <c r="AE59" s="958"/>
      <c r="AF59" s="958"/>
      <c r="AG59" s="958"/>
      <c r="AH59" s="958"/>
      <c r="AI59" s="958"/>
      <c r="AJ59" s="958"/>
      <c r="AK59" s="958"/>
      <c r="AL59" s="958"/>
      <c r="AM59" s="19"/>
    </row>
    <row r="60" spans="1:41" ht="4.5" customHeight="1">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19"/>
    </row>
    <row r="61" spans="1:41" ht="14.25" customHeight="1">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row>
    <row r="62" spans="1:41" ht="14.25" customHeight="1">
      <c r="B62" s="925" t="s">
        <v>285</v>
      </c>
      <c r="C62" s="925"/>
      <c r="D62" s="925"/>
      <c r="E62" s="925"/>
      <c r="F62" s="925"/>
      <c r="G62" s="925"/>
      <c r="H62" s="925"/>
      <c r="I62" s="925"/>
      <c r="J62" s="925"/>
      <c r="K62" s="925"/>
      <c r="L62" s="925"/>
      <c r="M62" s="925"/>
      <c r="N62" s="925"/>
      <c r="O62" s="925"/>
      <c r="P62" s="925"/>
      <c r="Q62" s="925"/>
      <c r="R62" s="925"/>
      <c r="S62" s="925"/>
      <c r="T62" s="925"/>
      <c r="U62" s="925"/>
      <c r="V62" s="925"/>
      <c r="W62" s="925"/>
      <c r="X62" s="925"/>
      <c r="Y62" s="925"/>
      <c r="Z62" s="925"/>
      <c r="AA62" s="925"/>
      <c r="AB62" s="925"/>
      <c r="AC62" s="925"/>
      <c r="AD62" s="925"/>
      <c r="AE62" s="925"/>
      <c r="AF62" s="925"/>
      <c r="AG62" s="925"/>
      <c r="AH62" s="925"/>
      <c r="AI62" s="925"/>
      <c r="AJ62" s="925"/>
      <c r="AK62" s="925"/>
      <c r="AL62" s="53"/>
    </row>
    <row r="63" spans="1:41" ht="11.25" customHeight="1">
      <c r="B63" s="21"/>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row>
    <row r="64" spans="1:41" ht="11.25" customHeight="1">
      <c r="B64" s="21">
        <v>1</v>
      </c>
      <c r="C64" s="953" t="s">
        <v>286</v>
      </c>
      <c r="D64" s="953"/>
      <c r="E64" s="953"/>
      <c r="F64" s="953"/>
      <c r="G64" s="953"/>
      <c r="H64" s="953"/>
      <c r="I64" s="953"/>
      <c r="J64" s="953"/>
      <c r="K64" s="953"/>
      <c r="L64" s="953"/>
      <c r="M64" s="953"/>
      <c r="N64" s="953"/>
      <c r="O64" s="953"/>
      <c r="P64" s="953"/>
      <c r="Q64" s="953"/>
      <c r="R64" s="953"/>
      <c r="S64" s="953"/>
      <c r="T64" s="953"/>
      <c r="U64" s="953"/>
      <c r="V64" s="953"/>
      <c r="W64" s="953"/>
      <c r="X64" s="953"/>
      <c r="Y64" s="953"/>
      <c r="Z64" s="953"/>
      <c r="AA64" s="953"/>
      <c r="AB64" s="953"/>
      <c r="AC64" s="953"/>
      <c r="AD64" s="953"/>
      <c r="AE64" s="953"/>
      <c r="AF64" s="953"/>
      <c r="AG64" s="953"/>
      <c r="AH64" s="953"/>
      <c r="AI64" s="953"/>
      <c r="AJ64" s="953"/>
      <c r="AK64" s="953"/>
      <c r="AL64" s="953"/>
    </row>
    <row r="65" spans="2:38" ht="2.25" customHeight="1">
      <c r="B65" s="21"/>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row>
    <row r="66" spans="2:38" ht="13.5" customHeight="1">
      <c r="B66" s="21">
        <v>2</v>
      </c>
      <c r="C66" s="954" t="s">
        <v>287</v>
      </c>
      <c r="D66" s="954"/>
      <c r="E66" s="954"/>
      <c r="F66" s="954"/>
      <c r="G66" s="954"/>
      <c r="H66" s="954"/>
      <c r="I66" s="954"/>
      <c r="J66" s="954"/>
      <c r="K66" s="954"/>
      <c r="L66" s="954"/>
      <c r="M66" s="954"/>
      <c r="N66" s="954"/>
      <c r="O66" s="954"/>
      <c r="P66" s="954"/>
      <c r="Q66" s="954"/>
      <c r="R66" s="954"/>
      <c r="S66" s="954"/>
      <c r="T66" s="954"/>
      <c r="U66" s="954"/>
      <c r="V66" s="954"/>
      <c r="W66" s="954"/>
      <c r="X66" s="954"/>
      <c r="Y66" s="954"/>
      <c r="Z66" s="954"/>
      <c r="AA66" s="954"/>
      <c r="AB66" s="954"/>
      <c r="AC66" s="954"/>
      <c r="AD66" s="954"/>
      <c r="AE66" s="954"/>
      <c r="AF66" s="954"/>
      <c r="AG66" s="954"/>
      <c r="AH66" s="954"/>
      <c r="AI66" s="954"/>
      <c r="AJ66" s="954"/>
      <c r="AK66" s="954"/>
      <c r="AL66" s="954"/>
    </row>
    <row r="67" spans="2:38">
      <c r="B67" s="21"/>
      <c r="C67" s="954"/>
      <c r="D67" s="954"/>
      <c r="E67" s="954"/>
      <c r="F67" s="954"/>
      <c r="G67" s="954"/>
      <c r="H67" s="954"/>
      <c r="I67" s="954"/>
      <c r="J67" s="954"/>
      <c r="K67" s="954"/>
      <c r="L67" s="954"/>
      <c r="M67" s="954"/>
      <c r="N67" s="954"/>
      <c r="O67" s="954"/>
      <c r="P67" s="954"/>
      <c r="Q67" s="954"/>
      <c r="R67" s="954"/>
      <c r="S67" s="954"/>
      <c r="T67" s="954"/>
      <c r="U67" s="954"/>
      <c r="V67" s="954"/>
      <c r="W67" s="954"/>
      <c r="X67" s="954"/>
      <c r="Y67" s="954"/>
      <c r="Z67" s="954"/>
      <c r="AA67" s="954"/>
      <c r="AB67" s="954"/>
      <c r="AC67" s="954"/>
      <c r="AD67" s="954"/>
      <c r="AE67" s="954"/>
      <c r="AF67" s="954"/>
      <c r="AG67" s="954"/>
      <c r="AH67" s="954"/>
      <c r="AI67" s="954"/>
      <c r="AJ67" s="954"/>
      <c r="AK67" s="954"/>
      <c r="AL67" s="954"/>
    </row>
    <row r="68" spans="2:38" ht="2.25" customHeight="1">
      <c r="B68" s="21"/>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row>
    <row r="69" spans="2:38" ht="13.5" customHeight="1">
      <c r="B69" s="21">
        <v>3</v>
      </c>
      <c r="C69" s="954" t="s">
        <v>288</v>
      </c>
      <c r="D69" s="954"/>
      <c r="E69" s="954"/>
      <c r="F69" s="954"/>
      <c r="G69" s="954"/>
      <c r="H69" s="954"/>
      <c r="I69" s="954"/>
      <c r="J69" s="954"/>
      <c r="K69" s="954"/>
      <c r="L69" s="954"/>
      <c r="M69" s="954"/>
      <c r="N69" s="954"/>
      <c r="O69" s="954"/>
      <c r="P69" s="954"/>
      <c r="Q69" s="954"/>
      <c r="R69" s="954"/>
      <c r="S69" s="954"/>
      <c r="T69" s="954"/>
      <c r="U69" s="954"/>
      <c r="V69" s="954"/>
      <c r="W69" s="954"/>
      <c r="X69" s="954"/>
      <c r="Y69" s="954"/>
      <c r="Z69" s="954"/>
      <c r="AA69" s="954"/>
      <c r="AB69" s="954"/>
      <c r="AC69" s="954"/>
      <c r="AD69" s="954"/>
      <c r="AE69" s="954"/>
      <c r="AF69" s="954"/>
      <c r="AG69" s="954"/>
      <c r="AH69" s="954"/>
      <c r="AI69" s="954"/>
      <c r="AJ69" s="954"/>
      <c r="AK69" s="954"/>
      <c r="AL69" s="954"/>
    </row>
    <row r="70" spans="2:38">
      <c r="B70" s="21"/>
      <c r="C70" s="954"/>
      <c r="D70" s="954"/>
      <c r="E70" s="954"/>
      <c r="F70" s="954"/>
      <c r="G70" s="954"/>
      <c r="H70" s="954"/>
      <c r="I70" s="954"/>
      <c r="J70" s="954"/>
      <c r="K70" s="954"/>
      <c r="L70" s="954"/>
      <c r="M70" s="954"/>
      <c r="N70" s="954"/>
      <c r="O70" s="954"/>
      <c r="P70" s="954"/>
      <c r="Q70" s="954"/>
      <c r="R70" s="954"/>
      <c r="S70" s="954"/>
      <c r="T70" s="954"/>
      <c r="U70" s="954"/>
      <c r="V70" s="954"/>
      <c r="W70" s="954"/>
      <c r="X70" s="954"/>
      <c r="Y70" s="954"/>
      <c r="Z70" s="954"/>
      <c r="AA70" s="954"/>
      <c r="AB70" s="954"/>
      <c r="AC70" s="954"/>
      <c r="AD70" s="954"/>
      <c r="AE70" s="954"/>
      <c r="AF70" s="954"/>
      <c r="AG70" s="954"/>
      <c r="AH70" s="954"/>
      <c r="AI70" s="954"/>
      <c r="AJ70" s="954"/>
      <c r="AK70" s="954"/>
      <c r="AL70" s="954"/>
    </row>
    <row r="71" spans="2:38">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row>
    <row r="72" spans="2:38" s="15" customFormat="1"/>
    <row r="73" spans="2:38" s="15" customFormat="1"/>
    <row r="74" spans="2:38" s="15" customFormat="1" ht="18.75" customHeight="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row>
    <row r="75" spans="2:38" s="15" customFormat="1">
      <c r="C75" s="79"/>
      <c r="D75" s="79"/>
      <c r="E75" s="79"/>
      <c r="F75" s="79"/>
      <c r="G75" s="79"/>
      <c r="H75" s="79"/>
      <c r="I75" s="79"/>
      <c r="J75" s="79"/>
      <c r="K75" s="79"/>
      <c r="L75" s="79"/>
      <c r="M75" s="79"/>
      <c r="N75" s="79"/>
      <c r="O75" s="79"/>
      <c r="P75" s="79"/>
      <c r="Q75" s="79"/>
      <c r="R75" s="79"/>
      <c r="S75" s="79"/>
      <c r="T75" s="79"/>
      <c r="U75" s="79"/>
      <c r="V75" s="79"/>
      <c r="W75" s="79"/>
      <c r="X75" s="79"/>
      <c r="Y75" s="79"/>
      <c r="Z75" s="79"/>
      <c r="AA75" s="19"/>
      <c r="AB75" s="19"/>
      <c r="AC75" s="19"/>
      <c r="AD75" s="19"/>
      <c r="AE75" s="19"/>
      <c r="AF75" s="19"/>
      <c r="AG75" s="19"/>
      <c r="AH75" s="19"/>
      <c r="AI75" s="19"/>
      <c r="AJ75" s="19"/>
      <c r="AK75" s="19"/>
    </row>
    <row r="76" spans="2:38" s="15" customFormat="1" ht="20.100000000000001" customHeight="1">
      <c r="C76" s="19"/>
      <c r="D76" s="19"/>
      <c r="E76" s="19"/>
      <c r="F76" s="19"/>
      <c r="G76" s="19"/>
      <c r="H76" s="19"/>
      <c r="I76" s="19"/>
      <c r="J76" s="19"/>
      <c r="K76" s="19"/>
      <c r="L76" s="19"/>
      <c r="M76" s="19"/>
      <c r="N76" s="19"/>
      <c r="O76" s="19"/>
      <c r="P76" s="19"/>
      <c r="Q76" s="19"/>
      <c r="R76" s="19"/>
      <c r="S76" s="26"/>
      <c r="T76" s="26"/>
      <c r="U76" s="26"/>
      <c r="V76" s="26"/>
      <c r="W76" s="26"/>
      <c r="X76" s="26"/>
      <c r="Y76" s="26"/>
    </row>
    <row r="77" spans="2:38" s="15" customFormat="1" ht="20.100000000000001" customHeight="1">
      <c r="D77" s="57"/>
      <c r="E77" s="57"/>
      <c r="F77" s="19"/>
      <c r="G77" s="19"/>
      <c r="H77" s="19"/>
      <c r="I77" s="19"/>
      <c r="J77" s="19"/>
      <c r="K77" s="19"/>
      <c r="L77" s="19"/>
      <c r="M77" s="19"/>
      <c r="N77" s="19"/>
      <c r="O77" s="19"/>
      <c r="P77" s="19"/>
      <c r="Q77" s="19"/>
      <c r="R77" s="19"/>
      <c r="S77" s="26"/>
      <c r="T77" s="26"/>
      <c r="U77" s="26"/>
      <c r="V77" s="26"/>
      <c r="W77" s="26"/>
      <c r="X77" s="26"/>
      <c r="Y77" s="19"/>
      <c r="Z77" s="19"/>
      <c r="AA77" s="19"/>
      <c r="AB77" s="19"/>
      <c r="AC77" s="19"/>
      <c r="AD77" s="19"/>
      <c r="AE77" s="19"/>
      <c r="AF77" s="19"/>
      <c r="AG77" s="19"/>
      <c r="AH77" s="19"/>
      <c r="AI77" s="19"/>
      <c r="AJ77" s="19"/>
      <c r="AK77" s="19"/>
    </row>
    <row r="78" spans="2:38" s="15" customFormat="1">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row>
    <row r="79" spans="2:38" s="15" customFormat="1"/>
    <row r="80" spans="2:38" s="15" customFormat="1" ht="20.100000000000001" customHeight="1">
      <c r="C80" s="19"/>
      <c r="D80" s="19"/>
      <c r="E80" s="19"/>
      <c r="F80" s="19"/>
      <c r="G80" s="19"/>
      <c r="H80" s="19"/>
      <c r="I80" s="19"/>
      <c r="J80" s="19"/>
      <c r="K80" s="19"/>
      <c r="L80" s="19"/>
      <c r="M80" s="19"/>
      <c r="N80" s="19"/>
      <c r="O80" s="19"/>
      <c r="P80" s="19"/>
      <c r="Q80" s="19"/>
      <c r="R80" s="19"/>
      <c r="S80" s="26"/>
      <c r="T80" s="26"/>
      <c r="U80" s="26"/>
      <c r="V80" s="26"/>
      <c r="W80" s="26"/>
      <c r="X80" s="26"/>
      <c r="Y80" s="26"/>
    </row>
    <row r="81" spans="3:37" s="15" customFormat="1" ht="20.100000000000001" customHeight="1">
      <c r="D81" s="19"/>
      <c r="E81" s="19"/>
      <c r="F81" s="19"/>
      <c r="G81" s="19"/>
      <c r="H81" s="19"/>
      <c r="I81" s="19"/>
      <c r="J81" s="19"/>
      <c r="K81" s="19"/>
      <c r="L81" s="19"/>
      <c r="M81" s="19"/>
      <c r="N81" s="19"/>
      <c r="O81" s="19"/>
      <c r="P81" s="19"/>
      <c r="Q81" s="19"/>
      <c r="R81" s="19"/>
      <c r="S81" s="26"/>
      <c r="T81" s="26"/>
      <c r="U81" s="26"/>
      <c r="V81" s="26"/>
      <c r="W81" s="26"/>
      <c r="X81" s="26"/>
      <c r="Y81" s="19"/>
      <c r="Z81" s="19"/>
      <c r="AA81" s="19"/>
      <c r="AB81" s="19"/>
      <c r="AC81" s="19"/>
      <c r="AD81" s="19"/>
      <c r="AE81" s="19"/>
      <c r="AF81" s="19"/>
      <c r="AG81" s="19"/>
      <c r="AH81" s="19"/>
      <c r="AI81" s="19"/>
      <c r="AJ81" s="19"/>
      <c r="AK81" s="19"/>
    </row>
    <row r="82" spans="3:37" s="15" customFormat="1">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row>
    <row r="83" spans="3:37" s="15" customFormat="1"/>
    <row r="84" spans="3:37" s="15" customFormat="1" ht="20.100000000000001" customHeight="1">
      <c r="C84" s="19"/>
      <c r="D84" s="19"/>
      <c r="E84" s="19"/>
      <c r="F84" s="19"/>
      <c r="G84" s="19"/>
      <c r="H84" s="19"/>
      <c r="I84" s="19"/>
      <c r="J84" s="19"/>
      <c r="K84" s="19"/>
      <c r="L84" s="19"/>
      <c r="M84" s="19"/>
      <c r="N84" s="19"/>
      <c r="O84" s="19"/>
      <c r="P84" s="19"/>
      <c r="Q84" s="19"/>
      <c r="R84" s="19"/>
      <c r="S84" s="26"/>
      <c r="T84" s="26"/>
      <c r="U84" s="26"/>
      <c r="V84" s="26"/>
      <c r="W84" s="26"/>
      <c r="X84" s="26"/>
      <c r="Y84" s="26"/>
    </row>
    <row r="85" spans="3:37" s="15" customFormat="1" ht="20.100000000000001" customHeight="1">
      <c r="D85" s="19"/>
      <c r="E85" s="19"/>
      <c r="F85" s="19"/>
      <c r="G85" s="19"/>
      <c r="H85" s="19"/>
      <c r="I85" s="19"/>
      <c r="J85" s="19"/>
      <c r="K85" s="19"/>
      <c r="L85" s="19"/>
      <c r="M85" s="19"/>
      <c r="N85" s="19"/>
      <c r="O85" s="19"/>
      <c r="P85" s="19"/>
      <c r="Q85" s="19"/>
      <c r="R85" s="19"/>
      <c r="S85" s="26"/>
      <c r="T85" s="26"/>
      <c r="U85" s="26"/>
      <c r="V85" s="26"/>
      <c r="W85" s="26"/>
      <c r="X85" s="26"/>
      <c r="Y85" s="19"/>
      <c r="Z85" s="19"/>
      <c r="AA85" s="19"/>
      <c r="AB85" s="19"/>
      <c r="AC85" s="19"/>
      <c r="AD85" s="19"/>
      <c r="AE85" s="19"/>
      <c r="AF85" s="19"/>
      <c r="AG85" s="19"/>
      <c r="AH85" s="19"/>
      <c r="AI85" s="19"/>
      <c r="AJ85" s="19"/>
      <c r="AK85" s="19"/>
    </row>
    <row r="86" spans="3:37" s="15" customFormat="1" ht="13.5" customHeight="1">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row>
    <row r="87" spans="3:37" s="15" customFormat="1" ht="13.5" customHeight="1"/>
    <row r="88" spans="3:37" s="15" customFormat="1" ht="20.100000000000001" customHeight="1">
      <c r="C88" s="19"/>
      <c r="D88" s="19"/>
      <c r="E88" s="19"/>
      <c r="F88" s="19"/>
      <c r="G88" s="19"/>
      <c r="H88" s="19"/>
      <c r="I88" s="19"/>
      <c r="J88" s="19"/>
      <c r="K88" s="19"/>
      <c r="L88" s="19"/>
      <c r="M88" s="19"/>
      <c r="N88" s="19"/>
      <c r="O88" s="19"/>
      <c r="P88" s="19"/>
      <c r="Q88" s="19"/>
      <c r="R88" s="19"/>
      <c r="S88" s="26"/>
      <c r="T88" s="26"/>
      <c r="U88" s="26"/>
      <c r="V88" s="26"/>
      <c r="W88" s="26"/>
      <c r="X88" s="26"/>
      <c r="Y88" s="26"/>
    </row>
    <row r="89" spans="3:37" s="15" customFormat="1" ht="19.5" customHeight="1">
      <c r="D89" s="19"/>
      <c r="E89" s="19"/>
      <c r="F89" s="19"/>
      <c r="G89" s="19"/>
      <c r="H89" s="19"/>
      <c r="I89" s="19"/>
      <c r="J89" s="19"/>
      <c r="K89" s="19"/>
      <c r="L89" s="19"/>
      <c r="M89" s="19"/>
      <c r="N89" s="19"/>
      <c r="O89" s="19"/>
      <c r="P89" s="19"/>
      <c r="Q89" s="19"/>
      <c r="R89" s="19"/>
      <c r="S89" s="26"/>
      <c r="T89" s="26"/>
      <c r="U89" s="26"/>
      <c r="V89" s="26"/>
      <c r="W89" s="26"/>
      <c r="X89" s="26"/>
      <c r="Y89" s="19"/>
      <c r="Z89" s="19"/>
      <c r="AA89" s="19"/>
      <c r="AB89" s="19"/>
      <c r="AC89" s="19"/>
      <c r="AD89" s="19"/>
      <c r="AE89" s="19"/>
      <c r="AF89" s="19"/>
      <c r="AG89" s="19"/>
      <c r="AH89" s="19"/>
      <c r="AI89" s="19"/>
      <c r="AJ89" s="19"/>
      <c r="AK89" s="19"/>
    </row>
    <row r="90" spans="3:37" s="15" customFormat="1">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row>
    <row r="91" spans="3:37" s="15" customFormat="1"/>
    <row r="92" spans="3:37" s="15" customFormat="1" ht="19.5" customHeight="1">
      <c r="C92" s="19"/>
      <c r="D92" s="19"/>
      <c r="E92" s="19"/>
      <c r="F92" s="19"/>
      <c r="G92" s="19"/>
      <c r="H92" s="19"/>
      <c r="I92" s="19"/>
      <c r="J92" s="19"/>
      <c r="K92" s="19"/>
      <c r="L92" s="19"/>
      <c r="M92" s="19"/>
      <c r="N92" s="19"/>
      <c r="O92" s="19"/>
      <c r="P92" s="19"/>
      <c r="Q92" s="19"/>
      <c r="R92" s="19"/>
      <c r="S92" s="26"/>
      <c r="T92" s="26"/>
      <c r="U92" s="26"/>
      <c r="V92" s="26"/>
      <c r="W92" s="26"/>
      <c r="X92" s="26"/>
      <c r="Y92" s="26"/>
    </row>
    <row r="93" spans="3:37" s="15" customFormat="1" ht="19.5" customHeight="1">
      <c r="D93" s="19"/>
      <c r="E93" s="19"/>
      <c r="F93" s="19"/>
      <c r="G93" s="19"/>
      <c r="H93" s="19"/>
      <c r="I93" s="19"/>
      <c r="J93" s="19"/>
      <c r="K93" s="19"/>
      <c r="L93" s="19"/>
      <c r="M93" s="19"/>
      <c r="N93" s="19"/>
      <c r="O93" s="19"/>
      <c r="P93" s="19"/>
      <c r="Q93" s="19"/>
      <c r="R93" s="19"/>
      <c r="S93" s="26"/>
      <c r="T93" s="26"/>
      <c r="U93" s="26"/>
      <c r="V93" s="26"/>
      <c r="W93" s="26"/>
      <c r="X93" s="26"/>
      <c r="Y93" s="19"/>
      <c r="Z93" s="19"/>
      <c r="AA93" s="19"/>
      <c r="AB93" s="19"/>
      <c r="AC93" s="19"/>
      <c r="AD93" s="19"/>
      <c r="AE93" s="19"/>
      <c r="AF93" s="19"/>
      <c r="AG93" s="19"/>
      <c r="AH93" s="19"/>
      <c r="AI93" s="19"/>
      <c r="AJ93" s="19"/>
      <c r="AK93" s="19"/>
    </row>
    <row r="94" spans="3:37" s="15" customFormat="1">
      <c r="D94" s="19"/>
      <c r="E94" s="19"/>
      <c r="F94" s="79"/>
      <c r="G94" s="79"/>
      <c r="H94" s="78"/>
      <c r="I94" s="78"/>
      <c r="J94" s="78"/>
      <c r="K94" s="78"/>
      <c r="L94" s="78"/>
      <c r="M94" s="78"/>
      <c r="N94" s="78"/>
      <c r="O94" s="78"/>
      <c r="P94" s="78"/>
      <c r="Q94" s="78"/>
      <c r="R94" s="78"/>
      <c r="S94" s="26"/>
      <c r="T94" s="26"/>
      <c r="U94" s="26"/>
      <c r="V94" s="26"/>
      <c r="W94" s="26"/>
      <c r="X94" s="26"/>
      <c r="Y94" s="26"/>
      <c r="Z94" s="79"/>
      <c r="AA94" s="79"/>
      <c r="AB94" s="79"/>
      <c r="AC94" s="79"/>
      <c r="AD94" s="79"/>
      <c r="AE94" s="79"/>
      <c r="AF94" s="79"/>
      <c r="AG94" s="79"/>
      <c r="AH94" s="79"/>
      <c r="AI94" s="79"/>
      <c r="AJ94" s="79"/>
      <c r="AK94" s="79"/>
    </row>
    <row r="95" spans="3:37" s="15" customFormat="1"/>
    <row r="96" spans="3:37" s="15" customFormat="1"/>
    <row r="97" spans="2:38" s="15" customFormat="1" ht="18.75" customHeight="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row>
    <row r="98" spans="2:38" s="15" customFormat="1">
      <c r="AA98" s="19"/>
      <c r="AB98" s="19"/>
      <c r="AC98" s="19"/>
      <c r="AD98" s="19"/>
      <c r="AE98" s="19"/>
      <c r="AF98" s="19"/>
      <c r="AG98" s="19"/>
      <c r="AH98" s="19"/>
      <c r="AI98" s="19"/>
      <c r="AJ98" s="19"/>
      <c r="AK98" s="19"/>
    </row>
    <row r="99" spans="2:38" s="15" customFormat="1" ht="20.100000000000001" customHeight="1">
      <c r="C99" s="19"/>
      <c r="D99" s="19"/>
      <c r="E99" s="19"/>
      <c r="F99" s="19"/>
      <c r="G99" s="19"/>
      <c r="H99" s="19"/>
      <c r="I99" s="19"/>
      <c r="J99" s="19"/>
      <c r="K99" s="19"/>
      <c r="L99" s="19"/>
      <c r="M99" s="19"/>
      <c r="N99" s="19"/>
      <c r="O99" s="19"/>
      <c r="P99" s="19"/>
      <c r="Q99" s="19"/>
      <c r="R99" s="19"/>
      <c r="S99" s="26"/>
      <c r="T99" s="26"/>
      <c r="U99" s="26"/>
      <c r="V99" s="26"/>
      <c r="W99" s="26"/>
      <c r="X99" s="26"/>
      <c r="Y99" s="26"/>
    </row>
    <row r="100" spans="2:38" s="15" customFormat="1" ht="20.100000000000001" customHeight="1">
      <c r="D100" s="19"/>
      <c r="E100" s="19"/>
      <c r="F100" s="19"/>
      <c r="G100" s="19"/>
      <c r="H100" s="19"/>
      <c r="I100" s="19"/>
      <c r="J100" s="19"/>
      <c r="K100" s="19"/>
      <c r="L100" s="19"/>
      <c r="M100" s="19"/>
      <c r="N100" s="19"/>
      <c r="O100" s="19"/>
      <c r="P100" s="19"/>
      <c r="Q100" s="19"/>
      <c r="R100" s="19"/>
      <c r="S100" s="26"/>
      <c r="T100" s="26"/>
      <c r="U100" s="26"/>
      <c r="V100" s="26"/>
      <c r="W100" s="26"/>
      <c r="X100" s="26"/>
      <c r="Y100" s="26"/>
      <c r="Z100" s="19"/>
      <c r="AA100" s="19"/>
      <c r="AB100" s="19"/>
      <c r="AC100" s="19"/>
      <c r="AD100" s="19"/>
      <c r="AE100" s="19"/>
      <c r="AF100" s="19"/>
      <c r="AG100" s="19"/>
      <c r="AH100" s="19"/>
      <c r="AI100" s="19"/>
      <c r="AJ100" s="19"/>
      <c r="AK100" s="19"/>
    </row>
    <row r="101" spans="2:38" s="15" customFormat="1">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row>
    <row r="102" spans="2:38" s="15" customFormat="1">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row>
    <row r="103" spans="2:38" s="15" customFormat="1" ht="14.25" customHeight="1">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row>
    <row r="104" spans="2:38" s="15" customFormat="1" ht="14.25" customHeight="1">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row>
    <row r="105" spans="2:38" s="15" customFormat="1" ht="14.25" customHeight="1">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row>
    <row r="106" spans="2:38" s="15" customFormat="1" ht="13.5" customHeight="1">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row>
    <row r="107" spans="2:38" s="15" customFormat="1" ht="12" customHeight="1"/>
    <row r="108" spans="2:38" s="15" customFormat="1"/>
    <row r="109" spans="2:38" s="15" customFormat="1" ht="23.25" customHeight="1">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row>
    <row r="110" spans="2:38" s="15" customFormat="1">
      <c r="AA110" s="19"/>
      <c r="AB110" s="19"/>
      <c r="AC110" s="19"/>
      <c r="AD110" s="19"/>
      <c r="AE110" s="19"/>
      <c r="AF110" s="19"/>
      <c r="AG110" s="19"/>
      <c r="AH110" s="19"/>
      <c r="AI110" s="19"/>
      <c r="AJ110" s="19"/>
      <c r="AK110" s="19"/>
    </row>
    <row r="111" spans="2:38" s="15" customFormat="1" ht="25.5" customHeight="1">
      <c r="B111" s="26"/>
      <c r="C111" s="26"/>
      <c r="D111" s="26"/>
      <c r="E111" s="26"/>
      <c r="F111" s="26"/>
      <c r="G111" s="26"/>
      <c r="H111" s="26"/>
      <c r="I111" s="26"/>
      <c r="J111" s="26"/>
      <c r="K111" s="26"/>
      <c r="L111" s="26"/>
      <c r="O111" s="26"/>
      <c r="P111" s="26"/>
      <c r="Q111" s="85"/>
      <c r="R111" s="85"/>
      <c r="S111" s="85"/>
      <c r="T111" s="85"/>
      <c r="U111" s="85"/>
      <c r="V111" s="85"/>
      <c r="W111" s="85"/>
      <c r="X111" s="85"/>
      <c r="Y111" s="85"/>
      <c r="Z111" s="85"/>
      <c r="AA111" s="85"/>
      <c r="AB111" s="85"/>
      <c r="AC111" s="85"/>
      <c r="AD111" s="26"/>
    </row>
    <row r="112" spans="2:38" s="15" customFormat="1"/>
    <row r="113" spans="2:38" s="15" customFormat="1" ht="13.5" customHeight="1">
      <c r="B113" s="80"/>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0"/>
    </row>
    <row r="114" spans="2:38" s="15" customFormat="1">
      <c r="B114" s="80"/>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0"/>
    </row>
    <row r="115" spans="2:38" s="15" customFormat="1">
      <c r="B115" s="80"/>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c r="AL115" s="80"/>
    </row>
    <row r="116" spans="2:38" s="15" customFormat="1" ht="6" customHeight="1">
      <c r="B116" s="80"/>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c r="AI116" s="86"/>
      <c r="AJ116" s="86"/>
      <c r="AK116" s="86"/>
      <c r="AL116" s="80"/>
    </row>
    <row r="117" spans="2:38" s="15" customFormat="1">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row>
    <row r="118" spans="2:38" s="15" customFormat="1"/>
  </sheetData>
  <mergeCells count="159">
    <mergeCell ref="B1:AL1"/>
    <mergeCell ref="J3:AD3"/>
    <mergeCell ref="J4:AB4"/>
    <mergeCell ref="D5:AJ5"/>
    <mergeCell ref="B7:AL7"/>
    <mergeCell ref="J8:AD8"/>
    <mergeCell ref="J14:Z14"/>
    <mergeCell ref="AB14:AL14"/>
    <mergeCell ref="G15:I15"/>
    <mergeCell ref="J15:S15"/>
    <mergeCell ref="G16:I16"/>
    <mergeCell ref="J16:S16"/>
    <mergeCell ref="U16:X16"/>
    <mergeCell ref="D9:AJ9"/>
    <mergeCell ref="J13:M13"/>
    <mergeCell ref="AB13:AL13"/>
    <mergeCell ref="B20:C27"/>
    <mergeCell ref="D20:O20"/>
    <mergeCell ref="P20:R20"/>
    <mergeCell ref="V20:AF20"/>
    <mergeCell ref="AG20:AI20"/>
    <mergeCell ref="D21:F22"/>
    <mergeCell ref="G21:S22"/>
    <mergeCell ref="V21:X22"/>
    <mergeCell ref="Y21:AK22"/>
    <mergeCell ref="D23:F24"/>
    <mergeCell ref="G23:S24"/>
    <mergeCell ref="V23:X24"/>
    <mergeCell ref="Y23:AK24"/>
    <mergeCell ref="D25:F25"/>
    <mergeCell ref="V25:Y25"/>
    <mergeCell ref="D26:J26"/>
    <mergeCell ref="K26:N26"/>
    <mergeCell ref="V26:AB26"/>
    <mergeCell ref="AC26:AG26"/>
    <mergeCell ref="D27:F27"/>
    <mergeCell ref="G27:S27"/>
    <mergeCell ref="V27:X27"/>
    <mergeCell ref="Y27:AK27"/>
    <mergeCell ref="AK30:AL31"/>
    <mergeCell ref="D32:H32"/>
    <mergeCell ref="I32:AL32"/>
    <mergeCell ref="D33:H34"/>
    <mergeCell ref="I33:U34"/>
    <mergeCell ref="V33:Z34"/>
    <mergeCell ref="AA33:AL34"/>
    <mergeCell ref="B28:C35"/>
    <mergeCell ref="D28:D31"/>
    <mergeCell ref="E28:H29"/>
    <mergeCell ref="I28:U29"/>
    <mergeCell ref="V28:Z29"/>
    <mergeCell ref="AA28:AL29"/>
    <mergeCell ref="E30:H31"/>
    <mergeCell ref="I30:Z31"/>
    <mergeCell ref="AA30:AE31"/>
    <mergeCell ref="AF30:AJ31"/>
    <mergeCell ref="AE35:AG35"/>
    <mergeCell ref="AI35:AK35"/>
    <mergeCell ref="D35:H35"/>
    <mergeCell ref="I35:L35"/>
    <mergeCell ref="N35:P35"/>
    <mergeCell ref="R35:T35"/>
    <mergeCell ref="V35:Z35"/>
    <mergeCell ref="AA35:AC35"/>
    <mergeCell ref="AE38:AL38"/>
    <mergeCell ref="D38:H38"/>
    <mergeCell ref="I38:M38"/>
    <mergeCell ref="Y38:AD38"/>
    <mergeCell ref="AH36:AL36"/>
    <mergeCell ref="I37:M37"/>
    <mergeCell ref="Y37:AA37"/>
    <mergeCell ref="AB37:AC37"/>
    <mergeCell ref="AE37:AG37"/>
    <mergeCell ref="AH37:AL37"/>
    <mergeCell ref="B36:C38"/>
    <mergeCell ref="D36:H37"/>
    <mergeCell ref="I36:M36"/>
    <mergeCell ref="AB36:AG36"/>
    <mergeCell ref="B39:C46"/>
    <mergeCell ref="D39:G41"/>
    <mergeCell ref="H39:AL40"/>
    <mergeCell ref="H41:U41"/>
    <mergeCell ref="V41:AL41"/>
    <mergeCell ref="D42:G42"/>
    <mergeCell ref="H42:K42"/>
    <mergeCell ref="L42:O42"/>
    <mergeCell ref="P42:S42"/>
    <mergeCell ref="T42:W42"/>
    <mergeCell ref="X42:AA42"/>
    <mergeCell ref="AB42:AL42"/>
    <mergeCell ref="D43:G43"/>
    <mergeCell ref="H43:K43"/>
    <mergeCell ref="L43:O43"/>
    <mergeCell ref="P43:S43"/>
    <mergeCell ref="T43:W43"/>
    <mergeCell ref="X43:AA43"/>
    <mergeCell ref="AB43:AL43"/>
    <mergeCell ref="D45:G45"/>
    <mergeCell ref="D46:G46"/>
    <mergeCell ref="H46:AL46"/>
    <mergeCell ref="H45:P45"/>
    <mergeCell ref="Q45:T45"/>
    <mergeCell ref="U45:Z45"/>
    <mergeCell ref="AA45:AG45"/>
    <mergeCell ref="AH45:AK45"/>
    <mergeCell ref="D44:G44"/>
    <mergeCell ref="H44:P44"/>
    <mergeCell ref="Q44:T44"/>
    <mergeCell ref="U44:Z44"/>
    <mergeCell ref="AA44:AG44"/>
    <mergeCell ref="AH44:AL44"/>
    <mergeCell ref="D49:G49"/>
    <mergeCell ref="H49:AL49"/>
    <mergeCell ref="B51:K51"/>
    <mergeCell ref="L51:T51"/>
    <mergeCell ref="AA51:AC51"/>
    <mergeCell ref="AD51:AI51"/>
    <mergeCell ref="AJ51:AL51"/>
    <mergeCell ref="B47:C49"/>
    <mergeCell ref="D47:G48"/>
    <mergeCell ref="H47:Z47"/>
    <mergeCell ref="AA47:AF47"/>
    <mergeCell ref="AG47:AL47"/>
    <mergeCell ref="H48:M48"/>
    <mergeCell ref="N48:R48"/>
    <mergeCell ref="S48:X48"/>
    <mergeCell ref="C64:AL64"/>
    <mergeCell ref="C66:AL67"/>
    <mergeCell ref="C69:AL70"/>
    <mergeCell ref="B58:O58"/>
    <mergeCell ref="P58:AA58"/>
    <mergeCell ref="AB58:AL58"/>
    <mergeCell ref="B59:O59"/>
    <mergeCell ref="P59:AA59"/>
    <mergeCell ref="AB59:AL59"/>
    <mergeCell ref="D18:AK18"/>
    <mergeCell ref="H25:R25"/>
    <mergeCell ref="Z25:AK25"/>
    <mergeCell ref="Y16:AK16"/>
    <mergeCell ref="AD10:AK10"/>
    <mergeCell ref="P36:AA36"/>
    <mergeCell ref="P37:X37"/>
    <mergeCell ref="P38:X38"/>
    <mergeCell ref="B62:AK62"/>
    <mergeCell ref="B56:O56"/>
    <mergeCell ref="P56:AA56"/>
    <mergeCell ref="AB56:AL56"/>
    <mergeCell ref="B57:O57"/>
    <mergeCell ref="P57:AA57"/>
    <mergeCell ref="AB57:AL57"/>
    <mergeCell ref="B52:K54"/>
    <mergeCell ref="L52:T54"/>
    <mergeCell ref="AA52:AC54"/>
    <mergeCell ref="AD52:AF54"/>
    <mergeCell ref="AG52:AI54"/>
    <mergeCell ref="AJ52:AL54"/>
    <mergeCell ref="Y48:AC48"/>
    <mergeCell ref="AD48:AH48"/>
    <mergeCell ref="AI48:AL48"/>
  </mergeCells>
  <phoneticPr fontId="5"/>
  <dataValidations count="1">
    <dataValidation type="list" allowBlank="1" showInputMessage="1" showErrorMessage="1" sqref="H3 H8">
      <formula1>"□,■"</formula1>
    </dataValidation>
  </dataValidations>
  <hyperlinks>
    <hyperlink ref="AO3" location="工事店情報!G2" display="工事店情報に戻る"/>
  </hyperlinks>
  <printOptions horizontalCentered="1" verticalCentered="1"/>
  <pageMargins left="0" right="0" top="0" bottom="0" header="0" footer="0"/>
  <pageSetup paperSize="9" scale="93" orientation="portrait" r:id="rId1"/>
  <rowBreaks count="1" manualBreakCount="1">
    <brk id="6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6"/>
  <sheetViews>
    <sheetView view="pageBreakPreview" zoomScale="85" zoomScaleNormal="100" zoomScaleSheetLayoutView="85" zoomScalePageLayoutView="115" workbookViewId="0">
      <selection activeCell="F2" sqref="F2:P2"/>
    </sheetView>
  </sheetViews>
  <sheetFormatPr defaultColWidth="3.5" defaultRowHeight="13.5"/>
  <cols>
    <col min="1" max="50" width="2.75" customWidth="1"/>
  </cols>
  <sheetData>
    <row r="1" spans="1:36" ht="27.75" customHeight="1">
      <c r="A1" s="323" t="s">
        <v>131</v>
      </c>
      <c r="B1" s="324"/>
      <c r="C1" s="324"/>
      <c r="D1" s="324"/>
      <c r="E1" s="324"/>
      <c r="F1" s="325">
        <f>工事店情報!D4</f>
        <v>0</v>
      </c>
      <c r="G1" s="326"/>
      <c r="H1" s="326"/>
      <c r="I1" s="326"/>
      <c r="J1" s="326"/>
      <c r="K1" s="326"/>
      <c r="L1" s="326"/>
      <c r="M1" s="326"/>
      <c r="N1" s="326"/>
      <c r="O1" s="326"/>
      <c r="P1" s="326"/>
      <c r="Q1" s="324" t="s">
        <v>132</v>
      </c>
      <c r="R1" s="324"/>
      <c r="S1" s="324"/>
      <c r="T1" s="324"/>
      <c r="U1" s="324"/>
      <c r="V1" s="325">
        <f>工事店情報!D8</f>
        <v>0</v>
      </c>
      <c r="W1" s="326"/>
      <c r="X1" s="326"/>
      <c r="Y1" s="326"/>
      <c r="Z1" s="326"/>
      <c r="AA1" s="326"/>
      <c r="AB1" s="326"/>
      <c r="AC1" s="326"/>
      <c r="AD1" s="326"/>
      <c r="AE1" s="326"/>
      <c r="AF1" s="327"/>
    </row>
    <row r="2" spans="1:36" ht="22.5" customHeight="1">
      <c r="A2" s="1164" t="s">
        <v>133</v>
      </c>
      <c r="B2" s="1165"/>
      <c r="C2" s="1165"/>
      <c r="D2" s="1165"/>
      <c r="E2" s="1166"/>
      <c r="F2" s="1167" t="str">
        <f>工事店情報!D18</f>
        <v>○○○○</v>
      </c>
      <c r="G2" s="1168"/>
      <c r="H2" s="1168"/>
      <c r="I2" s="1168"/>
      <c r="J2" s="1168"/>
      <c r="K2" s="1168"/>
      <c r="L2" s="1168"/>
      <c r="M2" s="1168"/>
      <c r="N2" s="1168"/>
      <c r="O2" s="1168"/>
      <c r="P2" s="1169"/>
      <c r="Q2" s="1170" t="s">
        <v>134</v>
      </c>
      <c r="R2" s="1171"/>
      <c r="S2" s="1171"/>
      <c r="T2" s="1171"/>
      <c r="U2" s="1172"/>
      <c r="V2" s="1173" t="str">
        <f>工事店情報!D19</f>
        <v>090-????-????</v>
      </c>
      <c r="W2" s="1174"/>
      <c r="X2" s="1174"/>
      <c r="Y2" s="1174"/>
      <c r="Z2" s="1174"/>
      <c r="AA2" s="1174"/>
      <c r="AB2" s="1174"/>
      <c r="AC2" s="1174"/>
      <c r="AD2" s="1174"/>
      <c r="AE2" s="1174"/>
      <c r="AF2" s="1175"/>
      <c r="AJ2" s="234" t="s">
        <v>600</v>
      </c>
    </row>
    <row r="3" spans="1:36">
      <c r="A3" s="1181" t="s">
        <v>135</v>
      </c>
      <c r="B3" s="1182"/>
      <c r="C3" s="1185" t="str">
        <f>IF(OR(入力!E22="給水",入力!E22="給排水"),"■　給水","□　給水")</f>
        <v>□　給水</v>
      </c>
      <c r="D3" s="1178"/>
      <c r="E3" s="1178"/>
      <c r="F3" s="1178"/>
      <c r="G3" s="1186" t="s">
        <v>136</v>
      </c>
      <c r="H3" s="1186"/>
      <c r="I3" s="1186"/>
      <c r="J3" s="1186"/>
      <c r="K3" s="1186"/>
      <c r="L3" s="1188" t="str">
        <f>入力!E31&amp;入力!E32</f>
        <v/>
      </c>
      <c r="M3" s="1189"/>
      <c r="N3" s="1189"/>
      <c r="O3" s="1189"/>
      <c r="P3" s="1189"/>
      <c r="Q3" s="1189"/>
      <c r="R3" s="1189"/>
      <c r="S3" s="1189"/>
      <c r="T3" s="1189"/>
      <c r="U3" s="1189"/>
      <c r="V3" s="1189"/>
      <c r="W3" s="1189"/>
      <c r="X3" s="1189"/>
      <c r="Y3" s="1189"/>
      <c r="Z3" s="1189"/>
      <c r="AA3" s="1189"/>
      <c r="AB3" s="1189"/>
      <c r="AC3" s="1189"/>
      <c r="AD3" s="1189"/>
      <c r="AE3" s="1189"/>
      <c r="AF3" s="1190"/>
    </row>
    <row r="4" spans="1:36" ht="14.25" thickBot="1">
      <c r="A4" s="1183"/>
      <c r="B4" s="1184"/>
      <c r="C4" s="1193" t="str">
        <f>IF(OR(入力!E22="排水",入力!E22="給排水"),"■　排水","□　排水")</f>
        <v>□　排水</v>
      </c>
      <c r="D4" s="1194"/>
      <c r="E4" s="1194"/>
      <c r="F4" s="1194"/>
      <c r="G4" s="1187"/>
      <c r="H4" s="1187"/>
      <c r="I4" s="1187"/>
      <c r="J4" s="1187"/>
      <c r="K4" s="1187"/>
      <c r="L4" s="1191"/>
      <c r="M4" s="1191"/>
      <c r="N4" s="1191"/>
      <c r="O4" s="1191"/>
      <c r="P4" s="1191"/>
      <c r="Q4" s="1191"/>
      <c r="R4" s="1191"/>
      <c r="S4" s="1191"/>
      <c r="T4" s="1191"/>
      <c r="U4" s="1191"/>
      <c r="V4" s="1191"/>
      <c r="W4" s="1191"/>
      <c r="X4" s="1191"/>
      <c r="Y4" s="1191"/>
      <c r="Z4" s="1191"/>
      <c r="AA4" s="1191"/>
      <c r="AB4" s="1191"/>
      <c r="AC4" s="1191"/>
      <c r="AD4" s="1191"/>
      <c r="AE4" s="1191"/>
      <c r="AF4" s="1192"/>
    </row>
    <row r="5" spans="1:36" ht="23.25" customHeight="1" thickBot="1">
      <c r="A5" s="1195" t="s">
        <v>137</v>
      </c>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row>
    <row r="6" spans="1:36">
      <c r="A6" s="1149"/>
      <c r="B6" s="1150"/>
      <c r="C6" s="1153" t="s">
        <v>138</v>
      </c>
      <c r="D6" s="1154"/>
      <c r="E6" s="1154"/>
      <c r="F6" s="1154"/>
      <c r="G6" s="1154"/>
      <c r="H6" s="1154"/>
      <c r="I6" s="1154"/>
      <c r="J6" s="1154"/>
      <c r="K6" s="1154"/>
      <c r="L6" s="1154"/>
      <c r="M6" s="1155"/>
      <c r="N6" s="1159" t="s">
        <v>139</v>
      </c>
      <c r="O6" s="1160"/>
      <c r="P6" s="1160"/>
      <c r="Q6" s="1160"/>
      <c r="R6" s="1160"/>
      <c r="S6" s="1160"/>
      <c r="T6" s="1160"/>
      <c r="U6" s="1160"/>
      <c r="V6" s="1160"/>
      <c r="W6" s="1160"/>
      <c r="X6" s="1160"/>
      <c r="Y6" s="1160"/>
      <c r="Z6" s="1160"/>
      <c r="AA6" s="1160"/>
      <c r="AB6" s="1160"/>
      <c r="AC6" s="1160"/>
      <c r="AD6" s="1160"/>
      <c r="AE6" s="1160"/>
      <c r="AF6" s="1161"/>
    </row>
    <row r="7" spans="1:36">
      <c r="A7" s="1151"/>
      <c r="B7" s="1152"/>
      <c r="C7" s="1156"/>
      <c r="D7" s="1157"/>
      <c r="E7" s="1157"/>
      <c r="F7" s="1157"/>
      <c r="G7" s="1157"/>
      <c r="H7" s="1157"/>
      <c r="I7" s="1157"/>
      <c r="J7" s="1157"/>
      <c r="K7" s="1157"/>
      <c r="L7" s="1157"/>
      <c r="M7" s="1158"/>
      <c r="N7" s="1162"/>
      <c r="O7" s="1162"/>
      <c r="P7" s="1162"/>
      <c r="Q7" s="1162"/>
      <c r="R7" s="1162"/>
      <c r="S7" s="1162"/>
      <c r="T7" s="1162"/>
      <c r="U7" s="1162"/>
      <c r="V7" s="1162"/>
      <c r="W7" s="1162"/>
      <c r="X7" s="1162"/>
      <c r="Y7" s="1162"/>
      <c r="Z7" s="1162"/>
      <c r="AA7" s="1162"/>
      <c r="AB7" s="1162"/>
      <c r="AC7" s="1162"/>
      <c r="AD7" s="1162"/>
      <c r="AE7" s="1162"/>
      <c r="AF7" s="1163"/>
    </row>
    <row r="8" spans="1:36" ht="18.75" customHeight="1">
      <c r="A8" s="1176" t="s">
        <v>140</v>
      </c>
      <c r="B8" s="1177"/>
      <c r="C8" s="1178" t="s">
        <v>141</v>
      </c>
      <c r="D8" s="1178"/>
      <c r="E8" s="1178"/>
      <c r="F8" s="1178"/>
      <c r="G8" s="1178"/>
      <c r="H8" s="1178"/>
      <c r="I8" s="1178"/>
      <c r="J8" s="1178"/>
      <c r="K8" s="1178"/>
      <c r="L8" s="1178"/>
      <c r="M8" s="1178"/>
      <c r="N8" s="1179" t="s">
        <v>142</v>
      </c>
      <c r="O8" s="1179"/>
      <c r="P8" s="1179"/>
      <c r="Q8" s="1179"/>
      <c r="R8" s="1179"/>
      <c r="S8" s="1179"/>
      <c r="T8" s="1179"/>
      <c r="U8" s="1179"/>
      <c r="V8" s="1179"/>
      <c r="W8" s="1179"/>
      <c r="X8" s="1179"/>
      <c r="Y8" s="1179"/>
      <c r="Z8" s="1179"/>
      <c r="AA8" s="1179"/>
      <c r="AB8" s="1179"/>
      <c r="AC8" s="1179"/>
      <c r="AD8" s="1179"/>
      <c r="AE8" s="1179"/>
      <c r="AF8" s="1180"/>
    </row>
    <row r="9" spans="1:36" ht="18.75" customHeight="1">
      <c r="A9" s="1176" t="s">
        <v>140</v>
      </c>
      <c r="B9" s="1177"/>
      <c r="C9" s="1178" t="s">
        <v>143</v>
      </c>
      <c r="D9" s="1178"/>
      <c r="E9" s="1178"/>
      <c r="F9" s="1178"/>
      <c r="G9" s="1178"/>
      <c r="H9" s="1178"/>
      <c r="I9" s="1178"/>
      <c r="J9" s="1178"/>
      <c r="K9" s="1178"/>
      <c r="L9" s="1178"/>
      <c r="M9" s="1178"/>
      <c r="N9" s="1179"/>
      <c r="O9" s="1179"/>
      <c r="P9" s="1179"/>
      <c r="Q9" s="1179"/>
      <c r="R9" s="1179"/>
      <c r="S9" s="1179"/>
      <c r="T9" s="1179"/>
      <c r="U9" s="1179"/>
      <c r="V9" s="1179"/>
      <c r="W9" s="1179"/>
      <c r="X9" s="1179"/>
      <c r="Y9" s="1179"/>
      <c r="Z9" s="1179"/>
      <c r="AA9" s="1179"/>
      <c r="AB9" s="1179"/>
      <c r="AC9" s="1179"/>
      <c r="AD9" s="1179"/>
      <c r="AE9" s="1179"/>
      <c r="AF9" s="1180"/>
    </row>
    <row r="10" spans="1:36" ht="18.75" customHeight="1">
      <c r="A10" s="1176" t="s">
        <v>140</v>
      </c>
      <c r="B10" s="1177"/>
      <c r="C10" s="1178" t="s">
        <v>144</v>
      </c>
      <c r="D10" s="1178"/>
      <c r="E10" s="1178"/>
      <c r="F10" s="1178"/>
      <c r="G10" s="1178"/>
      <c r="H10" s="1178"/>
      <c r="I10" s="1178"/>
      <c r="J10" s="1178"/>
      <c r="K10" s="1178"/>
      <c r="L10" s="1178"/>
      <c r="M10" s="1178"/>
      <c r="N10" s="1179" t="s">
        <v>145</v>
      </c>
      <c r="O10" s="1179"/>
      <c r="P10" s="1179"/>
      <c r="Q10" s="1179"/>
      <c r="R10" s="1179"/>
      <c r="S10" s="1179"/>
      <c r="T10" s="1179"/>
      <c r="U10" s="1179"/>
      <c r="V10" s="1179"/>
      <c r="W10" s="1179"/>
      <c r="X10" s="1179"/>
      <c r="Y10" s="1179"/>
      <c r="Z10" s="1179"/>
      <c r="AA10" s="1179"/>
      <c r="AB10" s="1179"/>
      <c r="AC10" s="1179"/>
      <c r="AD10" s="1179"/>
      <c r="AE10" s="1179"/>
      <c r="AF10" s="1180"/>
    </row>
    <row r="11" spans="1:36" ht="18.75" customHeight="1">
      <c r="A11" s="1176" t="s">
        <v>140</v>
      </c>
      <c r="B11" s="1177"/>
      <c r="C11" s="1178" t="s">
        <v>146</v>
      </c>
      <c r="D11" s="1178"/>
      <c r="E11" s="1178"/>
      <c r="F11" s="1178"/>
      <c r="G11" s="1178"/>
      <c r="H11" s="1178"/>
      <c r="I11" s="1178"/>
      <c r="J11" s="1178"/>
      <c r="K11" s="1178"/>
      <c r="L11" s="1178"/>
      <c r="M11" s="1178"/>
      <c r="N11" s="1179" t="s">
        <v>147</v>
      </c>
      <c r="O11" s="1179"/>
      <c r="P11" s="1179"/>
      <c r="Q11" s="1179"/>
      <c r="R11" s="1179"/>
      <c r="S11" s="1179"/>
      <c r="T11" s="1179"/>
      <c r="U11" s="1179"/>
      <c r="V11" s="1179"/>
      <c r="W11" s="1179"/>
      <c r="X11" s="1179"/>
      <c r="Y11" s="1179"/>
      <c r="Z11" s="1179"/>
      <c r="AA11" s="1179"/>
      <c r="AB11" s="1179"/>
      <c r="AC11" s="1179"/>
      <c r="AD11" s="1179"/>
      <c r="AE11" s="1179"/>
      <c r="AF11" s="1180"/>
    </row>
    <row r="12" spans="1:36" ht="18.75" customHeight="1">
      <c r="A12" s="1176" t="s">
        <v>148</v>
      </c>
      <c r="B12" s="1177"/>
      <c r="C12" s="1178" t="s">
        <v>149</v>
      </c>
      <c r="D12" s="1178"/>
      <c r="E12" s="1178"/>
      <c r="F12" s="1178"/>
      <c r="G12" s="1178"/>
      <c r="H12" s="1178"/>
      <c r="I12" s="1178"/>
      <c r="J12" s="1178"/>
      <c r="K12" s="1178"/>
      <c r="L12" s="1178"/>
      <c r="M12" s="1178"/>
      <c r="N12" s="1179" t="s">
        <v>150</v>
      </c>
      <c r="O12" s="1179"/>
      <c r="P12" s="1179"/>
      <c r="Q12" s="1179"/>
      <c r="R12" s="1179"/>
      <c r="S12" s="1179"/>
      <c r="T12" s="1179"/>
      <c r="U12" s="1179"/>
      <c r="V12" s="1179"/>
      <c r="W12" s="1179"/>
      <c r="X12" s="1179"/>
      <c r="Y12" s="1179"/>
      <c r="Z12" s="1179"/>
      <c r="AA12" s="1179"/>
      <c r="AB12" s="1179"/>
      <c r="AC12" s="1179"/>
      <c r="AD12" s="1179"/>
      <c r="AE12" s="1179"/>
      <c r="AF12" s="1180"/>
    </row>
    <row r="13" spans="1:36" ht="18.75" customHeight="1">
      <c r="A13" s="1176" t="s">
        <v>151</v>
      </c>
      <c r="B13" s="1177"/>
      <c r="C13" s="1178" t="s">
        <v>152</v>
      </c>
      <c r="D13" s="1178"/>
      <c r="E13" s="1178"/>
      <c r="F13" s="1178"/>
      <c r="G13" s="1178"/>
      <c r="H13" s="1178"/>
      <c r="I13" s="1178"/>
      <c r="J13" s="1178"/>
      <c r="K13" s="1178"/>
      <c r="L13" s="1178"/>
      <c r="M13" s="1178"/>
      <c r="N13" s="1179"/>
      <c r="O13" s="1179"/>
      <c r="P13" s="1179"/>
      <c r="Q13" s="1179"/>
      <c r="R13" s="1179"/>
      <c r="S13" s="1179"/>
      <c r="T13" s="1179"/>
      <c r="U13" s="1179"/>
      <c r="V13" s="1179"/>
      <c r="W13" s="1179"/>
      <c r="X13" s="1179"/>
      <c r="Y13" s="1179"/>
      <c r="Z13" s="1179"/>
      <c r="AA13" s="1179"/>
      <c r="AB13" s="1179"/>
      <c r="AC13" s="1179"/>
      <c r="AD13" s="1179"/>
      <c r="AE13" s="1179"/>
      <c r="AF13" s="1180"/>
    </row>
    <row r="14" spans="1:36" ht="18.75" customHeight="1">
      <c r="A14" s="1176" t="s">
        <v>151</v>
      </c>
      <c r="B14" s="1177"/>
      <c r="C14" s="1178" t="s">
        <v>153</v>
      </c>
      <c r="D14" s="1178"/>
      <c r="E14" s="1178"/>
      <c r="F14" s="1178"/>
      <c r="G14" s="1178"/>
      <c r="H14" s="1178"/>
      <c r="I14" s="1178"/>
      <c r="J14" s="1178"/>
      <c r="K14" s="1178"/>
      <c r="L14" s="1178"/>
      <c r="M14" s="1178"/>
      <c r="N14" s="1179"/>
      <c r="O14" s="1179"/>
      <c r="P14" s="1179"/>
      <c r="Q14" s="1179"/>
      <c r="R14" s="1179"/>
      <c r="S14" s="1179"/>
      <c r="T14" s="1179"/>
      <c r="U14" s="1179"/>
      <c r="V14" s="1179"/>
      <c r="W14" s="1179"/>
      <c r="X14" s="1179"/>
      <c r="Y14" s="1179"/>
      <c r="Z14" s="1179"/>
      <c r="AA14" s="1179"/>
      <c r="AB14" s="1179"/>
      <c r="AC14" s="1179"/>
      <c r="AD14" s="1179"/>
      <c r="AE14" s="1179"/>
      <c r="AF14" s="1180"/>
    </row>
    <row r="15" spans="1:36" ht="18.75" customHeight="1">
      <c r="A15" s="1176" t="s">
        <v>151</v>
      </c>
      <c r="B15" s="1177"/>
      <c r="C15" s="1178" t="s">
        <v>154</v>
      </c>
      <c r="D15" s="1178"/>
      <c r="E15" s="1178"/>
      <c r="F15" s="1178"/>
      <c r="G15" s="1178"/>
      <c r="H15" s="1178"/>
      <c r="I15" s="1178"/>
      <c r="J15" s="1178"/>
      <c r="K15" s="1178"/>
      <c r="L15" s="1178"/>
      <c r="M15" s="1178"/>
      <c r="N15" s="1179" t="s">
        <v>155</v>
      </c>
      <c r="O15" s="1179"/>
      <c r="P15" s="1179"/>
      <c r="Q15" s="1179"/>
      <c r="R15" s="1179"/>
      <c r="S15" s="1179"/>
      <c r="T15" s="1179"/>
      <c r="U15" s="1179"/>
      <c r="V15" s="1179"/>
      <c r="W15" s="1179"/>
      <c r="X15" s="1179"/>
      <c r="Y15" s="1179"/>
      <c r="Z15" s="1179"/>
      <c r="AA15" s="1179"/>
      <c r="AB15" s="1179"/>
      <c r="AC15" s="1179"/>
      <c r="AD15" s="1179"/>
      <c r="AE15" s="1179"/>
      <c r="AF15" s="1180"/>
    </row>
    <row r="16" spans="1:36" ht="18.75" customHeight="1">
      <c r="A16" s="1176" t="s">
        <v>151</v>
      </c>
      <c r="B16" s="1177"/>
      <c r="C16" s="1178" t="s">
        <v>156</v>
      </c>
      <c r="D16" s="1178"/>
      <c r="E16" s="1178"/>
      <c r="F16" s="1178"/>
      <c r="G16" s="1178"/>
      <c r="H16" s="1178"/>
      <c r="I16" s="1178"/>
      <c r="J16" s="1178"/>
      <c r="K16" s="1178"/>
      <c r="L16" s="1178"/>
      <c r="M16" s="1178"/>
      <c r="N16" s="1179" t="s">
        <v>157</v>
      </c>
      <c r="O16" s="1179"/>
      <c r="P16" s="1179"/>
      <c r="Q16" s="1179"/>
      <c r="R16" s="1179"/>
      <c r="S16" s="1179"/>
      <c r="T16" s="1179"/>
      <c r="U16" s="1179"/>
      <c r="V16" s="1179"/>
      <c r="W16" s="1179"/>
      <c r="X16" s="1179"/>
      <c r="Y16" s="1179"/>
      <c r="Z16" s="1179"/>
      <c r="AA16" s="1179"/>
      <c r="AB16" s="1179"/>
      <c r="AC16" s="1179"/>
      <c r="AD16" s="1179"/>
      <c r="AE16" s="1179"/>
      <c r="AF16" s="1180"/>
    </row>
    <row r="17" spans="1:32" ht="18.75" customHeight="1">
      <c r="A17" s="1176" t="s">
        <v>151</v>
      </c>
      <c r="B17" s="1177"/>
      <c r="C17" s="1178" t="s">
        <v>158</v>
      </c>
      <c r="D17" s="1178"/>
      <c r="E17" s="1178"/>
      <c r="F17" s="1178"/>
      <c r="G17" s="1178"/>
      <c r="H17" s="1178"/>
      <c r="I17" s="1178"/>
      <c r="J17" s="1178"/>
      <c r="K17" s="1178"/>
      <c r="L17" s="1178"/>
      <c r="M17" s="1178"/>
      <c r="N17" s="1179" t="s">
        <v>159</v>
      </c>
      <c r="O17" s="1179"/>
      <c r="P17" s="1179"/>
      <c r="Q17" s="1179"/>
      <c r="R17" s="1179"/>
      <c r="S17" s="1179"/>
      <c r="T17" s="1179"/>
      <c r="U17" s="1179"/>
      <c r="V17" s="1179"/>
      <c r="W17" s="1179"/>
      <c r="X17" s="1179"/>
      <c r="Y17" s="1179"/>
      <c r="Z17" s="1179"/>
      <c r="AA17" s="1179"/>
      <c r="AB17" s="1179"/>
      <c r="AC17" s="1179"/>
      <c r="AD17" s="1179"/>
      <c r="AE17" s="1179"/>
      <c r="AF17" s="1180"/>
    </row>
    <row r="18" spans="1:32" ht="18.75" customHeight="1">
      <c r="A18" s="1176" t="s">
        <v>151</v>
      </c>
      <c r="B18" s="1177"/>
      <c r="C18" s="1178" t="s">
        <v>160</v>
      </c>
      <c r="D18" s="1178"/>
      <c r="E18" s="1178"/>
      <c r="F18" s="1178"/>
      <c r="G18" s="1178"/>
      <c r="H18" s="1178"/>
      <c r="I18" s="1178"/>
      <c r="J18" s="1178"/>
      <c r="K18" s="1178"/>
      <c r="L18" s="1178"/>
      <c r="M18" s="1178"/>
      <c r="N18" s="1179" t="s">
        <v>161</v>
      </c>
      <c r="O18" s="1179"/>
      <c r="P18" s="1179"/>
      <c r="Q18" s="1179"/>
      <c r="R18" s="1179"/>
      <c r="S18" s="1179"/>
      <c r="T18" s="1179"/>
      <c r="U18" s="1179"/>
      <c r="V18" s="1179"/>
      <c r="W18" s="1179"/>
      <c r="X18" s="1179"/>
      <c r="Y18" s="1179"/>
      <c r="Z18" s="1179"/>
      <c r="AA18" s="1179"/>
      <c r="AB18" s="1179"/>
      <c r="AC18" s="1179"/>
      <c r="AD18" s="1179"/>
      <c r="AE18" s="1179"/>
      <c r="AF18" s="1180"/>
    </row>
    <row r="19" spans="1:32" ht="18.75" customHeight="1">
      <c r="A19" s="1176" t="s">
        <v>151</v>
      </c>
      <c r="B19" s="1177"/>
      <c r="C19" s="1178" t="s">
        <v>162</v>
      </c>
      <c r="D19" s="1178"/>
      <c r="E19" s="1178"/>
      <c r="F19" s="1178"/>
      <c r="G19" s="1178"/>
      <c r="H19" s="1178"/>
      <c r="I19" s="1178"/>
      <c r="J19" s="1178"/>
      <c r="K19" s="1178"/>
      <c r="L19" s="1178"/>
      <c r="M19" s="1178"/>
      <c r="N19" s="1179" t="s">
        <v>163</v>
      </c>
      <c r="O19" s="1179"/>
      <c r="P19" s="1179"/>
      <c r="Q19" s="1179"/>
      <c r="R19" s="1179"/>
      <c r="S19" s="1179"/>
      <c r="T19" s="1179"/>
      <c r="U19" s="1179"/>
      <c r="V19" s="1179"/>
      <c r="W19" s="1179"/>
      <c r="X19" s="1179"/>
      <c r="Y19" s="1179"/>
      <c r="Z19" s="1179"/>
      <c r="AA19" s="1179"/>
      <c r="AB19" s="1179"/>
      <c r="AC19" s="1179"/>
      <c r="AD19" s="1179"/>
      <c r="AE19" s="1179"/>
      <c r="AF19" s="1180"/>
    </row>
    <row r="20" spans="1:32" ht="18.75" customHeight="1">
      <c r="A20" s="1196"/>
      <c r="B20" s="1197"/>
      <c r="C20" s="1198" t="s">
        <v>164</v>
      </c>
      <c r="D20" s="1198"/>
      <c r="E20" s="1198"/>
      <c r="F20" s="1198"/>
      <c r="G20" s="1198"/>
      <c r="H20" s="1198"/>
      <c r="I20" s="1198"/>
      <c r="J20" s="1198"/>
      <c r="K20" s="1198"/>
      <c r="L20" s="1198"/>
      <c r="M20" s="1198"/>
      <c r="N20" s="1199"/>
      <c r="O20" s="1199"/>
      <c r="P20" s="1199"/>
      <c r="Q20" s="1199"/>
      <c r="R20" s="1199"/>
      <c r="S20" s="1199"/>
      <c r="T20" s="1199"/>
      <c r="U20" s="1199"/>
      <c r="V20" s="1199"/>
      <c r="W20" s="1199"/>
      <c r="X20" s="1199"/>
      <c r="Y20" s="1199"/>
      <c r="Z20" s="1199"/>
      <c r="AA20" s="1199"/>
      <c r="AB20" s="1199"/>
      <c r="AC20" s="1199"/>
      <c r="AD20" s="1199"/>
      <c r="AE20" s="1199"/>
      <c r="AF20" s="1200"/>
    </row>
    <row r="21" spans="1:32" ht="18.75" customHeight="1">
      <c r="A21" s="1176" t="s">
        <v>151</v>
      </c>
      <c r="B21" s="1177"/>
      <c r="C21" s="1178" t="s">
        <v>165</v>
      </c>
      <c r="D21" s="1178"/>
      <c r="E21" s="1178"/>
      <c r="F21" s="1178"/>
      <c r="G21" s="1178"/>
      <c r="H21" s="1178"/>
      <c r="I21" s="1178"/>
      <c r="J21" s="1178"/>
      <c r="K21" s="1178"/>
      <c r="L21" s="1178"/>
      <c r="M21" s="1178"/>
      <c r="N21" s="1203" t="s">
        <v>166</v>
      </c>
      <c r="O21" s="1203"/>
      <c r="P21" s="1203"/>
      <c r="Q21" s="1203"/>
      <c r="R21" s="1203"/>
      <c r="S21" s="1203"/>
      <c r="T21" s="1203"/>
      <c r="U21" s="1203"/>
      <c r="V21" s="1203"/>
      <c r="W21" s="1203"/>
      <c r="X21" s="1203"/>
      <c r="Y21" s="1203"/>
      <c r="Z21" s="1203"/>
      <c r="AA21" s="1203"/>
      <c r="AB21" s="1203"/>
      <c r="AC21" s="1203"/>
      <c r="AD21" s="1203"/>
      <c r="AE21" s="1203"/>
      <c r="AF21" s="1204"/>
    </row>
    <row r="22" spans="1:32" ht="18.75" customHeight="1">
      <c r="A22" s="1176" t="s">
        <v>151</v>
      </c>
      <c r="B22" s="1177"/>
      <c r="C22" s="1178" t="s">
        <v>167</v>
      </c>
      <c r="D22" s="1178"/>
      <c r="E22" s="1178"/>
      <c r="F22" s="1178"/>
      <c r="G22" s="1178"/>
      <c r="H22" s="1178"/>
      <c r="I22" s="1178"/>
      <c r="J22" s="1178"/>
      <c r="K22" s="1178"/>
      <c r="L22" s="1178"/>
      <c r="M22" s="1178"/>
      <c r="N22" s="1201" t="s">
        <v>168</v>
      </c>
      <c r="O22" s="1201"/>
      <c r="P22" s="1201"/>
      <c r="Q22" s="1201"/>
      <c r="R22" s="1201"/>
      <c r="S22" s="1201"/>
      <c r="T22" s="1201"/>
      <c r="U22" s="1201"/>
      <c r="V22" s="1201"/>
      <c r="W22" s="1201"/>
      <c r="X22" s="1201"/>
      <c r="Y22" s="1201"/>
      <c r="Z22" s="1201"/>
      <c r="AA22" s="1201"/>
      <c r="AB22" s="1201"/>
      <c r="AC22" s="1201"/>
      <c r="AD22" s="1201"/>
      <c r="AE22" s="1201"/>
      <c r="AF22" s="1202"/>
    </row>
    <row r="23" spans="1:32" ht="18.75" customHeight="1">
      <c r="A23" s="1176" t="s">
        <v>151</v>
      </c>
      <c r="B23" s="1177"/>
      <c r="C23" s="1178" t="s">
        <v>169</v>
      </c>
      <c r="D23" s="1178"/>
      <c r="E23" s="1178"/>
      <c r="F23" s="1178"/>
      <c r="G23" s="1178"/>
      <c r="H23" s="1178"/>
      <c r="I23" s="1178"/>
      <c r="J23" s="1178"/>
      <c r="K23" s="1178"/>
      <c r="L23" s="1178"/>
      <c r="M23" s="1178"/>
      <c r="N23" s="1201" t="s">
        <v>168</v>
      </c>
      <c r="O23" s="1201"/>
      <c r="P23" s="1201"/>
      <c r="Q23" s="1201"/>
      <c r="R23" s="1201"/>
      <c r="S23" s="1201"/>
      <c r="T23" s="1201"/>
      <c r="U23" s="1201"/>
      <c r="V23" s="1201"/>
      <c r="W23" s="1201"/>
      <c r="X23" s="1201"/>
      <c r="Y23" s="1201"/>
      <c r="Z23" s="1201"/>
      <c r="AA23" s="1201"/>
      <c r="AB23" s="1201"/>
      <c r="AC23" s="1201"/>
      <c r="AD23" s="1201"/>
      <c r="AE23" s="1201"/>
      <c r="AF23" s="1202"/>
    </row>
    <row r="24" spans="1:32" ht="18.75" customHeight="1">
      <c r="A24" s="1176" t="s">
        <v>151</v>
      </c>
      <c r="B24" s="1177"/>
      <c r="C24" s="1178" t="s">
        <v>149</v>
      </c>
      <c r="D24" s="1178"/>
      <c r="E24" s="1178"/>
      <c r="F24" s="1178"/>
      <c r="G24" s="1178"/>
      <c r="H24" s="1178"/>
      <c r="I24" s="1178"/>
      <c r="J24" s="1178"/>
      <c r="K24" s="1178"/>
      <c r="L24" s="1178"/>
      <c r="M24" s="1178"/>
      <c r="N24" s="1201" t="s">
        <v>168</v>
      </c>
      <c r="O24" s="1201"/>
      <c r="P24" s="1201"/>
      <c r="Q24" s="1201"/>
      <c r="R24" s="1201"/>
      <c r="S24" s="1201"/>
      <c r="T24" s="1201"/>
      <c r="U24" s="1201"/>
      <c r="V24" s="1201"/>
      <c r="W24" s="1201"/>
      <c r="X24" s="1201"/>
      <c r="Y24" s="1201"/>
      <c r="Z24" s="1201"/>
      <c r="AA24" s="1201"/>
      <c r="AB24" s="1201"/>
      <c r="AC24" s="1201"/>
      <c r="AD24" s="1201"/>
      <c r="AE24" s="1201"/>
      <c r="AF24" s="1202"/>
    </row>
    <row r="25" spans="1:32" ht="18.75" customHeight="1">
      <c r="A25" s="1176" t="s">
        <v>151</v>
      </c>
      <c r="B25" s="1177"/>
      <c r="C25" s="1178" t="s">
        <v>146</v>
      </c>
      <c r="D25" s="1178"/>
      <c r="E25" s="1178"/>
      <c r="F25" s="1178"/>
      <c r="G25" s="1178"/>
      <c r="H25" s="1178"/>
      <c r="I25" s="1178"/>
      <c r="J25" s="1178"/>
      <c r="K25" s="1178"/>
      <c r="L25" s="1178"/>
      <c r="M25" s="1178"/>
      <c r="N25" s="1201" t="s">
        <v>168</v>
      </c>
      <c r="O25" s="1201"/>
      <c r="P25" s="1201"/>
      <c r="Q25" s="1201"/>
      <c r="R25" s="1201"/>
      <c r="S25" s="1201"/>
      <c r="T25" s="1201"/>
      <c r="U25" s="1201"/>
      <c r="V25" s="1201"/>
      <c r="W25" s="1201"/>
      <c r="X25" s="1201"/>
      <c r="Y25" s="1201"/>
      <c r="Z25" s="1201"/>
      <c r="AA25" s="1201"/>
      <c r="AB25" s="1201"/>
      <c r="AC25" s="1201"/>
      <c r="AD25" s="1201"/>
      <c r="AE25" s="1201"/>
      <c r="AF25" s="1202"/>
    </row>
    <row r="26" spans="1:32" ht="18.75" customHeight="1">
      <c r="A26" s="1176" t="s">
        <v>148</v>
      </c>
      <c r="B26" s="1177"/>
      <c r="C26" s="1178" t="s">
        <v>170</v>
      </c>
      <c r="D26" s="1178"/>
      <c r="E26" s="1178"/>
      <c r="F26" s="1178"/>
      <c r="G26" s="1178"/>
      <c r="H26" s="1178"/>
      <c r="I26" s="1178"/>
      <c r="J26" s="1178"/>
      <c r="K26" s="1178"/>
      <c r="L26" s="1178"/>
      <c r="M26" s="1178"/>
      <c r="N26" s="1201" t="s">
        <v>168</v>
      </c>
      <c r="O26" s="1201"/>
      <c r="P26" s="1201"/>
      <c r="Q26" s="1201"/>
      <c r="R26" s="1201"/>
      <c r="S26" s="1201"/>
      <c r="T26" s="1201"/>
      <c r="U26" s="1201"/>
      <c r="V26" s="1201"/>
      <c r="W26" s="1201"/>
      <c r="X26" s="1201"/>
      <c r="Y26" s="1201"/>
      <c r="Z26" s="1201"/>
      <c r="AA26" s="1201"/>
      <c r="AB26" s="1201"/>
      <c r="AC26" s="1201"/>
      <c r="AD26" s="1201"/>
      <c r="AE26" s="1201"/>
      <c r="AF26" s="1202"/>
    </row>
    <row r="27" spans="1:32" ht="18.75" customHeight="1">
      <c r="A27" s="1176" t="s">
        <v>148</v>
      </c>
      <c r="B27" s="1177"/>
      <c r="C27" s="1178" t="s">
        <v>171</v>
      </c>
      <c r="D27" s="1178"/>
      <c r="E27" s="1178"/>
      <c r="F27" s="1178"/>
      <c r="G27" s="1178"/>
      <c r="H27" s="1178"/>
      <c r="I27" s="1178"/>
      <c r="J27" s="1178"/>
      <c r="K27" s="1178"/>
      <c r="L27" s="1178"/>
      <c r="M27" s="1178"/>
      <c r="N27" s="1201" t="s">
        <v>168</v>
      </c>
      <c r="O27" s="1201"/>
      <c r="P27" s="1201"/>
      <c r="Q27" s="1201"/>
      <c r="R27" s="1201"/>
      <c r="S27" s="1201"/>
      <c r="T27" s="1201"/>
      <c r="U27" s="1201"/>
      <c r="V27" s="1201"/>
      <c r="W27" s="1201"/>
      <c r="X27" s="1201"/>
      <c r="Y27" s="1201"/>
      <c r="Z27" s="1201"/>
      <c r="AA27" s="1201"/>
      <c r="AB27" s="1201"/>
      <c r="AC27" s="1201"/>
      <c r="AD27" s="1201"/>
      <c r="AE27" s="1201"/>
      <c r="AF27" s="1202"/>
    </row>
    <row r="28" spans="1:32" ht="18.75" customHeight="1">
      <c r="A28" s="1176" t="s">
        <v>148</v>
      </c>
      <c r="B28" s="1177"/>
      <c r="C28" s="1178" t="s">
        <v>172</v>
      </c>
      <c r="D28" s="1178"/>
      <c r="E28" s="1178"/>
      <c r="F28" s="1178"/>
      <c r="G28" s="1178"/>
      <c r="H28" s="1178"/>
      <c r="I28" s="1178"/>
      <c r="J28" s="1178"/>
      <c r="K28" s="1178"/>
      <c r="L28" s="1178"/>
      <c r="M28" s="1178"/>
      <c r="N28" s="1201" t="s">
        <v>173</v>
      </c>
      <c r="O28" s="1201"/>
      <c r="P28" s="1201"/>
      <c r="Q28" s="1201"/>
      <c r="R28" s="1201"/>
      <c r="S28" s="1201"/>
      <c r="T28" s="1201"/>
      <c r="U28" s="1201"/>
      <c r="V28" s="1201"/>
      <c r="W28" s="1201"/>
      <c r="X28" s="1201"/>
      <c r="Y28" s="1201"/>
      <c r="Z28" s="1201"/>
      <c r="AA28" s="1201"/>
      <c r="AB28" s="1201"/>
      <c r="AC28" s="1201"/>
      <c r="AD28" s="1201"/>
      <c r="AE28" s="1201"/>
      <c r="AF28" s="1202"/>
    </row>
    <row r="29" spans="1:32" ht="18.75" customHeight="1" thickBot="1">
      <c r="A29" s="1208" t="s">
        <v>148</v>
      </c>
      <c r="B29" s="1209"/>
      <c r="C29" s="1194" t="s">
        <v>174</v>
      </c>
      <c r="D29" s="1194"/>
      <c r="E29" s="1194"/>
      <c r="F29" s="1194"/>
      <c r="G29" s="1194"/>
      <c r="H29" s="1194"/>
      <c r="I29" s="1194"/>
      <c r="J29" s="1194"/>
      <c r="K29" s="1194"/>
      <c r="L29" s="1194"/>
      <c r="M29" s="1194"/>
      <c r="N29" s="1210" t="s">
        <v>168</v>
      </c>
      <c r="O29" s="1210"/>
      <c r="P29" s="1210"/>
      <c r="Q29" s="1210"/>
      <c r="R29" s="1210"/>
      <c r="S29" s="1210"/>
      <c r="T29" s="1210"/>
      <c r="U29" s="1210"/>
      <c r="V29" s="1210"/>
      <c r="W29" s="1210"/>
      <c r="X29" s="1210"/>
      <c r="Y29" s="1210"/>
      <c r="Z29" s="1210"/>
      <c r="AA29" s="1210"/>
      <c r="AB29" s="1210"/>
      <c r="AC29" s="1210"/>
      <c r="AD29" s="1210"/>
      <c r="AE29" s="1210"/>
      <c r="AF29" s="1211"/>
    </row>
    <row r="30" spans="1:32" ht="23.25" customHeight="1" thickBot="1">
      <c r="A30" s="1195" t="s">
        <v>175</v>
      </c>
      <c r="B30" s="1195"/>
      <c r="C30" s="1195"/>
      <c r="D30" s="1195"/>
      <c r="E30" s="1195"/>
      <c r="F30" s="1195"/>
      <c r="G30" s="1195"/>
      <c r="H30" s="1195"/>
      <c r="I30" s="1195"/>
      <c r="J30" s="1195"/>
      <c r="K30" s="1195"/>
      <c r="L30" s="1195"/>
      <c r="M30" s="1195"/>
      <c r="N30" s="1195"/>
      <c r="O30" s="1195"/>
      <c r="P30" s="1195"/>
      <c r="Q30" s="1195"/>
      <c r="R30" s="1195"/>
      <c r="S30" s="1195"/>
      <c r="T30" s="1195"/>
      <c r="U30" s="1195"/>
      <c r="V30" s="1195"/>
      <c r="W30" s="1195"/>
      <c r="X30" s="1195"/>
      <c r="Y30" s="1195"/>
      <c r="Z30" s="1195"/>
      <c r="AA30" s="1195"/>
      <c r="AB30" s="1195"/>
      <c r="AC30" s="1195"/>
      <c r="AD30" s="1195"/>
      <c r="AE30" s="1195"/>
      <c r="AF30" s="1195"/>
    </row>
    <row r="31" spans="1:32" ht="18.75" customHeight="1">
      <c r="A31" s="1212" t="s">
        <v>148</v>
      </c>
      <c r="B31" s="1213"/>
      <c r="C31" s="1214" t="s">
        <v>176</v>
      </c>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5"/>
      <c r="AB31" s="1215"/>
      <c r="AC31" s="1215"/>
      <c r="AD31" s="1215"/>
      <c r="AE31" s="1215"/>
      <c r="AF31" s="1216"/>
    </row>
    <row r="32" spans="1:32" ht="18.75" customHeight="1">
      <c r="A32" s="1176" t="s">
        <v>148</v>
      </c>
      <c r="B32" s="1177"/>
      <c r="C32" s="1205" t="s">
        <v>177</v>
      </c>
      <c r="D32" s="1206"/>
      <c r="E32" s="1206"/>
      <c r="F32" s="1206"/>
      <c r="G32" s="1206"/>
      <c r="H32" s="1206"/>
      <c r="I32" s="1206"/>
      <c r="J32" s="1206"/>
      <c r="K32" s="1206"/>
      <c r="L32" s="1206"/>
      <c r="M32" s="1206"/>
      <c r="N32" s="1206"/>
      <c r="O32" s="1206"/>
      <c r="P32" s="1206"/>
      <c r="Q32" s="1206"/>
      <c r="R32" s="1206"/>
      <c r="S32" s="1206"/>
      <c r="T32" s="1206"/>
      <c r="U32" s="1206"/>
      <c r="V32" s="1206"/>
      <c r="W32" s="1206"/>
      <c r="X32" s="1206"/>
      <c r="Y32" s="1206"/>
      <c r="Z32" s="1206"/>
      <c r="AA32" s="1206"/>
      <c r="AB32" s="1206"/>
      <c r="AC32" s="1206"/>
      <c r="AD32" s="1206"/>
      <c r="AE32" s="1206"/>
      <c r="AF32" s="1207"/>
    </row>
    <row r="33" spans="1:32" ht="18.75" customHeight="1">
      <c r="A33" s="1176" t="s">
        <v>148</v>
      </c>
      <c r="B33" s="1177"/>
      <c r="C33" s="1205" t="s">
        <v>178</v>
      </c>
      <c r="D33" s="1206"/>
      <c r="E33" s="1206"/>
      <c r="F33" s="1206"/>
      <c r="G33" s="1206"/>
      <c r="H33" s="1206"/>
      <c r="I33" s="1206"/>
      <c r="J33" s="1206"/>
      <c r="K33" s="1206"/>
      <c r="L33" s="1206"/>
      <c r="M33" s="1206"/>
      <c r="N33" s="1206"/>
      <c r="O33" s="1206"/>
      <c r="P33" s="1206"/>
      <c r="Q33" s="1206"/>
      <c r="R33" s="1206"/>
      <c r="S33" s="1206"/>
      <c r="T33" s="1206"/>
      <c r="U33" s="1206"/>
      <c r="V33" s="1206"/>
      <c r="W33" s="1206"/>
      <c r="X33" s="1206"/>
      <c r="Y33" s="1206"/>
      <c r="Z33" s="1206"/>
      <c r="AA33" s="1206"/>
      <c r="AB33" s="1206"/>
      <c r="AC33" s="1206"/>
      <c r="AD33" s="1206"/>
      <c r="AE33" s="1206"/>
      <c r="AF33" s="1207"/>
    </row>
    <row r="34" spans="1:32" ht="18.75" customHeight="1">
      <c r="A34" s="1176" t="s">
        <v>148</v>
      </c>
      <c r="B34" s="1177"/>
      <c r="C34" s="1205" t="s">
        <v>179</v>
      </c>
      <c r="D34" s="1206"/>
      <c r="E34" s="1206"/>
      <c r="F34" s="1206"/>
      <c r="G34" s="1206"/>
      <c r="H34" s="1206"/>
      <c r="I34" s="1206"/>
      <c r="J34" s="1206"/>
      <c r="K34" s="1206"/>
      <c r="L34" s="1206"/>
      <c r="M34" s="1206"/>
      <c r="N34" s="1206"/>
      <c r="O34" s="1206"/>
      <c r="P34" s="1206"/>
      <c r="Q34" s="1206"/>
      <c r="R34" s="1206"/>
      <c r="S34" s="1206"/>
      <c r="T34" s="1206"/>
      <c r="U34" s="1206"/>
      <c r="V34" s="1206"/>
      <c r="W34" s="1206"/>
      <c r="X34" s="1206"/>
      <c r="Y34" s="1206"/>
      <c r="Z34" s="1206"/>
      <c r="AA34" s="1206"/>
      <c r="AB34" s="1206"/>
      <c r="AC34" s="1206"/>
      <c r="AD34" s="1206"/>
      <c r="AE34" s="1206"/>
      <c r="AF34" s="1207"/>
    </row>
    <row r="35" spans="1:32" ht="18.75" customHeight="1">
      <c r="A35" s="1176" t="s">
        <v>148</v>
      </c>
      <c r="B35" s="1177"/>
      <c r="C35" s="1205" t="s">
        <v>180</v>
      </c>
      <c r="D35" s="1206"/>
      <c r="E35" s="1206"/>
      <c r="F35" s="1206"/>
      <c r="G35" s="1206"/>
      <c r="H35" s="1206"/>
      <c r="I35" s="1206"/>
      <c r="J35" s="1206"/>
      <c r="K35" s="1206"/>
      <c r="L35" s="1206"/>
      <c r="M35" s="1206"/>
      <c r="N35" s="1206"/>
      <c r="O35" s="1206"/>
      <c r="P35" s="1206"/>
      <c r="Q35" s="1206"/>
      <c r="R35" s="1206"/>
      <c r="S35" s="1206"/>
      <c r="T35" s="1206"/>
      <c r="U35" s="1206"/>
      <c r="V35" s="1206"/>
      <c r="W35" s="1206"/>
      <c r="X35" s="1206"/>
      <c r="Y35" s="1206"/>
      <c r="Z35" s="1206"/>
      <c r="AA35" s="1206"/>
      <c r="AB35" s="1206"/>
      <c r="AC35" s="1206"/>
      <c r="AD35" s="1206"/>
      <c r="AE35" s="1206"/>
      <c r="AF35" s="1207"/>
    </row>
    <row r="36" spans="1:32" ht="18.75" customHeight="1">
      <c r="A36" s="1176" t="s">
        <v>148</v>
      </c>
      <c r="B36" s="1177"/>
      <c r="C36" s="1205" t="s">
        <v>181</v>
      </c>
      <c r="D36" s="1206"/>
      <c r="E36" s="1206"/>
      <c r="F36" s="1206"/>
      <c r="G36" s="1206"/>
      <c r="H36" s="1206"/>
      <c r="I36" s="1206"/>
      <c r="J36" s="1206"/>
      <c r="K36" s="1206"/>
      <c r="L36" s="1206"/>
      <c r="M36" s="1206"/>
      <c r="N36" s="1206"/>
      <c r="O36" s="1206"/>
      <c r="P36" s="1206"/>
      <c r="Q36" s="1206"/>
      <c r="R36" s="1206"/>
      <c r="S36" s="1206"/>
      <c r="T36" s="1206"/>
      <c r="U36" s="1206"/>
      <c r="V36" s="1206"/>
      <c r="W36" s="1206"/>
      <c r="X36" s="1206"/>
      <c r="Y36" s="1206"/>
      <c r="Z36" s="1206"/>
      <c r="AA36" s="1206"/>
      <c r="AB36" s="1206"/>
      <c r="AC36" s="1206"/>
      <c r="AD36" s="1206"/>
      <c r="AE36" s="1206"/>
      <c r="AF36" s="1207"/>
    </row>
    <row r="37" spans="1:32" ht="18.75" customHeight="1">
      <c r="A37" s="1176" t="s">
        <v>148</v>
      </c>
      <c r="B37" s="1177"/>
      <c r="C37" s="1205" t="s">
        <v>182</v>
      </c>
      <c r="D37" s="1206"/>
      <c r="E37" s="1206"/>
      <c r="F37" s="1206"/>
      <c r="G37" s="1206"/>
      <c r="H37" s="1206"/>
      <c r="I37" s="1206"/>
      <c r="J37" s="1206"/>
      <c r="K37" s="1206"/>
      <c r="L37" s="1206"/>
      <c r="M37" s="1206"/>
      <c r="N37" s="1206"/>
      <c r="O37" s="1206"/>
      <c r="P37" s="1206"/>
      <c r="Q37" s="1206"/>
      <c r="R37" s="1206"/>
      <c r="S37" s="1206"/>
      <c r="T37" s="1206"/>
      <c r="U37" s="1206"/>
      <c r="V37" s="1206"/>
      <c r="W37" s="1206"/>
      <c r="X37" s="1206"/>
      <c r="Y37" s="1206"/>
      <c r="Z37" s="1206"/>
      <c r="AA37" s="1206"/>
      <c r="AB37" s="1206"/>
      <c r="AC37" s="1206"/>
      <c r="AD37" s="1206"/>
      <c r="AE37" s="1206"/>
      <c r="AF37" s="1207"/>
    </row>
    <row r="38" spans="1:32" ht="18.75" customHeight="1">
      <c r="A38" s="1176" t="s">
        <v>148</v>
      </c>
      <c r="B38" s="1177"/>
      <c r="C38" s="1205" t="s">
        <v>183</v>
      </c>
      <c r="D38" s="1228"/>
      <c r="E38" s="1228"/>
      <c r="F38" s="1228"/>
      <c r="G38" s="1228"/>
      <c r="H38" s="1228"/>
      <c r="I38" s="1228"/>
      <c r="J38" s="1228"/>
      <c r="K38" s="1228"/>
      <c r="L38" s="1228"/>
      <c r="M38" s="1228"/>
      <c r="N38" s="1228"/>
      <c r="O38" s="1228"/>
      <c r="P38" s="1228"/>
      <c r="Q38" s="1228"/>
      <c r="R38" s="1228"/>
      <c r="S38" s="1228"/>
      <c r="T38" s="1228"/>
      <c r="U38" s="1228"/>
      <c r="V38" s="1228"/>
      <c r="W38" s="1228"/>
      <c r="X38" s="1228"/>
      <c r="Y38" s="1228"/>
      <c r="Z38" s="1228"/>
      <c r="AA38" s="1228"/>
      <c r="AB38" s="1228"/>
      <c r="AC38" s="1228"/>
      <c r="AD38" s="1228"/>
      <c r="AE38" s="1228"/>
      <c r="AF38" s="1229"/>
    </row>
    <row r="39" spans="1:32" ht="18.75" customHeight="1">
      <c r="A39" s="1176" t="s">
        <v>148</v>
      </c>
      <c r="B39" s="1177"/>
      <c r="C39" s="1205" t="s">
        <v>184</v>
      </c>
      <c r="D39" s="1206"/>
      <c r="E39" s="1206"/>
      <c r="F39" s="1206"/>
      <c r="G39" s="1206"/>
      <c r="H39" s="1206"/>
      <c r="I39" s="1206"/>
      <c r="J39" s="1206"/>
      <c r="K39" s="1206"/>
      <c r="L39" s="1206"/>
      <c r="M39" s="1206"/>
      <c r="N39" s="1206"/>
      <c r="O39" s="1206"/>
      <c r="P39" s="1206"/>
      <c r="Q39" s="1206"/>
      <c r="R39" s="1206"/>
      <c r="S39" s="1206"/>
      <c r="T39" s="1206"/>
      <c r="U39" s="1206"/>
      <c r="V39" s="1206"/>
      <c r="W39" s="1206"/>
      <c r="X39" s="1206"/>
      <c r="Y39" s="1206"/>
      <c r="Z39" s="1206"/>
      <c r="AA39" s="1206"/>
      <c r="AB39" s="1206"/>
      <c r="AC39" s="1206"/>
      <c r="AD39" s="1206"/>
      <c r="AE39" s="1206"/>
      <c r="AF39" s="1207"/>
    </row>
    <row r="40" spans="1:32" ht="18.75" customHeight="1" thickBot="1">
      <c r="A40" s="1208" t="s">
        <v>148</v>
      </c>
      <c r="B40" s="1209"/>
      <c r="C40" s="1230"/>
      <c r="D40" s="1231"/>
      <c r="E40" s="1231"/>
      <c r="F40" s="1231"/>
      <c r="G40" s="1231"/>
      <c r="H40" s="1231"/>
      <c r="I40" s="1231"/>
      <c r="J40" s="1231"/>
      <c r="K40" s="1231"/>
      <c r="L40" s="1231"/>
      <c r="M40" s="1231"/>
      <c r="N40" s="1231"/>
      <c r="O40" s="1231"/>
      <c r="P40" s="1231"/>
      <c r="Q40" s="1231"/>
      <c r="R40" s="1231"/>
      <c r="S40" s="1231"/>
      <c r="T40" s="1231"/>
      <c r="U40" s="1231"/>
      <c r="V40" s="1231"/>
      <c r="W40" s="1231"/>
      <c r="X40" s="1231"/>
      <c r="Y40" s="1231"/>
      <c r="Z40" s="1231"/>
      <c r="AA40" s="1231"/>
      <c r="AB40" s="1231"/>
      <c r="AC40" s="1231"/>
      <c r="AD40" s="1231"/>
      <c r="AE40" s="1231"/>
      <c r="AF40" s="1232"/>
    </row>
    <row r="41" spans="1:32" ht="18.75" customHeight="1">
      <c r="A41" s="1217" t="s">
        <v>185</v>
      </c>
      <c r="B41" s="1218"/>
      <c r="C41" s="1219"/>
      <c r="D41" s="1219"/>
      <c r="E41" s="1219"/>
      <c r="F41" s="1219"/>
      <c r="G41" s="1219"/>
      <c r="H41" s="1219"/>
      <c r="I41" s="1219"/>
      <c r="J41" s="1219"/>
      <c r="K41" s="1219"/>
      <c r="L41" s="1219"/>
      <c r="M41" s="1219"/>
      <c r="N41" s="1219"/>
      <c r="O41" s="1219"/>
      <c r="P41" s="1219"/>
      <c r="Q41" s="1219"/>
      <c r="R41" s="1219"/>
      <c r="S41" s="1219"/>
      <c r="T41" s="1219"/>
      <c r="U41" s="1219"/>
      <c r="V41" s="1219"/>
      <c r="W41" s="1219"/>
      <c r="X41" s="1219"/>
      <c r="Y41" s="1219"/>
      <c r="Z41" s="1219"/>
      <c r="AA41" s="1219"/>
      <c r="AB41" s="1219"/>
      <c r="AC41" s="1219"/>
      <c r="AD41" s="1219"/>
      <c r="AE41" s="1219"/>
      <c r="AF41" s="1220"/>
    </row>
    <row r="42" spans="1:32" ht="18.75" customHeight="1">
      <c r="A42" s="1221"/>
      <c r="B42" s="1222"/>
      <c r="C42" s="1223"/>
      <c r="D42" s="1223"/>
      <c r="E42" s="1223"/>
      <c r="F42" s="1223"/>
      <c r="G42" s="1223"/>
      <c r="H42" s="1223"/>
      <c r="I42" s="1223"/>
      <c r="J42" s="1223"/>
      <c r="K42" s="1223"/>
      <c r="L42" s="1223"/>
      <c r="M42" s="1223"/>
      <c r="N42" s="1223"/>
      <c r="O42" s="1223"/>
      <c r="P42" s="1223"/>
      <c r="Q42" s="1223"/>
      <c r="R42" s="1223"/>
      <c r="S42" s="1223"/>
      <c r="T42" s="1223"/>
      <c r="U42" s="1223"/>
      <c r="V42" s="1223"/>
      <c r="W42" s="1223"/>
      <c r="X42" s="1223"/>
      <c r="Y42" s="1223"/>
      <c r="Z42" s="1223"/>
      <c r="AA42" s="1223"/>
      <c r="AB42" s="1223"/>
      <c r="AC42" s="1223"/>
      <c r="AD42" s="1223"/>
      <c r="AE42" s="1223"/>
      <c r="AF42" s="1224"/>
    </row>
    <row r="43" spans="1:32" ht="18.75" customHeight="1">
      <c r="A43" s="1225"/>
      <c r="B43" s="1226"/>
      <c r="C43" s="1226"/>
      <c r="D43" s="1226"/>
      <c r="E43" s="1226"/>
      <c r="F43" s="1226"/>
      <c r="G43" s="1226"/>
      <c r="H43" s="1226"/>
      <c r="I43" s="1226"/>
      <c r="J43" s="1226"/>
      <c r="K43" s="1226"/>
      <c r="L43" s="1226"/>
      <c r="M43" s="1226"/>
      <c r="N43" s="1226"/>
      <c r="O43" s="1226"/>
      <c r="P43" s="1226"/>
      <c r="Q43" s="1226"/>
      <c r="R43" s="1226"/>
      <c r="S43" s="1226"/>
      <c r="T43" s="1226"/>
      <c r="U43" s="1226"/>
      <c r="V43" s="1226"/>
      <c r="W43" s="1226"/>
      <c r="X43" s="1226"/>
      <c r="Y43" s="1226"/>
      <c r="Z43" s="1226"/>
      <c r="AA43" s="1226"/>
      <c r="AB43" s="1226"/>
      <c r="AC43" s="1226"/>
      <c r="AD43" s="1226"/>
      <c r="AE43" s="1226"/>
      <c r="AF43" s="1227"/>
    </row>
    <row r="44" spans="1:32" ht="18.75" customHeight="1"/>
    <row r="45" spans="1:32" ht="18.75" customHeight="1"/>
    <row r="46" spans="1:32" ht="18.75" customHeight="1"/>
    <row r="47" spans="1:32" ht="18.75" customHeight="1"/>
    <row r="48" spans="1:32"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3.5" customHeight="1"/>
    <row r="71" ht="13.5" customHeight="1"/>
    <row r="75" ht="21.75" customHeight="1"/>
    <row r="76" ht="21.75" customHeight="1"/>
    <row r="77" ht="21.75" customHeight="1"/>
    <row r="78" ht="21.75" customHeight="1"/>
    <row r="79" ht="21.75" customHeight="1"/>
    <row r="80" ht="21.75" customHeight="1"/>
    <row r="81" ht="21.75" customHeight="1"/>
    <row r="82" ht="21.75" customHeight="1"/>
    <row r="83" ht="21.75" customHeight="1"/>
    <row r="84" ht="21.75" customHeight="1"/>
    <row r="85" ht="21.75" customHeight="1"/>
    <row r="86" ht="21.75" customHeight="1"/>
    <row r="87" ht="21.75" customHeight="1"/>
    <row r="88" ht="21.75" customHeight="1"/>
    <row r="89" ht="21.75" customHeight="1"/>
    <row r="90" ht="21.75" customHeight="1"/>
    <row r="91" ht="21.75" customHeight="1"/>
    <row r="92" ht="21.75" customHeight="1"/>
    <row r="93" ht="21.75" customHeight="1"/>
    <row r="94" ht="21.75" customHeight="1"/>
    <row r="95" ht="21.75" customHeight="1"/>
    <row r="96" ht="21.75" customHeight="1"/>
    <row r="97" ht="21.75" customHeight="1"/>
    <row r="98" ht="21.75" customHeight="1"/>
    <row r="99" ht="21.75" customHeight="1"/>
    <row r="100" ht="21.75" customHeight="1"/>
    <row r="101" ht="21.75" customHeight="1"/>
    <row r="102" ht="21.75" customHeight="1"/>
    <row r="103" ht="21.75" customHeight="1"/>
    <row r="104" ht="21.75" customHeight="1"/>
    <row r="105" ht="21.75" customHeight="1"/>
    <row r="106" ht="21.75" customHeight="1"/>
    <row r="107" ht="21.75" customHeight="1"/>
    <row r="108" ht="21.75" customHeight="1"/>
    <row r="109" ht="21.75" customHeight="1"/>
    <row r="110" ht="21.75" customHeight="1"/>
    <row r="111" ht="21.75" customHeight="1"/>
    <row r="112" ht="21.75" customHeight="1"/>
    <row r="113" ht="21.75" customHeight="1"/>
    <row r="114" ht="21.75" customHeight="1"/>
    <row r="115" ht="21.75" customHeight="1"/>
    <row r="116" ht="21.75" customHeight="1"/>
    <row r="117" ht="21.75" customHeight="1"/>
    <row r="118" ht="21.75" customHeight="1"/>
    <row r="119" ht="21.75" customHeight="1"/>
    <row r="120" ht="21.75" customHeight="1"/>
    <row r="121" ht="21.75" customHeight="1"/>
    <row r="122" ht="21.75" customHeight="1"/>
    <row r="123" ht="21.75" customHeight="1"/>
    <row r="124" ht="21.75" customHeight="1"/>
    <row r="125" ht="21.75" customHeight="1"/>
    <row r="126" ht="21.75" customHeight="1"/>
    <row r="127" ht="21.75" customHeight="1"/>
    <row r="128" ht="21.75" customHeight="1"/>
    <row r="129" ht="21.75" customHeight="1"/>
    <row r="130" ht="21.75" customHeight="1"/>
    <row r="131" ht="21.75" customHeight="1"/>
    <row r="132" ht="21.75" customHeight="1"/>
    <row r="133" ht="21.75" customHeight="1"/>
    <row r="134" ht="21.75" customHeight="1"/>
    <row r="135" ht="21.75" customHeight="1"/>
    <row r="136" ht="21.75" customHeight="1"/>
    <row r="137" ht="21.75" customHeight="1"/>
    <row r="138" ht="21.75" customHeight="1"/>
    <row r="139" ht="21.75" customHeight="1"/>
    <row r="140" ht="21.75" customHeight="1"/>
    <row r="141" ht="21.75" customHeight="1"/>
    <row r="142" ht="21.75" customHeight="1"/>
    <row r="143" ht="21.75" customHeight="1"/>
    <row r="144" ht="21.75" customHeight="1"/>
    <row r="145" ht="21.75" customHeight="1"/>
    <row r="146" ht="21.75" customHeight="1"/>
    <row r="147" ht="21.75" customHeight="1"/>
    <row r="148" ht="21.75" customHeight="1"/>
    <row r="149" ht="21.75" customHeight="1"/>
    <row r="150" ht="21.75" customHeight="1"/>
    <row r="151" ht="21.75" customHeight="1"/>
    <row r="152" ht="21.75" customHeight="1"/>
    <row r="153" ht="21.75" customHeight="1"/>
    <row r="154" ht="21.75" customHeight="1"/>
    <row r="155" ht="21.75" customHeight="1"/>
    <row r="156" ht="21.75" customHeight="1"/>
  </sheetData>
  <mergeCells count="102">
    <mergeCell ref="A41:AF41"/>
    <mergeCell ref="A42:AF43"/>
    <mergeCell ref="A38:B38"/>
    <mergeCell ref="C38:AF38"/>
    <mergeCell ref="A39:B39"/>
    <mergeCell ref="C39:AF39"/>
    <mergeCell ref="A40:B40"/>
    <mergeCell ref="C40:AF40"/>
    <mergeCell ref="A35:B35"/>
    <mergeCell ref="C35:AF35"/>
    <mergeCell ref="A36:B36"/>
    <mergeCell ref="C36:AF36"/>
    <mergeCell ref="A37:B37"/>
    <mergeCell ref="C37:AF37"/>
    <mergeCell ref="A32:B32"/>
    <mergeCell ref="C32:AF32"/>
    <mergeCell ref="A33:B33"/>
    <mergeCell ref="C33:AF33"/>
    <mergeCell ref="A34:B34"/>
    <mergeCell ref="C34:AF34"/>
    <mergeCell ref="A29:B29"/>
    <mergeCell ref="C29:M29"/>
    <mergeCell ref="N29:AF29"/>
    <mergeCell ref="A30:AF30"/>
    <mergeCell ref="A31:B31"/>
    <mergeCell ref="C31:AF31"/>
    <mergeCell ref="A27:B27"/>
    <mergeCell ref="C27:M27"/>
    <mergeCell ref="N27:AF27"/>
    <mergeCell ref="A28:B28"/>
    <mergeCell ref="C28:M28"/>
    <mergeCell ref="N28:AF28"/>
    <mergeCell ref="A25:B25"/>
    <mergeCell ref="C25:M25"/>
    <mergeCell ref="N25:AF25"/>
    <mergeCell ref="A26:B26"/>
    <mergeCell ref="C26:M26"/>
    <mergeCell ref="N26:AF26"/>
    <mergeCell ref="A23:B23"/>
    <mergeCell ref="C23:M23"/>
    <mergeCell ref="N23:AF23"/>
    <mergeCell ref="A24:B24"/>
    <mergeCell ref="C24:M24"/>
    <mergeCell ref="N24:AF24"/>
    <mergeCell ref="A21:B21"/>
    <mergeCell ref="C21:M21"/>
    <mergeCell ref="N21:AF21"/>
    <mergeCell ref="A22:B22"/>
    <mergeCell ref="C22:M22"/>
    <mergeCell ref="N22:AF22"/>
    <mergeCell ref="A19:B19"/>
    <mergeCell ref="C19:M19"/>
    <mergeCell ref="N19:AF19"/>
    <mergeCell ref="A20:B20"/>
    <mergeCell ref="C20:M20"/>
    <mergeCell ref="N20:AF20"/>
    <mergeCell ref="A17:B17"/>
    <mergeCell ref="C17:M17"/>
    <mergeCell ref="N17:AF17"/>
    <mergeCell ref="A18:B18"/>
    <mergeCell ref="C18:M18"/>
    <mergeCell ref="N18:AF18"/>
    <mergeCell ref="A15:B15"/>
    <mergeCell ref="C15:M15"/>
    <mergeCell ref="N15:AF15"/>
    <mergeCell ref="A16:B16"/>
    <mergeCell ref="C16:M16"/>
    <mergeCell ref="N16:AF16"/>
    <mergeCell ref="A13:B13"/>
    <mergeCell ref="C13:M13"/>
    <mergeCell ref="N13:AF13"/>
    <mergeCell ref="A14:B14"/>
    <mergeCell ref="C14:M14"/>
    <mergeCell ref="N14:AF14"/>
    <mergeCell ref="A11:B11"/>
    <mergeCell ref="C11:M11"/>
    <mergeCell ref="N11:AF11"/>
    <mergeCell ref="A12:B12"/>
    <mergeCell ref="C12:M12"/>
    <mergeCell ref="N12:AF12"/>
    <mergeCell ref="A9:B9"/>
    <mergeCell ref="C9:M9"/>
    <mergeCell ref="N9:AF9"/>
    <mergeCell ref="A10:B10"/>
    <mergeCell ref="C10:M10"/>
    <mergeCell ref="N10:AF10"/>
    <mergeCell ref="A6:B7"/>
    <mergeCell ref="C6:M7"/>
    <mergeCell ref="N6:AF7"/>
    <mergeCell ref="A2:E2"/>
    <mergeCell ref="F2:P2"/>
    <mergeCell ref="Q2:U2"/>
    <mergeCell ref="V2:AF2"/>
    <mergeCell ref="A8:B8"/>
    <mergeCell ref="C8:M8"/>
    <mergeCell ref="N8:AF8"/>
    <mergeCell ref="A3:B4"/>
    <mergeCell ref="C3:F3"/>
    <mergeCell ref="G3:K4"/>
    <mergeCell ref="L3:AF4"/>
    <mergeCell ref="C4:F4"/>
    <mergeCell ref="A5:AF5"/>
  </mergeCells>
  <phoneticPr fontId="5"/>
  <hyperlinks>
    <hyperlink ref="AJ2" location="工事店情報!G2" display="工事店情報に戻る"/>
  </hyperlinks>
  <pageMargins left="0.7" right="0.7" top="0.75" bottom="0.75" header="0.3" footer="0.3"/>
  <pageSetup paperSize="9" orientation="portrait" r:id="rId1"/>
  <headerFooter>
    <oddHeader>&amp;C&amp;"-,太字"&amp;20              申請書類提出時チェック票　　　    &amp;14□修正あり</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0"/>
  <sheetViews>
    <sheetView view="pageBreakPreview" zoomScale="80" zoomScaleNormal="80" zoomScaleSheetLayoutView="80" workbookViewId="0">
      <selection activeCell="D19" sqref="D19"/>
    </sheetView>
  </sheetViews>
  <sheetFormatPr defaultRowHeight="13.5"/>
  <cols>
    <col min="1" max="1" width="2.125" style="88" customWidth="1"/>
    <col min="2" max="2" width="1.625" style="88" customWidth="1"/>
    <col min="3" max="3" width="12.75" style="88" customWidth="1"/>
    <col min="4" max="4" width="10.5" style="88" customWidth="1"/>
    <col min="5" max="5" width="6.25" style="88" customWidth="1"/>
    <col min="6" max="6" width="9.25" style="88" customWidth="1"/>
    <col min="7" max="7" width="10.125" style="88" customWidth="1"/>
    <col min="8" max="8" width="22" style="88" customWidth="1"/>
    <col min="9" max="9" width="13.875" style="88" customWidth="1"/>
    <col min="10" max="10" width="3.625" style="88" customWidth="1"/>
    <col min="11" max="11" width="1.375" style="88" customWidth="1"/>
    <col min="12" max="12" width="2.125" style="88" customWidth="1"/>
    <col min="13" max="14" width="9" style="88"/>
    <col min="15" max="15" width="17.375" style="88" bestFit="1" customWidth="1"/>
    <col min="16" max="16384" width="9" style="88"/>
  </cols>
  <sheetData>
    <row r="1" spans="2:15" ht="14.25" thickBot="1">
      <c r="C1" s="89" t="s">
        <v>305</v>
      </c>
      <c r="D1" s="89"/>
      <c r="E1" s="89"/>
      <c r="F1" s="89"/>
      <c r="G1" s="89"/>
      <c r="H1" s="89"/>
    </row>
    <row r="2" spans="2:15" ht="14.25" customHeight="1">
      <c r="B2" s="90"/>
      <c r="C2" s="91"/>
      <c r="D2" s="91"/>
      <c r="E2" s="91"/>
      <c r="F2" s="91"/>
      <c r="G2" s="91"/>
      <c r="H2" s="91"/>
      <c r="I2" s="92"/>
      <c r="J2" s="92"/>
      <c r="K2" s="93"/>
    </row>
    <row r="3" spans="2:15" ht="26.1" customHeight="1">
      <c r="B3" s="94"/>
      <c r="C3" s="1236" t="s">
        <v>306</v>
      </c>
      <c r="D3" s="1236"/>
      <c r="E3" s="1236"/>
      <c r="F3" s="1236"/>
      <c r="G3" s="1236"/>
      <c r="H3" s="1236"/>
      <c r="I3" s="1236"/>
      <c r="J3" s="1236"/>
      <c r="K3" s="1237"/>
      <c r="O3" s="234" t="s">
        <v>600</v>
      </c>
    </row>
    <row r="4" spans="2:15" ht="25.5" customHeight="1">
      <c r="B4" s="94"/>
      <c r="C4" s="95"/>
      <c r="D4" s="95"/>
      <c r="E4" s="95"/>
      <c r="F4" s="96"/>
      <c r="G4" s="95"/>
      <c r="H4" s="784"/>
      <c r="I4" s="1240">
        <f>入力!E23</f>
        <v>0</v>
      </c>
      <c r="J4" s="1240"/>
      <c r="K4" s="97"/>
    </row>
    <row r="5" spans="2:15" ht="25.5" customHeight="1">
      <c r="B5" s="94"/>
      <c r="C5" s="1238" t="s">
        <v>308</v>
      </c>
      <c r="D5" s="1238"/>
      <c r="E5" s="98"/>
      <c r="F5" s="98"/>
      <c r="G5" s="98"/>
      <c r="H5" s="98"/>
      <c r="I5" s="99"/>
      <c r="J5" s="99"/>
      <c r="K5" s="97"/>
    </row>
    <row r="6" spans="2:15" ht="3.75" customHeight="1">
      <c r="B6" s="94"/>
      <c r="C6" s="98"/>
      <c r="D6" s="98"/>
      <c r="E6" s="98"/>
      <c r="F6" s="98"/>
      <c r="G6" s="98"/>
      <c r="H6" s="98"/>
      <c r="I6" s="99"/>
      <c r="J6" s="99"/>
      <c r="K6" s="97"/>
    </row>
    <row r="7" spans="2:15" ht="26.1" customHeight="1">
      <c r="B7" s="94"/>
      <c r="C7" s="98"/>
      <c r="D7" s="98"/>
      <c r="E7" s="98"/>
      <c r="F7" s="98"/>
      <c r="G7" s="100" t="s">
        <v>309</v>
      </c>
      <c r="H7" s="98"/>
      <c r="I7" s="99"/>
      <c r="J7" s="99"/>
      <c r="K7" s="97"/>
    </row>
    <row r="8" spans="2:15" ht="18.75" customHeight="1">
      <c r="B8" s="94"/>
      <c r="C8" s="101"/>
      <c r="D8" s="101"/>
      <c r="E8" s="101"/>
      <c r="F8" s="101"/>
      <c r="G8" s="871" t="s">
        <v>310</v>
      </c>
      <c r="H8" s="1239">
        <f>IF(入力!$E$24="",入力!E26,VLOOKUP(入力!$E$24,工事店情報!$C$23:$I$103,3))</f>
        <v>0</v>
      </c>
      <c r="I8" s="1239"/>
      <c r="J8" s="1239"/>
      <c r="K8" s="97"/>
    </row>
    <row r="9" spans="2:15" ht="18.75" customHeight="1">
      <c r="B9" s="94"/>
      <c r="C9" s="101"/>
      <c r="D9" s="101"/>
      <c r="E9" s="101"/>
      <c r="F9" s="101"/>
      <c r="G9" s="871"/>
      <c r="H9" s="1239">
        <f>IF(入力!$E$24="",入力!E27,VLOOKUP(入力!$E$24,工事店情報!$C$23:$I$103,4))</f>
        <v>0</v>
      </c>
      <c r="I9" s="1239"/>
      <c r="J9" s="1239"/>
      <c r="K9" s="97"/>
    </row>
    <row r="10" spans="2:15" ht="11.25" customHeight="1">
      <c r="B10" s="94"/>
      <c r="C10" s="98"/>
      <c r="D10" s="98"/>
      <c r="E10" s="98"/>
      <c r="F10" s="98"/>
      <c r="G10" s="98"/>
      <c r="H10" s="98"/>
      <c r="I10" s="99"/>
      <c r="J10" s="99"/>
      <c r="K10" s="97"/>
    </row>
    <row r="11" spans="2:15" ht="26.1" customHeight="1">
      <c r="B11" s="94"/>
      <c r="C11" s="101"/>
      <c r="D11" s="101"/>
      <c r="E11" s="101"/>
      <c r="F11" s="101"/>
      <c r="G11" s="871" t="s">
        <v>311</v>
      </c>
      <c r="H11" s="1239">
        <f>IF(入力!$E$24="",入力!E29,VLOOKUP(入力!$E$24,工事店情報!$C$23:$I$103,6))</f>
        <v>0</v>
      </c>
      <c r="I11" s="1239"/>
      <c r="J11" s="872" t="s">
        <v>312</v>
      </c>
      <c r="K11" s="97"/>
    </row>
    <row r="12" spans="2:15" ht="26.1" customHeight="1">
      <c r="B12" s="94"/>
      <c r="C12" s="98"/>
      <c r="D12" s="98"/>
      <c r="E12" s="98"/>
      <c r="F12" s="98"/>
      <c r="G12" s="98"/>
      <c r="H12" s="98"/>
      <c r="I12" s="99"/>
      <c r="J12" s="99"/>
      <c r="K12" s="97"/>
    </row>
    <row r="13" spans="2:15" ht="21.75" customHeight="1">
      <c r="B13" s="94"/>
      <c r="C13" s="1233" t="s">
        <v>313</v>
      </c>
      <c r="D13" s="1233"/>
      <c r="E13" s="1233"/>
      <c r="F13" s="1233"/>
      <c r="G13" s="1233"/>
      <c r="H13" s="1233"/>
      <c r="I13" s="1233"/>
      <c r="J13" s="1233"/>
      <c r="K13" s="97"/>
    </row>
    <row r="14" spans="2:15" ht="21.75" customHeight="1">
      <c r="B14" s="94"/>
      <c r="C14" s="1233" t="s">
        <v>314</v>
      </c>
      <c r="D14" s="1233"/>
      <c r="E14" s="1233"/>
      <c r="F14" s="1233"/>
      <c r="G14" s="1233"/>
      <c r="H14" s="1233"/>
      <c r="I14" s="1233"/>
      <c r="J14" s="1233"/>
      <c r="K14" s="97"/>
    </row>
    <row r="15" spans="2:15" ht="21.75" customHeight="1">
      <c r="B15" s="94"/>
      <c r="C15" s="1233" t="s">
        <v>315</v>
      </c>
      <c r="D15" s="1233"/>
      <c r="E15" s="1233"/>
      <c r="F15" s="1233"/>
      <c r="G15" s="1233"/>
      <c r="H15" s="1233"/>
      <c r="I15" s="1233"/>
      <c r="J15" s="1233"/>
      <c r="K15" s="97"/>
    </row>
    <row r="16" spans="2:15" ht="21.75" customHeight="1">
      <c r="B16" s="94"/>
      <c r="C16" s="1234" t="s">
        <v>316</v>
      </c>
      <c r="D16" s="1234"/>
      <c r="E16" s="1234"/>
      <c r="F16" s="1234"/>
      <c r="G16" s="1234"/>
      <c r="H16" s="1234"/>
      <c r="I16" s="1234"/>
      <c r="J16" s="1234"/>
      <c r="K16" s="97"/>
    </row>
    <row r="17" spans="2:11" ht="36" customHeight="1">
      <c r="B17" s="94"/>
      <c r="C17" s="98"/>
      <c r="D17" s="98"/>
      <c r="E17" s="98"/>
      <c r="F17" s="98"/>
      <c r="G17" s="98"/>
      <c r="H17" s="98"/>
      <c r="I17" s="99"/>
      <c r="J17" s="99"/>
      <c r="K17" s="97"/>
    </row>
    <row r="18" spans="2:11" ht="27.75" customHeight="1">
      <c r="B18" s="94"/>
      <c r="C18" s="102" t="s">
        <v>317</v>
      </c>
      <c r="D18" s="1235" t="str">
        <f>"豊田市　"&amp;入力!E31&amp;入力!E32</f>
        <v>豊田市　</v>
      </c>
      <c r="E18" s="1235"/>
      <c r="F18" s="1235"/>
      <c r="G18" s="1235"/>
      <c r="H18" s="1235"/>
      <c r="I18" s="1235"/>
      <c r="J18" s="1235"/>
      <c r="K18" s="97"/>
    </row>
    <row r="19" spans="2:11" ht="105.75" customHeight="1" thickBot="1">
      <c r="B19" s="103"/>
      <c r="C19" s="104"/>
      <c r="D19" s="104"/>
      <c r="E19" s="104"/>
      <c r="F19" s="104"/>
      <c r="G19" s="104"/>
      <c r="H19" s="104"/>
      <c r="I19" s="105"/>
      <c r="J19" s="105"/>
      <c r="K19" s="106"/>
    </row>
    <row r="20" spans="2:11" ht="14.25">
      <c r="C20" s="107"/>
      <c r="D20" s="107"/>
      <c r="E20" s="107"/>
      <c r="F20" s="107"/>
      <c r="G20" s="107"/>
      <c r="H20" s="107"/>
    </row>
  </sheetData>
  <mergeCells count="11">
    <mergeCell ref="C14:J14"/>
    <mergeCell ref="C15:J15"/>
    <mergeCell ref="C16:J16"/>
    <mergeCell ref="D18:J18"/>
    <mergeCell ref="C3:K3"/>
    <mergeCell ref="C5:D5"/>
    <mergeCell ref="H8:J8"/>
    <mergeCell ref="H11:I11"/>
    <mergeCell ref="C13:J13"/>
    <mergeCell ref="I4:J4"/>
    <mergeCell ref="H9:J9"/>
  </mergeCells>
  <phoneticPr fontId="5"/>
  <hyperlinks>
    <hyperlink ref="O3" location="工事店情報!G2" display="工事店情報に戻る"/>
  </hyperlinks>
  <pageMargins left="0.75" right="0.75" top="1" bottom="1" header="0.5" footer="0.5"/>
  <pageSetup paperSize="9" scale="92"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29"/>
  <sheetViews>
    <sheetView view="pageBreakPreview" zoomScale="80" zoomScaleNormal="80" zoomScaleSheetLayoutView="80" workbookViewId="0">
      <selection activeCell="D13" sqref="D13:L13"/>
    </sheetView>
  </sheetViews>
  <sheetFormatPr defaultRowHeight="13.5"/>
  <cols>
    <col min="1" max="1" width="1.625" style="109" customWidth="1"/>
    <col min="2" max="2" width="4.5" style="109" customWidth="1"/>
    <col min="3" max="3" width="9.625" style="109" customWidth="1"/>
    <col min="4" max="4" width="5.125" style="109" customWidth="1"/>
    <col min="5" max="5" width="3.25" style="109" customWidth="1"/>
    <col min="6" max="6" width="19.25" style="109" customWidth="1"/>
    <col min="7" max="7" width="3.125" style="109" customWidth="1"/>
    <col min="8" max="8" width="14.625" style="109" customWidth="1"/>
    <col min="9" max="9" width="3.5" style="109" customWidth="1"/>
    <col min="10" max="10" width="3" style="109" customWidth="1"/>
    <col min="11" max="11" width="12.125" style="109" customWidth="1"/>
    <col min="12" max="12" width="8.75" style="109" customWidth="1"/>
    <col min="13" max="13" width="1.75" style="109" customWidth="1"/>
    <col min="14" max="14" width="9" style="109"/>
    <col min="15" max="15" width="22.5" style="109" bestFit="1" customWidth="1"/>
    <col min="16" max="16384" width="9" style="109"/>
  </cols>
  <sheetData>
    <row r="1" spans="2:15">
      <c r="B1" s="108" t="s">
        <v>318</v>
      </c>
      <c r="C1" s="108"/>
    </row>
    <row r="2" spans="2:15" ht="27.75" customHeight="1">
      <c r="B2" s="1242" t="s">
        <v>319</v>
      </c>
      <c r="C2" s="1243"/>
      <c r="D2" s="1243"/>
      <c r="E2" s="1244"/>
      <c r="F2" s="110" t="s">
        <v>320</v>
      </c>
      <c r="G2" s="108"/>
      <c r="H2" s="108"/>
      <c r="I2" s="108"/>
      <c r="J2" s="108"/>
      <c r="K2" s="108"/>
      <c r="L2" s="108"/>
    </row>
    <row r="3" spans="2:15" ht="27.75" customHeight="1">
      <c r="B3" s="1242" t="s">
        <v>321</v>
      </c>
      <c r="C3" s="1243"/>
      <c r="D3" s="1243"/>
      <c r="E3" s="1244"/>
      <c r="F3" s="111" t="s">
        <v>307</v>
      </c>
      <c r="G3" s="108"/>
      <c r="H3" s="108"/>
      <c r="I3" s="108"/>
      <c r="J3" s="108"/>
      <c r="K3" s="108"/>
      <c r="L3" s="108"/>
      <c r="O3" s="235" t="s">
        <v>600</v>
      </c>
    </row>
    <row r="4" spans="2:15" ht="27.75" customHeight="1">
      <c r="B4" s="1242" t="s">
        <v>322</v>
      </c>
      <c r="C4" s="1243"/>
      <c r="D4" s="1243"/>
      <c r="E4" s="1244"/>
      <c r="F4" s="112" t="s">
        <v>323</v>
      </c>
      <c r="G4" s="108"/>
      <c r="H4" s="113"/>
      <c r="I4" s="108"/>
      <c r="J4" s="108"/>
      <c r="K4" s="108"/>
      <c r="L4" s="108"/>
    </row>
    <row r="5" spans="2:15">
      <c r="B5" s="113"/>
      <c r="C5" s="113"/>
    </row>
    <row r="6" spans="2:15" ht="13.5" customHeight="1">
      <c r="B6" s="1245" t="s">
        <v>324</v>
      </c>
      <c r="C6" s="1245"/>
      <c r="D6" s="1245"/>
      <c r="E6" s="1245"/>
      <c r="F6" s="1245"/>
      <c r="G6" s="1245"/>
      <c r="H6" s="1245"/>
      <c r="I6" s="1245"/>
      <c r="J6" s="1245"/>
      <c r="K6" s="1245"/>
      <c r="L6" s="1245"/>
    </row>
    <row r="7" spans="2:15">
      <c r="B7" s="114"/>
      <c r="C7" s="114"/>
    </row>
    <row r="8" spans="2:15">
      <c r="B8" s="1241" t="s">
        <v>325</v>
      </c>
      <c r="C8" s="1241"/>
      <c r="D8" s="1241"/>
      <c r="E8" s="1241"/>
    </row>
    <row r="9" spans="2:15">
      <c r="B9" s="114"/>
      <c r="C9" s="114"/>
    </row>
    <row r="10" spans="2:15" ht="14.25" customHeight="1">
      <c r="B10" s="1241" t="s">
        <v>326</v>
      </c>
      <c r="C10" s="1241"/>
      <c r="D10" s="1241"/>
      <c r="E10" s="1241"/>
      <c r="F10" s="1241"/>
      <c r="G10" s="1241"/>
      <c r="H10" s="1241"/>
      <c r="I10" s="1241"/>
      <c r="J10" s="1241"/>
      <c r="K10" s="1241"/>
      <c r="L10" s="1241"/>
    </row>
    <row r="11" spans="2:15" ht="14.25" customHeight="1">
      <c r="B11" s="1241" t="s">
        <v>327</v>
      </c>
      <c r="C11" s="1241"/>
      <c r="D11" s="1241"/>
      <c r="E11" s="1241"/>
      <c r="F11" s="1241"/>
      <c r="G11" s="1241"/>
      <c r="H11" s="1241"/>
      <c r="I11" s="1241"/>
      <c r="J11" s="1241"/>
      <c r="K11" s="1241"/>
      <c r="L11" s="1241"/>
    </row>
    <row r="12" spans="2:15" ht="26.1" customHeight="1">
      <c r="B12" s="108"/>
      <c r="C12" s="108"/>
      <c r="D12" s="108"/>
      <c r="E12" s="108"/>
      <c r="F12" s="108"/>
      <c r="G12" s="1246" t="s">
        <v>328</v>
      </c>
      <c r="H12" s="1247"/>
      <c r="I12" s="1248">
        <f>入力!E23</f>
        <v>0</v>
      </c>
      <c r="J12" s="1249"/>
      <c r="K12" s="1249"/>
      <c r="L12" s="1250"/>
    </row>
    <row r="13" spans="2:15" ht="26.1" customHeight="1">
      <c r="B13" s="1251" t="s">
        <v>329</v>
      </c>
      <c r="C13" s="111" t="s">
        <v>330</v>
      </c>
      <c r="D13" s="1253" t="str">
        <f>IF(入力!$E$24="",入力!E26&amp;"　"&amp;入力!E27,VLOOKUP(入力!$E$24,工事店情報!$C$23:$I$103,3)&amp;"　"&amp;VLOOKUP(入力!$E$24,工事店情報!$C$23:$I$103,4))</f>
        <v>　</v>
      </c>
      <c r="E13" s="1254"/>
      <c r="F13" s="1254"/>
      <c r="G13" s="1254"/>
      <c r="H13" s="1254"/>
      <c r="I13" s="1254"/>
      <c r="J13" s="1254"/>
      <c r="K13" s="1254"/>
      <c r="L13" s="1255"/>
    </row>
    <row r="14" spans="2:15" ht="26.1" customHeight="1">
      <c r="B14" s="1252"/>
      <c r="C14" s="115" t="s">
        <v>331</v>
      </c>
      <c r="D14" s="1256">
        <f>IF(入力!$E$24="",入力!E29,VLOOKUP(入力!$E$24,工事店情報!$C$23:$I$103,6))</f>
        <v>0</v>
      </c>
      <c r="E14" s="1256"/>
      <c r="F14" s="1257"/>
      <c r="G14" s="1258" t="s">
        <v>332</v>
      </c>
      <c r="H14" s="1259"/>
      <c r="I14" s="1260">
        <f>IF(入力!$E$24="",入力!E30,VLOOKUP(入力!$E$24,工事店情報!$C$23:$I$103,7))</f>
        <v>0</v>
      </c>
      <c r="J14" s="1261"/>
      <c r="K14" s="1261"/>
      <c r="L14" s="1262"/>
    </row>
    <row r="15" spans="2:15" ht="26.1" customHeight="1">
      <c r="B15" s="1246" t="s">
        <v>333</v>
      </c>
      <c r="C15" s="1247"/>
      <c r="D15" s="1260" t="str">
        <f>"豊田市　"&amp;入力!E31&amp;入力!E32</f>
        <v>豊田市　</v>
      </c>
      <c r="E15" s="1261"/>
      <c r="F15" s="1261"/>
      <c r="G15" s="1261"/>
      <c r="H15" s="1261"/>
      <c r="I15" s="1261"/>
      <c r="J15" s="1261"/>
      <c r="K15" s="1261"/>
      <c r="L15" s="1262"/>
    </row>
    <row r="16" spans="2:15" ht="59.25" customHeight="1">
      <c r="B16" s="1242" t="s">
        <v>334</v>
      </c>
      <c r="C16" s="1244"/>
      <c r="D16" s="1241"/>
      <c r="E16" s="1241"/>
      <c r="F16" s="1241"/>
      <c r="G16" s="1241"/>
      <c r="H16" s="1241"/>
      <c r="I16" s="1241"/>
      <c r="J16" s="1241"/>
      <c r="K16" s="1241"/>
      <c r="L16" s="1263"/>
    </row>
    <row r="17" spans="2:12" ht="26.1" customHeight="1">
      <c r="B17" s="1264" t="s">
        <v>335</v>
      </c>
      <c r="C17" s="1265"/>
      <c r="D17" s="231" t="s">
        <v>588</v>
      </c>
      <c r="E17" s="232"/>
      <c r="F17" s="1281"/>
      <c r="G17" s="1206"/>
      <c r="H17" s="1206"/>
      <c r="I17" s="1206"/>
      <c r="J17" s="1206"/>
      <c r="K17" s="1206"/>
      <c r="L17" s="1282"/>
    </row>
    <row r="18" spans="2:12" ht="26.1" customHeight="1">
      <c r="B18" s="1266"/>
      <c r="C18" s="1267"/>
      <c r="D18" s="108"/>
      <c r="E18" s="108" t="s">
        <v>1269</v>
      </c>
      <c r="F18" s="108" t="s">
        <v>337</v>
      </c>
      <c r="G18" s="108" t="s">
        <v>336</v>
      </c>
      <c r="H18" s="1270" t="s">
        <v>338</v>
      </c>
      <c r="I18" s="1270"/>
      <c r="J18" s="108" t="s">
        <v>336</v>
      </c>
      <c r="K18" s="1270" t="s">
        <v>339</v>
      </c>
      <c r="L18" s="1271"/>
    </row>
    <row r="19" spans="2:12" ht="22.5" customHeight="1">
      <c r="B19" s="1266"/>
      <c r="C19" s="1267"/>
      <c r="D19" s="1272"/>
      <c r="E19" s="1273"/>
      <c r="F19" s="1273"/>
      <c r="G19" s="1273"/>
      <c r="H19" s="1273"/>
      <c r="I19" s="1273"/>
      <c r="J19" s="1273"/>
      <c r="K19" s="1273"/>
      <c r="L19" s="1274"/>
    </row>
    <row r="20" spans="2:12" ht="22.5" customHeight="1">
      <c r="B20" s="1266"/>
      <c r="C20" s="1267"/>
      <c r="D20" s="1275"/>
      <c r="E20" s="1276"/>
      <c r="F20" s="1276"/>
      <c r="G20" s="1276"/>
      <c r="H20" s="1276"/>
      <c r="I20" s="1276"/>
      <c r="J20" s="1276"/>
      <c r="K20" s="1276"/>
      <c r="L20" s="1277"/>
    </row>
    <row r="21" spans="2:12" ht="22.5" customHeight="1">
      <c r="B21" s="1268"/>
      <c r="C21" s="1269"/>
      <c r="D21" s="1278"/>
      <c r="E21" s="1279"/>
      <c r="F21" s="1279"/>
      <c r="G21" s="1279"/>
      <c r="H21" s="1279"/>
      <c r="I21" s="1279"/>
      <c r="J21" s="1279"/>
      <c r="K21" s="1279"/>
      <c r="L21" s="1280"/>
    </row>
    <row r="22" spans="2:12" ht="22.5" customHeight="1"/>
    <row r="23" spans="2:12" ht="22.5" customHeight="1">
      <c r="B23" s="116" t="s">
        <v>340</v>
      </c>
      <c r="C23" s="116"/>
    </row>
    <row r="24" spans="2:12" ht="22.5" customHeight="1">
      <c r="B24" s="116"/>
      <c r="C24" s="116"/>
    </row>
    <row r="25" spans="2:12" ht="41.25" customHeight="1">
      <c r="B25" s="116"/>
      <c r="C25" s="116"/>
    </row>
    <row r="26" spans="2:12" ht="22.5" customHeight="1">
      <c r="B26" s="1283" t="s">
        <v>341</v>
      </c>
      <c r="C26" s="1283"/>
    </row>
    <row r="27" spans="2:12" ht="22.5" customHeight="1">
      <c r="B27" s="1242" t="s">
        <v>342</v>
      </c>
      <c r="C27" s="1244"/>
      <c r="D27" s="1284" t="s">
        <v>343</v>
      </c>
      <c r="E27" s="1284"/>
      <c r="F27" s="1284"/>
      <c r="G27" s="1284"/>
      <c r="H27" s="1284"/>
      <c r="I27" s="1284"/>
      <c r="J27" s="1284"/>
      <c r="K27" s="1284"/>
      <c r="L27" s="1284"/>
    </row>
    <row r="28" spans="2:12" ht="58.5" customHeight="1">
      <c r="B28" s="1242" t="s">
        <v>344</v>
      </c>
      <c r="C28" s="1244"/>
      <c r="D28" s="1284"/>
      <c r="E28" s="1284"/>
      <c r="F28" s="1284"/>
      <c r="G28" s="1284"/>
      <c r="H28" s="1284"/>
      <c r="I28" s="1284"/>
      <c r="J28" s="1284"/>
      <c r="K28" s="1284"/>
      <c r="L28" s="1284"/>
    </row>
    <row r="29" spans="2:12">
      <c r="B29" s="116"/>
      <c r="C29" s="116"/>
    </row>
  </sheetData>
  <mergeCells count="30">
    <mergeCell ref="B26:C26"/>
    <mergeCell ref="B27:C27"/>
    <mergeCell ref="D27:L27"/>
    <mergeCell ref="B28:C28"/>
    <mergeCell ref="D28:L28"/>
    <mergeCell ref="B15:C15"/>
    <mergeCell ref="D15:L15"/>
    <mergeCell ref="B16:C16"/>
    <mergeCell ref="D16:L16"/>
    <mergeCell ref="B17:C21"/>
    <mergeCell ref="H18:I18"/>
    <mergeCell ref="K18:L18"/>
    <mergeCell ref="D19:L19"/>
    <mergeCell ref="D20:L20"/>
    <mergeCell ref="D21:L21"/>
    <mergeCell ref="F17:L17"/>
    <mergeCell ref="B11:L11"/>
    <mergeCell ref="G12:H12"/>
    <mergeCell ref="I12:L12"/>
    <mergeCell ref="B13:B14"/>
    <mergeCell ref="D13:L13"/>
    <mergeCell ref="D14:F14"/>
    <mergeCell ref="G14:H14"/>
    <mergeCell ref="I14:L14"/>
    <mergeCell ref="B10:L10"/>
    <mergeCell ref="B2:E2"/>
    <mergeCell ref="B3:E3"/>
    <mergeCell ref="B4:E4"/>
    <mergeCell ref="B6:L6"/>
    <mergeCell ref="B8:E8"/>
  </mergeCells>
  <phoneticPr fontId="5"/>
  <conditionalFormatting sqref="D16:L16">
    <cfRule type="containsBlanks" dxfId="74" priority="3">
      <formula>LEN(TRIM(D16))=0</formula>
    </cfRule>
  </conditionalFormatting>
  <conditionalFormatting sqref="F17:L17">
    <cfRule type="containsBlanks" dxfId="73" priority="2">
      <formula>LEN(TRIM(F17))=0</formula>
    </cfRule>
  </conditionalFormatting>
  <conditionalFormatting sqref="D19:L19">
    <cfRule type="containsBlanks" dxfId="72" priority="1">
      <formula>LEN(TRIM(D19))=0</formula>
    </cfRule>
  </conditionalFormatting>
  <hyperlinks>
    <hyperlink ref="O3" location="水道申請" display="工事店情報に戻る"/>
  </hyperlinks>
  <pageMargins left="0.74803149606299213" right="0.74803149606299213" top="0.98425196850393704" bottom="0.98425196850393704" header="0.51181102362204722" footer="0.51181102362204722"/>
  <pageSetup paperSize="9" scale="97"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58"/>
  <sheetViews>
    <sheetView view="pageBreakPreview" zoomScale="80" zoomScaleNormal="100" zoomScaleSheetLayoutView="80" workbookViewId="0">
      <selection activeCell="E15" sqref="E15:G15"/>
    </sheetView>
  </sheetViews>
  <sheetFormatPr defaultRowHeight="13.5"/>
  <cols>
    <col min="1" max="1" width="1.625" style="88" customWidth="1"/>
    <col min="2" max="2" width="2.125" style="88" customWidth="1"/>
    <col min="3" max="3" width="24" style="88" customWidth="1"/>
    <col min="4" max="4" width="14.875" style="88" customWidth="1"/>
    <col min="5" max="5" width="10.625" style="88" customWidth="1"/>
    <col min="6" max="6" width="18.5" style="88" customWidth="1"/>
    <col min="7" max="7" width="13.625" style="88" customWidth="1"/>
    <col min="8" max="8" width="3.375" style="88" customWidth="1"/>
    <col min="9" max="9" width="2.125" style="88" customWidth="1"/>
    <col min="10" max="10" width="1.625" style="88" customWidth="1"/>
    <col min="11" max="11" width="9" style="88"/>
    <col min="12" max="12" width="22.5" style="88" bestFit="1" customWidth="1"/>
    <col min="13" max="16384" width="9" style="88"/>
  </cols>
  <sheetData>
    <row r="1" spans="2:12">
      <c r="B1" s="1286" t="s">
        <v>345</v>
      </c>
      <c r="C1" s="1286"/>
      <c r="D1" s="89"/>
      <c r="E1" s="89"/>
    </row>
    <row r="2" spans="2:12" ht="22.5" customHeight="1">
      <c r="B2" s="117"/>
      <c r="C2" s="118"/>
      <c r="D2" s="118"/>
      <c r="E2" s="118"/>
      <c r="F2" s="119"/>
      <c r="G2" s="119"/>
      <c r="H2" s="119"/>
      <c r="I2" s="120"/>
    </row>
    <row r="3" spans="2:12" ht="22.5" customHeight="1">
      <c r="B3" s="121"/>
      <c r="C3" s="1287" t="s">
        <v>346</v>
      </c>
      <c r="D3" s="1287"/>
      <c r="E3" s="1287"/>
      <c r="F3" s="1287"/>
      <c r="G3" s="1287"/>
      <c r="H3" s="1287"/>
      <c r="I3" s="1288"/>
      <c r="L3" s="234" t="s">
        <v>601</v>
      </c>
    </row>
    <row r="4" spans="2:12" ht="22.5" customHeight="1">
      <c r="B4" s="121"/>
      <c r="C4" s="95"/>
      <c r="D4" s="95"/>
      <c r="E4" s="95"/>
      <c r="F4" s="99"/>
      <c r="G4" s="1285">
        <f>入力!E23</f>
        <v>0</v>
      </c>
      <c r="H4" s="1285"/>
      <c r="I4" s="122"/>
    </row>
    <row r="5" spans="2:12" ht="22.5" customHeight="1">
      <c r="B5" s="121"/>
      <c r="C5" s="98" t="s">
        <v>325</v>
      </c>
      <c r="D5" s="98"/>
      <c r="E5" s="98"/>
      <c r="F5" s="99"/>
      <c r="G5" s="99"/>
      <c r="H5" s="99"/>
      <c r="I5" s="122"/>
    </row>
    <row r="6" spans="2:12" ht="22.5" customHeight="1">
      <c r="B6" s="121"/>
      <c r="C6" s="98"/>
      <c r="D6" s="98"/>
      <c r="E6" s="98"/>
      <c r="F6" s="99"/>
      <c r="G6" s="99"/>
      <c r="H6" s="99"/>
      <c r="I6" s="122"/>
    </row>
    <row r="7" spans="2:12" ht="22.5" customHeight="1">
      <c r="B7" s="121"/>
      <c r="C7" s="1238" t="s">
        <v>347</v>
      </c>
      <c r="D7" s="1238"/>
      <c r="E7" s="1238"/>
      <c r="F7" s="1238"/>
      <c r="G7" s="1238"/>
      <c r="H7" s="1238"/>
      <c r="I7" s="122"/>
    </row>
    <row r="8" spans="2:12" ht="22.5" customHeight="1">
      <c r="B8" s="121"/>
      <c r="C8" s="1238" t="s">
        <v>348</v>
      </c>
      <c r="D8" s="1238"/>
      <c r="E8" s="1238"/>
      <c r="F8" s="1238"/>
      <c r="G8" s="1238"/>
      <c r="H8" s="1238"/>
      <c r="I8" s="122"/>
    </row>
    <row r="9" spans="2:12" ht="22.5" customHeight="1">
      <c r="B9" s="121"/>
      <c r="C9" s="98"/>
      <c r="D9" s="98"/>
      <c r="E9" s="98"/>
      <c r="F9" s="99"/>
      <c r="G9" s="99"/>
      <c r="H9" s="99"/>
      <c r="I9" s="122"/>
    </row>
    <row r="10" spans="2:12" ht="22.5" customHeight="1">
      <c r="B10" s="121"/>
      <c r="C10" s="123" t="s">
        <v>349</v>
      </c>
      <c r="D10" s="1289" t="str">
        <f>"豊田市　"&amp;入力!E31&amp;入力!E32</f>
        <v>豊田市　</v>
      </c>
      <c r="E10" s="1289"/>
      <c r="F10" s="1289"/>
      <c r="G10" s="1289"/>
      <c r="H10" s="124"/>
      <c r="I10" s="122"/>
    </row>
    <row r="11" spans="2:12" ht="22.5" customHeight="1">
      <c r="B11" s="121"/>
      <c r="C11" s="98"/>
      <c r="D11" s="98"/>
      <c r="E11" s="98"/>
      <c r="F11" s="99"/>
      <c r="G11" s="99"/>
      <c r="H11" s="99"/>
      <c r="I11" s="122"/>
    </row>
    <row r="12" spans="2:12" ht="22.5" customHeight="1">
      <c r="B12" s="121"/>
      <c r="C12" s="98"/>
      <c r="D12" s="95" t="s">
        <v>309</v>
      </c>
      <c r="E12" s="98"/>
      <c r="F12" s="99"/>
      <c r="G12" s="99"/>
      <c r="H12" s="99"/>
      <c r="I12" s="122"/>
    </row>
    <row r="13" spans="2:12" ht="22.5" customHeight="1">
      <c r="B13" s="121"/>
      <c r="C13" s="101"/>
      <c r="D13" s="873" t="s">
        <v>350</v>
      </c>
      <c r="E13" s="1290">
        <f>申請書!J14</f>
        <v>0</v>
      </c>
      <c r="F13" s="1290"/>
      <c r="G13" s="1290"/>
      <c r="H13" s="1290"/>
      <c r="I13" s="122"/>
    </row>
    <row r="14" spans="2:12" ht="22.5" customHeight="1">
      <c r="B14" s="121"/>
      <c r="C14" s="98"/>
      <c r="D14" s="95"/>
      <c r="E14" s="1290" t="str">
        <f>申請書!AB14</f>
        <v/>
      </c>
      <c r="F14" s="1290"/>
      <c r="G14" s="1290"/>
      <c r="H14" s="1290"/>
      <c r="I14" s="122"/>
    </row>
    <row r="15" spans="2:12" ht="22.5" customHeight="1">
      <c r="B15" s="121"/>
      <c r="C15" s="101"/>
      <c r="D15" s="873" t="s">
        <v>351</v>
      </c>
      <c r="E15" s="1291">
        <f>申請書!J16</f>
        <v>0</v>
      </c>
      <c r="F15" s="1291"/>
      <c r="G15" s="1291"/>
      <c r="H15" s="99" t="s">
        <v>352</v>
      </c>
      <c r="I15" s="122"/>
    </row>
    <row r="16" spans="2:12" ht="22.5" customHeight="1">
      <c r="B16" s="126"/>
      <c r="C16" s="127"/>
      <c r="D16" s="127"/>
      <c r="E16" s="127"/>
      <c r="F16" s="125"/>
      <c r="G16" s="125"/>
      <c r="H16" s="125"/>
      <c r="I16" s="128"/>
    </row>
    <row r="17" spans="2:9" ht="63.75" customHeight="1">
      <c r="C17" s="98"/>
      <c r="D17" s="98"/>
      <c r="E17" s="107"/>
    </row>
    <row r="18" spans="2:9" ht="22.5" customHeight="1">
      <c r="B18" s="99"/>
      <c r="C18" s="129" t="s">
        <v>353</v>
      </c>
      <c r="D18" s="129"/>
      <c r="E18" s="129"/>
      <c r="F18" s="99"/>
      <c r="G18" s="99"/>
      <c r="H18" s="99"/>
      <c r="I18" s="99"/>
    </row>
    <row r="19" spans="2:9" ht="15.75" customHeight="1">
      <c r="B19" s="117"/>
      <c r="C19" s="119"/>
      <c r="D19" s="118"/>
      <c r="E19" s="118"/>
      <c r="F19" s="119"/>
      <c r="G19" s="119"/>
      <c r="H19" s="119"/>
      <c r="I19" s="120"/>
    </row>
    <row r="20" spans="2:9" ht="22.5" customHeight="1">
      <c r="B20" s="121"/>
      <c r="C20" s="98" t="s">
        <v>354</v>
      </c>
      <c r="D20" s="1238"/>
      <c r="E20" s="1238"/>
      <c r="F20" s="99"/>
      <c r="G20" s="99"/>
      <c r="H20" s="99"/>
      <c r="I20" s="122"/>
    </row>
    <row r="21" spans="2:9" ht="15.75" customHeight="1">
      <c r="B21" s="121"/>
      <c r="C21" s="98"/>
      <c r="D21" s="98"/>
      <c r="E21" s="98"/>
      <c r="F21" s="99"/>
      <c r="G21" s="99"/>
      <c r="H21" s="99"/>
      <c r="I21" s="122"/>
    </row>
    <row r="22" spans="2:9" ht="22.5" customHeight="1">
      <c r="B22" s="121"/>
      <c r="C22" s="98" t="s">
        <v>355</v>
      </c>
      <c r="D22" s="1238" t="s">
        <v>356</v>
      </c>
      <c r="E22" s="1238"/>
      <c r="F22" s="1238"/>
      <c r="G22" s="99"/>
      <c r="H22" s="99"/>
      <c r="I22" s="122"/>
    </row>
    <row r="23" spans="2:9" ht="24" customHeight="1">
      <c r="B23" s="126"/>
      <c r="C23" s="127"/>
      <c r="D23" s="127"/>
      <c r="E23" s="127"/>
      <c r="F23" s="125"/>
      <c r="G23" s="125"/>
      <c r="H23" s="125"/>
      <c r="I23" s="128"/>
    </row>
    <row r="24" spans="2:9" ht="22.5" customHeight="1">
      <c r="C24" s="130"/>
      <c r="D24" s="130"/>
      <c r="E24" s="130"/>
    </row>
    <row r="25" spans="2:9" ht="22.5" customHeight="1">
      <c r="C25" s="131" t="s">
        <v>357</v>
      </c>
      <c r="D25" s="131"/>
      <c r="E25" s="131"/>
    </row>
    <row r="58" spans="7:7" ht="14.25">
      <c r="G58" s="98"/>
    </row>
  </sheetData>
  <mergeCells count="11">
    <mergeCell ref="D20:E20"/>
    <mergeCell ref="D22:F22"/>
    <mergeCell ref="G4:H4"/>
    <mergeCell ref="B1:C1"/>
    <mergeCell ref="C3:I3"/>
    <mergeCell ref="C7:H7"/>
    <mergeCell ref="C8:H8"/>
    <mergeCell ref="D10:G10"/>
    <mergeCell ref="E13:H13"/>
    <mergeCell ref="E14:H14"/>
    <mergeCell ref="E15:G15"/>
  </mergeCells>
  <phoneticPr fontId="5"/>
  <hyperlinks>
    <hyperlink ref="L3" location="水道申請" display="工事店情報に戻る"/>
  </hyperlinks>
  <pageMargins left="0.75" right="0.75" top="1" bottom="1" header="0.5" footer="0.5"/>
  <pageSetup paperSize="9" scale="8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50"/>
  <sheetViews>
    <sheetView view="pageBreakPreview" zoomScale="80" zoomScaleNormal="100" zoomScaleSheetLayoutView="80" workbookViewId="0">
      <selection activeCell="C13" sqref="C13:H13"/>
    </sheetView>
  </sheetViews>
  <sheetFormatPr defaultRowHeight="13.5"/>
  <cols>
    <col min="1" max="1" width="1.625" style="88" customWidth="1"/>
    <col min="2" max="2" width="3.375" style="88" customWidth="1"/>
    <col min="3" max="3" width="24" style="88" customWidth="1"/>
    <col min="4" max="4" width="6.25" style="88" customWidth="1"/>
    <col min="5" max="5" width="10.625" style="88" customWidth="1"/>
    <col min="6" max="6" width="30.75" style="88" customWidth="1"/>
    <col min="7" max="7" width="12.625" style="88" customWidth="1"/>
    <col min="8" max="8" width="4" style="88" customWidth="1"/>
    <col min="9" max="9" width="3.375" style="88" customWidth="1"/>
    <col min="10" max="10" width="1.625" style="88" customWidth="1"/>
    <col min="11" max="11" width="9" style="88"/>
    <col min="12" max="12" width="22.5" style="88" bestFit="1" customWidth="1"/>
    <col min="13" max="16384" width="9" style="88"/>
  </cols>
  <sheetData>
    <row r="1" spans="2:12">
      <c r="B1" s="1286" t="s">
        <v>358</v>
      </c>
      <c r="C1" s="1286"/>
      <c r="D1" s="89"/>
      <c r="E1" s="89"/>
    </row>
    <row r="2" spans="2:12" ht="22.5" customHeight="1">
      <c r="B2" s="117"/>
      <c r="C2" s="118"/>
      <c r="D2" s="118"/>
      <c r="E2" s="118"/>
      <c r="F2" s="119"/>
      <c r="G2" s="119"/>
      <c r="H2" s="119"/>
      <c r="I2" s="120"/>
    </row>
    <row r="3" spans="2:12" ht="22.5" customHeight="1">
      <c r="B3" s="121"/>
      <c r="C3" s="1293" t="s">
        <v>359</v>
      </c>
      <c r="D3" s="1293"/>
      <c r="E3" s="1293"/>
      <c r="F3" s="1293"/>
      <c r="G3" s="1293"/>
      <c r="H3" s="1293"/>
      <c r="I3" s="1294"/>
      <c r="L3" s="234" t="s">
        <v>600</v>
      </c>
    </row>
    <row r="4" spans="2:12" ht="22.5" customHeight="1">
      <c r="B4" s="121"/>
      <c r="C4" s="95"/>
      <c r="D4" s="95"/>
      <c r="E4" s="95"/>
      <c r="F4" s="99"/>
      <c r="G4" s="1240">
        <f>入力!E23</f>
        <v>0</v>
      </c>
      <c r="H4" s="1240"/>
      <c r="I4" s="122"/>
    </row>
    <row r="5" spans="2:12" ht="22.5" customHeight="1">
      <c r="B5" s="121"/>
      <c r="C5" s="98" t="s">
        <v>325</v>
      </c>
      <c r="D5" s="98"/>
      <c r="E5" s="98"/>
      <c r="F5" s="99"/>
      <c r="G5" s="99"/>
      <c r="H5" s="99"/>
      <c r="I5" s="122"/>
    </row>
    <row r="6" spans="2:12" ht="22.5" customHeight="1">
      <c r="B6" s="121"/>
      <c r="C6" s="98"/>
      <c r="D6" s="98"/>
      <c r="E6" s="98" t="s">
        <v>360</v>
      </c>
      <c r="F6" s="99"/>
      <c r="G6" s="99"/>
      <c r="H6" s="99"/>
      <c r="I6" s="122"/>
    </row>
    <row r="7" spans="2:12" ht="22.5" customHeight="1">
      <c r="B7" s="121"/>
      <c r="C7" s="101"/>
      <c r="D7" s="101"/>
      <c r="E7" s="871" t="s">
        <v>361</v>
      </c>
      <c r="F7" s="1290">
        <f>申請書!J14</f>
        <v>0</v>
      </c>
      <c r="G7" s="1290"/>
      <c r="H7" s="1290"/>
      <c r="I7" s="122"/>
    </row>
    <row r="8" spans="2:12" ht="22.5" customHeight="1">
      <c r="B8" s="121"/>
      <c r="C8" s="98"/>
      <c r="D8" s="98"/>
      <c r="E8" s="98"/>
      <c r="F8" s="1290" t="str">
        <f>申請書!AB14</f>
        <v/>
      </c>
      <c r="G8" s="1290"/>
      <c r="H8" s="1290"/>
      <c r="I8" s="122"/>
    </row>
    <row r="9" spans="2:12" ht="22.5" customHeight="1">
      <c r="B9" s="121"/>
      <c r="C9" s="101"/>
      <c r="D9" s="101"/>
      <c r="E9" s="100" t="s">
        <v>362</v>
      </c>
      <c r="F9" s="1295">
        <f>申請書!J16</f>
        <v>0</v>
      </c>
      <c r="G9" s="1295"/>
      <c r="H9" s="99" t="s">
        <v>363</v>
      </c>
      <c r="I9" s="122"/>
    </row>
    <row r="10" spans="2:12" ht="45" customHeight="1">
      <c r="B10" s="121"/>
      <c r="C10" s="98"/>
      <c r="D10" s="98"/>
      <c r="E10" s="98"/>
      <c r="F10" s="99"/>
      <c r="G10" s="99"/>
      <c r="H10" s="99"/>
      <c r="I10" s="122"/>
    </row>
    <row r="11" spans="2:12" ht="22.5" customHeight="1">
      <c r="B11" s="121"/>
      <c r="C11" s="1238" t="s">
        <v>364</v>
      </c>
      <c r="D11" s="1238"/>
      <c r="E11" s="1238"/>
      <c r="F11" s="1238"/>
      <c r="G11" s="1238"/>
      <c r="H11" s="1238"/>
      <c r="I11" s="122"/>
    </row>
    <row r="12" spans="2:12" ht="22.5" customHeight="1">
      <c r="B12" s="121"/>
      <c r="C12" s="1238" t="s">
        <v>365</v>
      </c>
      <c r="D12" s="1238"/>
      <c r="E12" s="1238"/>
      <c r="F12" s="1238"/>
      <c r="G12" s="1238"/>
      <c r="H12" s="1238"/>
      <c r="I12" s="122"/>
    </row>
    <row r="13" spans="2:12" ht="22.5" customHeight="1">
      <c r="B13" s="121"/>
      <c r="C13" s="1238" t="s">
        <v>366</v>
      </c>
      <c r="D13" s="1238"/>
      <c r="E13" s="1238"/>
      <c r="F13" s="1238"/>
      <c r="G13" s="1238"/>
      <c r="H13" s="1238"/>
      <c r="I13" s="122"/>
    </row>
    <row r="14" spans="2:12" ht="42" customHeight="1">
      <c r="B14" s="121"/>
      <c r="C14" s="98"/>
      <c r="D14" s="98"/>
      <c r="E14" s="98"/>
      <c r="F14" s="99"/>
      <c r="G14" s="99"/>
      <c r="H14" s="99"/>
      <c r="I14" s="122"/>
    </row>
    <row r="15" spans="2:12" ht="22.5" customHeight="1">
      <c r="B15" s="121"/>
      <c r="C15" s="102" t="s">
        <v>367</v>
      </c>
      <c r="D15" s="1292" t="str">
        <f>"豊田市　"&amp;入力!E31&amp;入力!E32</f>
        <v>豊田市　</v>
      </c>
      <c r="E15" s="1292"/>
      <c r="F15" s="1292"/>
      <c r="G15" s="1292"/>
      <c r="H15" s="124"/>
      <c r="I15" s="122"/>
    </row>
    <row r="16" spans="2:12" ht="33.75" customHeight="1">
      <c r="B16" s="126"/>
      <c r="C16" s="127"/>
      <c r="D16" s="127"/>
      <c r="E16" s="127"/>
      <c r="F16" s="125"/>
      <c r="G16" s="125"/>
      <c r="H16" s="125"/>
      <c r="I16" s="128"/>
    </row>
    <row r="17" spans="3:5" ht="11.25" customHeight="1">
      <c r="C17" s="98"/>
      <c r="D17" s="98"/>
      <c r="E17" s="107"/>
    </row>
    <row r="50" spans="7:7" ht="14.25">
      <c r="G50" s="98"/>
    </row>
  </sheetData>
  <mergeCells count="10">
    <mergeCell ref="C13:H13"/>
    <mergeCell ref="D15:G15"/>
    <mergeCell ref="B1:C1"/>
    <mergeCell ref="C3:I3"/>
    <mergeCell ref="F9:G9"/>
    <mergeCell ref="C11:H11"/>
    <mergeCell ref="C12:H12"/>
    <mergeCell ref="F7:H7"/>
    <mergeCell ref="G4:H4"/>
    <mergeCell ref="F8:H8"/>
  </mergeCells>
  <phoneticPr fontId="5"/>
  <hyperlinks>
    <hyperlink ref="L3" location="水道申請" display="工事店情報に戻る"/>
  </hyperlinks>
  <pageMargins left="0.75" right="0.75" top="1" bottom="1" header="0.5" footer="0.5"/>
  <pageSetup paperSize="9" scale="8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33</vt:i4>
      </vt:variant>
    </vt:vector>
  </HeadingPairs>
  <TitlesOfParts>
    <vt:vector size="67" baseType="lpstr">
      <vt:lpstr>テーブル</vt:lpstr>
      <vt:lpstr>工事店情報</vt:lpstr>
      <vt:lpstr>入力</vt:lpstr>
      <vt:lpstr>申請書</vt:lpstr>
      <vt:lpstr>check表</vt:lpstr>
      <vt:lpstr>5_水圧・水量不足承諾書</vt:lpstr>
      <vt:lpstr>6_新規給水負担金減免申請</vt:lpstr>
      <vt:lpstr>7_舗装先行</vt:lpstr>
      <vt:lpstr>8_減径承諾書</vt:lpstr>
      <vt:lpstr>9_給水装置権利放棄承諾</vt:lpstr>
      <vt:lpstr>10_公道工事着手希望届</vt:lpstr>
      <vt:lpstr>10-1_埋設物チェックリスト</vt:lpstr>
      <vt:lpstr>14_配水管布設工事申込</vt:lpstr>
      <vt:lpstr>1_給水装置工事しゅん工検査申請書</vt:lpstr>
      <vt:lpstr>3_給水装置工事検査報告書</vt:lpstr>
      <vt:lpstr>メーター取付依頼書</vt:lpstr>
      <vt:lpstr>6_集合住宅台帳</vt:lpstr>
      <vt:lpstr>9_給水装置工事（公道）完了届</vt:lpstr>
      <vt:lpstr>3_公共ます設置申請書</vt:lpstr>
      <vt:lpstr>4_公共ます撤去申請書</vt:lpstr>
      <vt:lpstr>5_着手届</vt:lpstr>
      <vt:lpstr>6_除害施設設置届</vt:lpstr>
      <vt:lpstr>7_除害施設等管理責任者選任届</vt:lpstr>
      <vt:lpstr>11_基準外その1</vt:lpstr>
      <vt:lpstr>12_共同排水設備管理人届</vt:lpstr>
      <vt:lpstr>13_取付管設置位置確認書</vt:lpstr>
      <vt:lpstr>15_下請けさせる業者の名簿</vt:lpstr>
      <vt:lpstr>1_排水設備工事完了届</vt:lpstr>
      <vt:lpstr>2_公共ます設置工事完了届</vt:lpstr>
      <vt:lpstr>3_工事内容一覧表</vt:lpstr>
      <vt:lpstr>4_取付管設置工事完成届</vt:lpstr>
      <vt:lpstr>5_下水道使用開始届</vt:lpstr>
      <vt:lpstr>6_除害施設設置工事完了届</vt:lpstr>
      <vt:lpstr>7_基準外その２</vt:lpstr>
      <vt:lpstr>'1_給水装置工事しゅん工検査申請書'!Print_Area</vt:lpstr>
      <vt:lpstr>'1_排水設備工事完了届'!Print_Area</vt:lpstr>
      <vt:lpstr>'10_公道工事着手希望届'!Print_Area</vt:lpstr>
      <vt:lpstr>'10-1_埋設物チェックリスト'!Print_Area</vt:lpstr>
      <vt:lpstr>'11_基準外その1'!Print_Area</vt:lpstr>
      <vt:lpstr>'12_共同排水設備管理人届'!Print_Area</vt:lpstr>
      <vt:lpstr>'13_取付管設置位置確認書'!Print_Area</vt:lpstr>
      <vt:lpstr>'14_配水管布設工事申込'!Print_Area</vt:lpstr>
      <vt:lpstr>'15_下請けさせる業者の名簿'!Print_Area</vt:lpstr>
      <vt:lpstr>'2_公共ます設置工事完了届'!Print_Area</vt:lpstr>
      <vt:lpstr>'3_給水装置工事検査報告書'!Print_Area</vt:lpstr>
      <vt:lpstr>'3_公共ます設置申請書'!Print_Area</vt:lpstr>
      <vt:lpstr>'3_工事内容一覧表'!Print_Area</vt:lpstr>
      <vt:lpstr>'4_公共ます撤去申請書'!Print_Area</vt:lpstr>
      <vt:lpstr>'4_取付管設置工事完成届'!Print_Area</vt:lpstr>
      <vt:lpstr>'5_下水道使用開始届'!Print_Area</vt:lpstr>
      <vt:lpstr>'5_水圧・水量不足承諾書'!Print_Area</vt:lpstr>
      <vt:lpstr>'5_着手届'!Print_Area</vt:lpstr>
      <vt:lpstr>'6_集合住宅台帳'!Print_Area</vt:lpstr>
      <vt:lpstr>'6_除害施設設置工事完了届'!Print_Area</vt:lpstr>
      <vt:lpstr>'6_除害施設設置届'!Print_Area</vt:lpstr>
      <vt:lpstr>'6_新規給水負担金減免申請'!Print_Area</vt:lpstr>
      <vt:lpstr>'7_基準外その２'!Print_Area</vt:lpstr>
      <vt:lpstr>'7_除害施設等管理責任者選任届'!Print_Area</vt:lpstr>
      <vt:lpstr>'7_舗装先行'!Print_Area</vt:lpstr>
      <vt:lpstr>'8_減径承諾書'!Print_Area</vt:lpstr>
      <vt:lpstr>'9_給水装置権利放棄承諾'!Print_Area</vt:lpstr>
      <vt:lpstr>'9_給水装置工事（公道）完了届'!Print_Area</vt:lpstr>
      <vt:lpstr>check表!Print_Area</vt:lpstr>
      <vt:lpstr>メーター取付依頼書!Print_Area</vt:lpstr>
      <vt:lpstr>申請書!Print_Area</vt:lpstr>
      <vt:lpstr>主な申請者情報</vt:lpstr>
      <vt:lpstr>水道申請</vt:lpstr>
    </vt:vector>
  </TitlesOfParts>
  <Company>豊田市役所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江崎;江崎　大樹</dc:creator>
  <cp:lastModifiedBy>加納　慧士</cp:lastModifiedBy>
  <cp:lastPrinted>2023-05-01T01:58:35Z</cp:lastPrinted>
  <dcterms:created xsi:type="dcterms:W3CDTF">2015-08-20T01:23:52Z</dcterms:created>
  <dcterms:modified xsi:type="dcterms:W3CDTF">2023-05-01T01:58:51Z</dcterms:modified>
</cp:coreProperties>
</file>