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24226"/>
  <xr:revisionPtr xr6:coauthVersionLast="47" xr6:coauthVersionMax="47" documentId="13_ncr:1_{DB0F6609-D80A-4FCC-9420-90B79FCDDCB2}" revIDLastSave="0" xr10:uidLastSave="{00000000-0000-0000-0000-000000000000}"/>
  <bookViews>
    <workbookView activeTab="1" firstSheet="1" tabRatio="857" xr2:uid="{00000000-000D-0000-FFFF-FFFF00000000}" windowHeight="11760" windowWidth="19800" xWindow="810" yWindow="-120"/>
  </bookViews>
  <sheets>
    <sheet r:id="rId1" name="テーブル" sheetId="15" state="hidden"/>
    <sheet r:id="rId2" name="表紙" sheetId="14"/>
    <sheet r:id="rId3" name="調書" sheetId="13"/>
  </sheets>
  <definedNames>
    <definedName hidden="1" localSheetId="2" name="_xlnm._FilterDatabase">調書!$A$1:$E$46</definedName>
    <definedName localSheetId="2" name="_xlnm.Print_Area">調書!$A$1:$E$46</definedName>
    <definedName localSheetId="1" name="_xlnm.Print_Area">表紙!$A$1:$AD$34</definedName>
    <definedName localSheetId="2" name="_xlnm.Print_Titles">調書!$1:$1</definedName>
    <definedName name="加算区分１">テーブル!$H$4:$H$8</definedName>
    <definedName name="加算区分２">テーブル!$I$4:$I$10</definedName>
    <definedName name="加算区分３">テーブル!$J$4:$J$6</definedName>
    <definedName name="対象外">テーブル!$G$4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2" i="13" l="1"/>
  <c r="L2" i="13"/>
  <c r="N2" i="13" s="1"/>
  <c r="O2" i="13" s="1"/>
  <c r="O43" i="13"/>
  <c r="O38" i="13"/>
  <c r="O11" i="13"/>
  <c r="O3" i="13"/>
  <c r="N15" i="13"/>
  <c r="O15" i="13" s="1"/>
  <c r="K46" i="13"/>
  <c r="M46" i="13" s="1"/>
  <c r="K45" i="13"/>
  <c r="M45" i="13" s="1"/>
  <c r="M44" i="13"/>
  <c r="K44" i="13"/>
  <c r="K43" i="13"/>
  <c r="M43" i="13" s="1"/>
  <c r="K42" i="13"/>
  <c r="M42" i="13" s="1"/>
  <c r="M40" i="13"/>
  <c r="K40" i="13"/>
  <c r="K39" i="13"/>
  <c r="M39" i="13" s="1"/>
  <c r="K38" i="13"/>
  <c r="M38" i="13" s="1"/>
  <c r="K37" i="13"/>
  <c r="M37" i="13" s="1"/>
  <c r="K36" i="13"/>
  <c r="M36" i="13" s="1"/>
  <c r="K35" i="13"/>
  <c r="M35" i="13" s="1"/>
  <c r="K34" i="13"/>
  <c r="M34" i="13" s="1"/>
  <c r="K33" i="13"/>
  <c r="M33" i="13" s="1"/>
  <c r="K32" i="13"/>
  <c r="M32" i="13" s="1"/>
  <c r="K31" i="13"/>
  <c r="M31" i="13" s="1"/>
  <c r="K30" i="13"/>
  <c r="M30" i="13" s="1"/>
  <c r="K29" i="13"/>
  <c r="M29" i="13" s="1"/>
  <c r="K28" i="13"/>
  <c r="M28" i="13" s="1"/>
  <c r="K27" i="13"/>
  <c r="M27" i="13" s="1"/>
  <c r="K26" i="13"/>
  <c r="M26" i="13" s="1"/>
  <c r="K25" i="13"/>
  <c r="M25" i="13" s="1"/>
  <c r="M24" i="13"/>
  <c r="K24" i="13"/>
  <c r="K23" i="13"/>
  <c r="M23" i="13" s="1"/>
  <c r="K22" i="13"/>
  <c r="M22" i="13" s="1"/>
  <c r="K21" i="13"/>
  <c r="M21" i="13" s="1"/>
  <c r="M20" i="13"/>
  <c r="K20" i="13"/>
  <c r="K19" i="13"/>
  <c r="M19" i="13" s="1"/>
  <c r="K18" i="13"/>
  <c r="M18" i="13" s="1"/>
  <c r="K17" i="13"/>
  <c r="M17" i="13" s="1"/>
  <c r="M16" i="13"/>
  <c r="K16" i="13"/>
  <c r="K15" i="13"/>
  <c r="M15" i="13" s="1"/>
  <c r="K14" i="13"/>
  <c r="M14" i="13" s="1"/>
  <c r="K13" i="13"/>
  <c r="M13" i="13" s="1"/>
  <c r="M12" i="13"/>
  <c r="K12" i="13"/>
  <c r="K11" i="13"/>
  <c r="M11" i="13" s="1"/>
  <c r="K10" i="13"/>
  <c r="M10" i="13" s="1"/>
  <c r="K9" i="13"/>
  <c r="M9" i="13" s="1"/>
  <c r="M8" i="13"/>
  <c r="K8" i="13"/>
  <c r="K7" i="13"/>
  <c r="M7" i="13" s="1"/>
  <c r="K6" i="13"/>
  <c r="M6" i="13" s="1"/>
  <c r="K5" i="13"/>
  <c r="M5" i="13" s="1"/>
  <c r="M4" i="13"/>
  <c r="K4" i="13"/>
  <c r="K3" i="13"/>
  <c r="M3" i="13" s="1"/>
  <c r="M2" i="13"/>
  <c r="K2" i="13"/>
  <c r="L45" i="13"/>
  <c r="N45" i="13" s="1"/>
  <c r="O45" i="13" s="1"/>
  <c r="L44" i="13"/>
  <c r="N44" i="13" s="1"/>
  <c r="O44" i="13" s="1"/>
  <c r="L39" i="13"/>
  <c r="N39" i="13" s="1"/>
  <c r="O39" i="13" s="1"/>
  <c r="L37" i="13"/>
  <c r="N37" i="13" s="1"/>
  <c r="O37" i="13" s="1"/>
  <c r="L36" i="13"/>
  <c r="L32" i="13"/>
  <c r="L31" i="13"/>
  <c r="N31" i="13" s="1"/>
  <c r="O31" i="13" s="1"/>
  <c r="L29" i="13"/>
  <c r="N29" i="13" s="1"/>
  <c r="O29" i="13" s="1"/>
  <c r="L28" i="13"/>
  <c r="N28" i="13" s="1"/>
  <c r="O28" i="13" s="1"/>
  <c r="L24" i="13"/>
  <c r="N24" i="13" s="1"/>
  <c r="O24" i="13" s="1"/>
  <c r="L21" i="13"/>
  <c r="N21" i="13" s="1"/>
  <c r="O21" i="13" s="1"/>
  <c r="L20" i="13"/>
  <c r="N20" i="13" s="1"/>
  <c r="O20" i="13" s="1"/>
  <c r="L16" i="13"/>
  <c r="N16" i="13" s="1"/>
  <c r="O16" i="13" s="1"/>
  <c r="L15" i="13"/>
  <c r="L13" i="13"/>
  <c r="N13" i="13" s="1"/>
  <c r="O13" i="13" s="1"/>
  <c r="L12" i="13"/>
  <c r="N12" i="13" s="1"/>
  <c r="O12" i="13" s="1"/>
  <c r="L8" i="13"/>
  <c r="N8" i="13" s="1"/>
  <c r="O8" i="13" s="1"/>
  <c r="L7" i="13"/>
  <c r="N7" i="13" s="1"/>
  <c r="O7" i="13" s="1"/>
  <c r="L5" i="13"/>
  <c r="N5" i="13" s="1"/>
  <c r="O5" i="13" s="1"/>
  <c r="L4" i="13"/>
  <c r="N4" i="13" s="1"/>
  <c r="O4" i="13" s="1"/>
  <c r="J2" i="13"/>
  <c r="J46" i="13"/>
  <c r="L46" i="13" s="1"/>
  <c r="N46" i="13" s="1"/>
  <c r="O46" i="13" s="1"/>
  <c r="J45" i="13"/>
  <c r="J44" i="13"/>
  <c r="J43" i="13"/>
  <c r="L43" i="13" s="1"/>
  <c r="N43" i="13" s="1"/>
  <c r="J41" i="13"/>
  <c r="L41" i="13" s="1"/>
  <c r="J39" i="13"/>
  <c r="J38" i="13"/>
  <c r="L38" i="13" s="1"/>
  <c r="N38" i="13" s="1"/>
  <c r="J37" i="13"/>
  <c r="J36" i="13"/>
  <c r="J35" i="13"/>
  <c r="L35" i="13" s="1"/>
  <c r="N35" i="13" s="1"/>
  <c r="O35" i="13" s="1"/>
  <c r="J34" i="13"/>
  <c r="L34" i="13" s="1"/>
  <c r="N34" i="13" s="1"/>
  <c r="O34" i="13" s="1"/>
  <c r="J33" i="13"/>
  <c r="L33" i="13" s="1"/>
  <c r="N33" i="13" s="1"/>
  <c r="O33" i="13" s="1"/>
  <c r="J32" i="13"/>
  <c r="J31" i="13"/>
  <c r="J30" i="13"/>
  <c r="L30" i="13" s="1"/>
  <c r="N30" i="13" s="1"/>
  <c r="O30" i="13" s="1"/>
  <c r="J29" i="13"/>
  <c r="J28" i="13"/>
  <c r="J27" i="13"/>
  <c r="L27" i="13" s="1"/>
  <c r="N27" i="13" s="1"/>
  <c r="O27" i="13" s="1"/>
  <c r="J26" i="13"/>
  <c r="L26" i="13" s="1"/>
  <c r="N26" i="13" s="1"/>
  <c r="O26" i="13" s="1"/>
  <c r="J25" i="13"/>
  <c r="L25" i="13" s="1"/>
  <c r="N25" i="13" s="1"/>
  <c r="O25" i="13" s="1"/>
  <c r="J24" i="13"/>
  <c r="J22" i="13"/>
  <c r="L22" i="13" s="1"/>
  <c r="N22" i="13" s="1"/>
  <c r="O22" i="13" s="1"/>
  <c r="J21" i="13"/>
  <c r="J20" i="13"/>
  <c r="J19" i="13"/>
  <c r="L19" i="13" s="1"/>
  <c r="N19" i="13" s="1"/>
  <c r="O19" i="13" s="1"/>
  <c r="J18" i="13"/>
  <c r="L18" i="13" s="1"/>
  <c r="N18" i="13" s="1"/>
  <c r="O18" i="13" s="1"/>
  <c r="J16" i="13"/>
  <c r="J15" i="13"/>
  <c r="J14" i="13"/>
  <c r="L14" i="13" s="1"/>
  <c r="N14" i="13" s="1"/>
  <c r="O14" i="13" s="1"/>
  <c r="J13" i="13"/>
  <c r="J12" i="13"/>
  <c r="J11" i="13"/>
  <c r="L11" i="13" s="1"/>
  <c r="N11" i="13" s="1"/>
  <c r="J10" i="13"/>
  <c r="L10" i="13" s="1"/>
  <c r="N10" i="13" s="1"/>
  <c r="O10" i="13" s="1"/>
  <c r="J9" i="13"/>
  <c r="L9" i="13" s="1"/>
  <c r="N9" i="13" s="1"/>
  <c r="O9" i="13" s="1"/>
  <c r="J8" i="13"/>
  <c r="J7" i="13"/>
  <c r="J6" i="13"/>
  <c r="L6" i="13" s="1"/>
  <c r="N6" i="13" s="1"/>
  <c r="O6" i="13" s="1"/>
  <c r="J5" i="13"/>
  <c r="J4" i="13"/>
  <c r="J3" i="13"/>
  <c r="L3" i="13" s="1"/>
  <c r="N3" i="13" s="1"/>
  <c r="AF14" i="15"/>
  <c r="AF13" i="15"/>
  <c r="AF12" i="15"/>
  <c r="AF11" i="15"/>
  <c r="AF10" i="15"/>
  <c r="AF9" i="15"/>
  <c r="AF8" i="15"/>
  <c r="AF7" i="15"/>
  <c r="AF6" i="15"/>
  <c r="AF5" i="15"/>
  <c r="AF4" i="15"/>
  <c r="F1" i="13"/>
  <c r="F2" i="13" s="1"/>
  <c r="G11" i="13"/>
  <c r="G44" i="13" s="1" a="1"/>
  <c r="G44" i="13" s="1"/>
  <c r="H11" i="13"/>
  <c r="H39" i="13" s="1" a="1"/>
  <c r="H39" i="13" s="1"/>
  <c r="N4" i="15"/>
  <c r="O4" i="15"/>
  <c r="N5" i="15"/>
  <c r="O5" i="15"/>
  <c r="O6" i="15"/>
  <c r="O7" i="15"/>
  <c r="O8" i="15"/>
  <c r="N10" i="15"/>
  <c r="O10" i="15"/>
  <c r="O11" i="15"/>
  <c r="O12" i="15"/>
  <c r="O13" i="15"/>
  <c r="O14" i="15"/>
  <c r="N16" i="15"/>
  <c r="O16" i="15"/>
  <c r="O17" i="15"/>
  <c r="O18" i="15"/>
  <c r="O19" i="15"/>
  <c r="O20" i="15"/>
  <c r="O21" i="15"/>
  <c r="O22" i="15"/>
  <c r="N23" i="15"/>
  <c r="O23" i="15"/>
  <c r="O24" i="15"/>
  <c r="O25" i="15"/>
  <c r="O26" i="15"/>
  <c r="N27" i="15"/>
  <c r="O27" i="15"/>
  <c r="N28" i="15"/>
  <c r="O28" i="15"/>
  <c r="O29" i="15"/>
  <c r="O30" i="15"/>
  <c r="O31" i="15"/>
  <c r="O33" i="15"/>
  <c r="N35" i="15"/>
  <c r="O35" i="15"/>
  <c r="O36" i="15"/>
  <c r="O37" i="15"/>
  <c r="O38" i="15"/>
  <c r="N36" i="13" l="1"/>
  <c r="O36" i="13" s="1"/>
  <c r="G23" i="13" a="1"/>
  <c r="G23" i="13" s="1"/>
  <c r="H15" i="13" a="1"/>
  <c r="H15" i="13" s="1"/>
  <c r="H26" i="13" a="1"/>
  <c r="H26" i="13" s="1"/>
  <c r="H32" i="13" a="1"/>
  <c r="H32" i="13" s="1"/>
  <c r="H24" i="13" a="1"/>
  <c r="H24" i="13" s="1"/>
  <c r="H35" i="13" a="1"/>
  <c r="H35" i="13" s="1"/>
  <c r="H21" i="13" a="1"/>
  <c r="H21" i="13" s="1"/>
  <c r="H27" i="13" a="1"/>
  <c r="H27" i="13" s="1"/>
  <c r="H34" i="13" a="1"/>
  <c r="H34" i="13" s="1"/>
  <c r="H19" i="13" a="1"/>
  <c r="H19" i="13" s="1"/>
  <c r="H16" i="13" a="1"/>
  <c r="H16" i="13" s="1"/>
  <c r="H31" i="13" a="1"/>
  <c r="H31" i="13" s="1"/>
  <c r="H25" i="13" a="1"/>
  <c r="H25" i="13" s="1"/>
  <c r="H43" i="13" a="1"/>
  <c r="H43" i="13" s="1"/>
  <c r="F3" i="13"/>
  <c r="B42" i="13" s="1"/>
  <c r="O34" i="15" s="1"/>
  <c r="O32" i="13"/>
  <c r="H33" i="13" a="1"/>
  <c r="H33" i="13" s="1"/>
  <c r="H18" i="13" a="1"/>
  <c r="H18" i="13" s="1"/>
  <c r="H23" i="13" a="1"/>
  <c r="H23" i="13" s="1"/>
  <c r="H14" i="13" a="1"/>
  <c r="H14" i="13" s="1"/>
  <c r="G46" i="13" a="1"/>
  <c r="G46" i="13" s="1"/>
  <c r="G18" i="13" a="1"/>
  <c r="G18" i="13" s="1"/>
  <c r="H42" i="13" a="1"/>
  <c r="H42" i="13" s="1"/>
  <c r="H30" i="13" a="1"/>
  <c r="H30" i="13" s="1"/>
  <c r="H20" i="13" a="1"/>
  <c r="H20" i="13" s="1"/>
  <c r="G40" i="13" a="1"/>
  <c r="G40" i="13" s="1"/>
  <c r="H29" i="13" a="1"/>
  <c r="H29" i="13" s="1"/>
  <c r="H28" i="13" a="1"/>
  <c r="H28" i="13" s="1"/>
  <c r="G39" i="13" a="1"/>
  <c r="G39" i="13" s="1"/>
  <c r="I39" i="13" s="1"/>
  <c r="G34" i="13" a="1"/>
  <c r="G34" i="13" s="1"/>
  <c r="G26" i="13" a="1"/>
  <c r="G26" i="13" s="1"/>
  <c r="H44" i="13" a="1"/>
  <c r="H44" i="13" s="1"/>
  <c r="I44" i="13" s="1"/>
  <c r="G35" i="13" a="1"/>
  <c r="G35" i="13" s="1"/>
  <c r="G19" i="13" a="1"/>
  <c r="G19" i="13" s="1"/>
  <c r="I19" i="13" s="1"/>
  <c r="G31" i="13" a="1"/>
  <c r="G31" i="13" s="1"/>
  <c r="G15" i="13" a="1"/>
  <c r="G15" i="13" s="1"/>
  <c r="H41" i="13" a="1"/>
  <c r="H41" i="13" s="1"/>
  <c r="G30" i="13" a="1"/>
  <c r="G30" i="13" s="1"/>
  <c r="G14" i="13" a="1"/>
  <c r="G14" i="13" s="1"/>
  <c r="G41" i="13" a="1"/>
  <c r="G41" i="13" s="1"/>
  <c r="G27" i="13" a="1"/>
  <c r="G27" i="13" s="1"/>
  <c r="G12" i="13" a="1"/>
  <c r="G12" i="13" s="1"/>
  <c r="G38" i="13" a="1"/>
  <c r="G38" i="13" s="1"/>
  <c r="G22" i="13" a="1"/>
  <c r="G22" i="13" s="1"/>
  <c r="H45" i="13" a="1"/>
  <c r="H45" i="13" s="1"/>
  <c r="G42" i="13" a="1"/>
  <c r="G42" i="13" s="1"/>
  <c r="H37" i="13" a="1"/>
  <c r="H37" i="13" s="1"/>
  <c r="H17" i="13" a="1"/>
  <c r="H17" i="13" s="1"/>
  <c r="H22" i="13" a="1"/>
  <c r="H22" i="13" s="1"/>
  <c r="G45" i="13" a="1"/>
  <c r="G45" i="13" s="1"/>
  <c r="H40" i="13" a="1"/>
  <c r="H40" i="13" s="1"/>
  <c r="G37" i="13" a="1"/>
  <c r="G37" i="13" s="1"/>
  <c r="G33" i="13" a="1"/>
  <c r="G33" i="13" s="1"/>
  <c r="G29" i="13" a="1"/>
  <c r="G29" i="13" s="1"/>
  <c r="G25" i="13" a="1"/>
  <c r="G25" i="13" s="1"/>
  <c r="G21" i="13" a="1"/>
  <c r="G21" i="13" s="1"/>
  <c r="G17" i="13" a="1"/>
  <c r="G17" i="13" s="1"/>
  <c r="H12" i="13" a="1"/>
  <c r="H12" i="13" s="1"/>
  <c r="H46" i="13" a="1"/>
  <c r="H46" i="13" s="1"/>
  <c r="G43" i="13" a="1"/>
  <c r="G43" i="13" s="1"/>
  <c r="H38" i="13" a="1"/>
  <c r="H38" i="13" s="1"/>
  <c r="G36" i="13" a="1"/>
  <c r="G36" i="13" s="1"/>
  <c r="G32" i="13" a="1"/>
  <c r="G32" i="13" s="1"/>
  <c r="G28" i="13" a="1"/>
  <c r="G28" i="13" s="1"/>
  <c r="G24" i="13" a="1"/>
  <c r="G24" i="13" s="1"/>
  <c r="G20" i="13" a="1"/>
  <c r="G20" i="13" s="1"/>
  <c r="G16" i="13" a="1"/>
  <c r="G16" i="13" s="1"/>
  <c r="I16" i="13" s="1"/>
  <c r="H13" i="13" a="1"/>
  <c r="H13" i="13" s="1"/>
  <c r="G13" i="13" a="1"/>
  <c r="G13" i="13" s="1"/>
  <c r="H36" i="13" a="1"/>
  <c r="H36" i="13" s="1"/>
  <c r="I32" i="13" l="1"/>
  <c r="I31" i="13"/>
  <c r="I24" i="13"/>
  <c r="I34" i="13"/>
  <c r="I40" i="13"/>
  <c r="I23" i="13"/>
  <c r="I15" i="13"/>
  <c r="I27" i="13"/>
  <c r="I28" i="13"/>
  <c r="I25" i="13"/>
  <c r="I29" i="13"/>
  <c r="I26" i="13"/>
  <c r="I43" i="13"/>
  <c r="I21" i="13"/>
  <c r="I35" i="13"/>
  <c r="J42" i="13"/>
  <c r="L42" i="13" s="1"/>
  <c r="N42" i="13" s="1"/>
  <c r="O42" i="13" s="1"/>
  <c r="B23" i="13"/>
  <c r="D41" i="13"/>
  <c r="K41" i="13" s="1"/>
  <c r="M41" i="13" s="1"/>
  <c r="N41" i="13" s="1"/>
  <c r="O41" i="13" s="1"/>
  <c r="B40" i="13"/>
  <c r="O32" i="15" s="1"/>
  <c r="B17" i="13"/>
  <c r="I13" i="13"/>
  <c r="I38" i="13"/>
  <c r="I33" i="13"/>
  <c r="I41" i="13"/>
  <c r="I14" i="13"/>
  <c r="I46" i="13"/>
  <c r="I20" i="13"/>
  <c r="I30" i="13"/>
  <c r="I18" i="13"/>
  <c r="I45" i="13"/>
  <c r="I22" i="13"/>
  <c r="I12" i="13"/>
  <c r="I42" i="13"/>
  <c r="I37" i="13"/>
  <c r="I36" i="13"/>
  <c r="I17" i="13"/>
  <c r="J40" i="13" l="1"/>
  <c r="L40" i="13" s="1"/>
  <c r="N40" i="13" s="1"/>
  <c r="O40" i="13" s="1"/>
  <c r="J17" i="13"/>
  <c r="L17" i="13" s="1"/>
  <c r="N17" i="13" s="1"/>
  <c r="O17" i="13" s="1"/>
  <c r="O9" i="15"/>
  <c r="J23" i="13"/>
  <c r="L23" i="13" s="1"/>
  <c r="N23" i="13" s="1"/>
  <c r="O23" i="13" s="1"/>
  <c r="O15" i="15"/>
</calcChain>
</file>

<file path=xl/sharedStrings.xml><?xml version="1.0" encoding="utf-8"?>
<sst xmlns="http://schemas.openxmlformats.org/spreadsheetml/2006/main" count="219" uniqueCount="153">
  <si>
    <t>点検事項</t>
    <rPh sb="0" eb="2">
      <t>テンケン</t>
    </rPh>
    <rPh sb="2" eb="4">
      <t>ジコウ</t>
    </rPh>
    <phoneticPr fontId="1"/>
  </si>
  <si>
    <t>事業所名</t>
    <rPh sb="0" eb="3">
      <t>ジギョウショ</t>
    </rPh>
    <rPh sb="3" eb="4">
      <t>メイ</t>
    </rPh>
    <phoneticPr fontId="1"/>
  </si>
  <si>
    <t>市確認欄</t>
    <rPh sb="0" eb="1">
      <t>シ</t>
    </rPh>
    <rPh sb="1" eb="3">
      <t>カクニン</t>
    </rPh>
    <rPh sb="3" eb="4">
      <t>ラン</t>
    </rPh>
    <phoneticPr fontId="1"/>
  </si>
  <si>
    <t>適</t>
    <rPh sb="0" eb="1">
      <t>テキ</t>
    </rPh>
    <phoneticPr fontId="1"/>
  </si>
  <si>
    <t>不適</t>
    <rPh sb="0" eb="2">
      <t>フテキ</t>
    </rPh>
    <phoneticPr fontId="1"/>
  </si>
  <si>
    <t>特別事情届出書</t>
    <rPh sb="0" eb="2">
      <t>トクベツ</t>
    </rPh>
    <rPh sb="2" eb="4">
      <t>ジジョウ</t>
    </rPh>
    <rPh sb="4" eb="7">
      <t>トドケデショ</t>
    </rPh>
    <phoneticPr fontId="1"/>
  </si>
  <si>
    <t>特記事項</t>
    <rPh sb="0" eb="2">
      <t>トッキ</t>
    </rPh>
    <rPh sb="2" eb="4">
      <t>ジコウ</t>
    </rPh>
    <phoneticPr fontId="1"/>
  </si>
  <si>
    <t>点検項目</t>
    <rPh sb="0" eb="2">
      <t>テンケン</t>
    </rPh>
    <rPh sb="2" eb="4">
      <t>コウモク</t>
    </rPh>
    <phoneticPr fontId="1"/>
  </si>
  <si>
    <t>非該当</t>
    <rPh sb="0" eb="1">
      <t>ヒ</t>
    </rPh>
    <rPh sb="1" eb="3">
      <t>ガイトウ</t>
    </rPh>
    <phoneticPr fontId="1"/>
  </si>
  <si>
    <t>賃金改善の実施</t>
    <rPh sb="0" eb="2">
      <t>チンギン</t>
    </rPh>
    <rPh sb="2" eb="4">
      <t>カイゼン</t>
    </rPh>
    <rPh sb="5" eb="7">
      <t>ジッシ</t>
    </rPh>
    <phoneticPr fontId="1"/>
  </si>
  <si>
    <t>賃金改善の実績報告</t>
    <rPh sb="0" eb="2">
      <t>チンギン</t>
    </rPh>
    <rPh sb="2" eb="4">
      <t>カイゼン</t>
    </rPh>
    <rPh sb="5" eb="7">
      <t>ジッセキ</t>
    </rPh>
    <rPh sb="7" eb="9">
      <t>ホウコク</t>
    </rPh>
    <phoneticPr fontId="1"/>
  </si>
  <si>
    <t>賃金改善計画の策定</t>
    <rPh sb="0" eb="2">
      <t>チンギン</t>
    </rPh>
    <rPh sb="2" eb="4">
      <t>カイゼン</t>
    </rPh>
    <rPh sb="4" eb="6">
      <t>ケイカク</t>
    </rPh>
    <rPh sb="7" eb="9">
      <t>サクテイ</t>
    </rPh>
    <phoneticPr fontId="1"/>
  </si>
  <si>
    <t>労働関係法令の遵守</t>
    <rPh sb="0" eb="2">
      <t>ロウドウ</t>
    </rPh>
    <rPh sb="2" eb="4">
      <t>カンケイ</t>
    </rPh>
    <rPh sb="4" eb="6">
      <t>ホウレイ</t>
    </rPh>
    <rPh sb="7" eb="9">
      <t>ジュンシュ</t>
    </rPh>
    <phoneticPr fontId="1"/>
  </si>
  <si>
    <t>変更届</t>
    <rPh sb="0" eb="2">
      <t>ヘンコウ</t>
    </rPh>
    <rPh sb="2" eb="3">
      <t>トドケ</t>
    </rPh>
    <phoneticPr fontId="1"/>
  </si>
  <si>
    <t>処遇改善計画の作成・周知</t>
    <rPh sb="0" eb="2">
      <t>ショグウ</t>
    </rPh>
    <rPh sb="2" eb="4">
      <t>カイゼン</t>
    </rPh>
    <rPh sb="4" eb="6">
      <t>ケイカク</t>
    </rPh>
    <rPh sb="7" eb="9">
      <t>サクセイ</t>
    </rPh>
    <rPh sb="10" eb="12">
      <t>シュウチ</t>
    </rPh>
    <phoneticPr fontId="1"/>
  </si>
  <si>
    <t>労働保険等に加入していることが確認できる書類を適切に保管していること。</t>
    <rPh sb="0" eb="2">
      <t>ロウドウ</t>
    </rPh>
    <rPh sb="2" eb="4">
      <t>ホケン</t>
    </rPh>
    <rPh sb="4" eb="5">
      <t>ナド</t>
    </rPh>
    <rPh sb="6" eb="8">
      <t>カニュウ</t>
    </rPh>
    <rPh sb="15" eb="17">
      <t>カクニン</t>
    </rPh>
    <rPh sb="20" eb="22">
      <t>ショルイ</t>
    </rPh>
    <rPh sb="23" eb="25">
      <t>テキセツ</t>
    </rPh>
    <rPh sb="26" eb="28">
      <t>ホカン</t>
    </rPh>
    <phoneticPr fontId="1"/>
  </si>
  <si>
    <t>【介護保険】</t>
    <rPh sb="1" eb="5">
      <t>カイゴホケン</t>
    </rPh>
    <phoneticPr fontId="1"/>
  </si>
  <si>
    <t>○自主点検シートの作成方法</t>
    <rPh sb="1" eb="5">
      <t>ジシュテンケン</t>
    </rPh>
    <rPh sb="9" eb="13">
      <t>サクセイホウホウ</t>
    </rPh>
    <phoneticPr fontId="1"/>
  </si>
  <si>
    <t>←この色が記入欄です</t>
    <rPh sb="3" eb="4">
      <t>イロ</t>
    </rPh>
    <rPh sb="5" eb="7">
      <t>キニュウ</t>
    </rPh>
    <rPh sb="7" eb="8">
      <t>ラン</t>
    </rPh>
    <phoneticPr fontId="8"/>
  </si>
  <si>
    <t>・□の箇所はチェック欄になります。■にてチェックしてください。</t>
    <rPh sb="3" eb="5">
      <t>カショ</t>
    </rPh>
    <rPh sb="10" eb="11">
      <t>ラン</t>
    </rPh>
    <phoneticPr fontId="8"/>
  </si>
  <si>
    <t>・点検項目については、前年度から直近（おおむね１月程度前まで）の実績に基づいて点検をしてください。この期間内に実績が無い（加算を算定していない等）場合は、その点検項目の各チェック欄の非該当にチェックをしてください。</t>
    <phoneticPr fontId="1"/>
  </si>
  <si>
    <t>・自主点検シートは電子データによる提出を推奨しておりますので、ご協力をお願いします。</t>
    <phoneticPr fontId="1"/>
  </si>
  <si>
    <t>事業所番号</t>
    <rPh sb="0" eb="3">
      <t>ジギョウショ</t>
    </rPh>
    <rPh sb="3" eb="5">
      <t>バンゴウ</t>
    </rPh>
    <phoneticPr fontId="1"/>
  </si>
  <si>
    <t>所在地</t>
    <rPh sb="0" eb="3">
      <t>ショザイチ</t>
    </rPh>
    <phoneticPr fontId="1"/>
  </si>
  <si>
    <t>連絡先
（電話番号）</t>
    <rPh sb="0" eb="3">
      <t>レンラクサキ</t>
    </rPh>
    <rPh sb="5" eb="9">
      <t>デンワバンゴウ</t>
    </rPh>
    <phoneticPr fontId="1"/>
  </si>
  <si>
    <t>自己点検日</t>
    <rPh sb="0" eb="2">
      <t>ジコ</t>
    </rPh>
    <rPh sb="2" eb="4">
      <t>テンケン</t>
    </rPh>
    <rPh sb="4" eb="5">
      <t>ビ</t>
    </rPh>
    <phoneticPr fontId="1"/>
  </si>
  <si>
    <t>運営指導日</t>
    <rPh sb="0" eb="2">
      <t>ウンエイ</t>
    </rPh>
    <rPh sb="2" eb="4">
      <t>シドウ</t>
    </rPh>
    <rPh sb="4" eb="5">
      <t>ビ</t>
    </rPh>
    <phoneticPr fontId="1"/>
  </si>
  <si>
    <t>記入者</t>
    <rPh sb="0" eb="2">
      <t>キニュウ</t>
    </rPh>
    <rPh sb="2" eb="3">
      <t>シャ</t>
    </rPh>
    <phoneticPr fontId="1"/>
  </si>
  <si>
    <t>（職名）</t>
    <rPh sb="1" eb="3">
      <t>ショクメイ</t>
    </rPh>
    <phoneticPr fontId="1"/>
  </si>
  <si>
    <t>（氏名）</t>
    <rPh sb="1" eb="3">
      <t>シメイ</t>
    </rPh>
    <phoneticPr fontId="1"/>
  </si>
  <si>
    <t>○注意事項
・日常的な事業運営に係る自己点検を目的とするため、基準の一部（設備基準等）を省略して記載しています。
　必ず事業所において、該当するサービスの基準省令、報酬告示等の関係法令を確認した上で使用してください。
・本票の記載内容は随時更新を行いますが、関係法令の改正から更新まで時間がかかる場合があります。
　また、随時更新を行う都合上、運営指導で使用する様式と記載内容が異なる場合があります。
・本票の無断転載や、営利目的での使用は禁止しています。</t>
    <phoneticPr fontId="1"/>
  </si>
  <si>
    <t>改正</t>
    <rPh sb="0" eb="2">
      <t>カイセイ</t>
    </rPh>
    <phoneticPr fontId="1"/>
  </si>
  <si>
    <t>介護職員等処遇改善加算</t>
    <rPh sb="4" eb="5">
      <t>トウ</t>
    </rPh>
    <phoneticPr fontId="1"/>
  </si>
  <si>
    <t>・記入するのは、全部で２シート（表紙含む）です。色が塗られている箇所を記入してください。</t>
    <rPh sb="1" eb="3">
      <t>キニュウ</t>
    </rPh>
    <rPh sb="8" eb="10">
      <t>ゼンブ</t>
    </rPh>
    <rPh sb="16" eb="18">
      <t>ヒョウシ</t>
    </rPh>
    <rPh sb="18" eb="19">
      <t>フク</t>
    </rPh>
    <rPh sb="24" eb="25">
      <t>イロ</t>
    </rPh>
    <rPh sb="26" eb="27">
      <t>ヌ</t>
    </rPh>
    <rPh sb="32" eb="34">
      <t>カショ</t>
    </rPh>
    <rPh sb="35" eb="37">
      <t>キニュウ</t>
    </rPh>
    <phoneticPr fontId="8"/>
  </si>
  <si>
    <t>〇対象外サービス（令和８年４月及び５月）
（介護予防）訪問看護、（介護予防）訪問リハビリテーション、（介護予防）福祉用具貸与、特定（介護予防）福祉用具販売、
（介護予防）居宅療養管理指導、居宅介護支援、介護予防支援
〇対象外サービス（令和８年６月以降）
（介護予防）福祉用具貸与、特定（介護予防）福祉用具販売、（介護予防）居宅療養管理指導</t>
    <rPh sb="9" eb="11">
      <t>レイワ</t>
    </rPh>
    <rPh sb="12" eb="13">
      <t>ネン</t>
    </rPh>
    <rPh sb="14" eb="15">
      <t>ガツ</t>
    </rPh>
    <rPh sb="15" eb="16">
      <t>オヨ</t>
    </rPh>
    <rPh sb="18" eb="19">
      <t>ガツ</t>
    </rPh>
    <phoneticPr fontId="1"/>
  </si>
  <si>
    <t>R8.4</t>
    <phoneticPr fontId="1"/>
  </si>
  <si>
    <t>サービス種別</t>
    <rPh sb="4" eb="6">
      <t>シュベツ</t>
    </rPh>
    <phoneticPr fontId="1"/>
  </si>
  <si>
    <t>サービス種別</t>
    <rPh sb="4" eb="6">
      <t>シュベツ</t>
    </rPh>
    <phoneticPr fontId="3"/>
  </si>
  <si>
    <t>居宅介護支援</t>
  </si>
  <si>
    <t>訪問介護</t>
    <rPh sb="0" eb="4">
      <t>ホウモンカイゴ</t>
    </rPh>
    <phoneticPr fontId="1"/>
  </si>
  <si>
    <t>通所介護</t>
  </si>
  <si>
    <t>地域密着型通所介護</t>
  </si>
  <si>
    <t>地域密着型特定施設入居者生活介護</t>
  </si>
  <si>
    <t>介護老人福祉施設</t>
  </si>
  <si>
    <t>地域密着型介護老人福祉施設入所者生活介護</t>
    <rPh sb="7" eb="9">
      <t>ロウジン</t>
    </rPh>
    <phoneticPr fontId="2"/>
  </si>
  <si>
    <t>介護老人保健施設</t>
  </si>
  <si>
    <t>介護医療院</t>
  </si>
  <si>
    <t>定期巡回・随時対応型訪問介護看護</t>
  </si>
  <si>
    <t>夜間対応型訪問介護</t>
  </si>
  <si>
    <t>介護予防支援</t>
    <phoneticPr fontId="1"/>
  </si>
  <si>
    <t>（介護予防）訪問入浴介護</t>
  </si>
  <si>
    <t>（介護予防）訪問看護</t>
  </si>
  <si>
    <t>（介護予防）訪問リハビリテーション</t>
  </si>
  <si>
    <t>（介護予防）通所リハビリテーション</t>
  </si>
  <si>
    <t>（介護予防）短期入所生活介護</t>
  </si>
  <si>
    <t>（介護予防）短期入所療養介護</t>
  </si>
  <si>
    <t>（介護予防）特定施設入居者生活介護</t>
  </si>
  <si>
    <t>（介護予防）認知症対応型通所介護</t>
  </si>
  <si>
    <t>（介護予防）小規模多機能型居宅介護</t>
  </si>
  <si>
    <t>（介護予防）認知症対応型共同生活介護</t>
  </si>
  <si>
    <t>R8.6～</t>
    <phoneticPr fontId="1"/>
  </si>
  <si>
    <t>～R8.5</t>
    <phoneticPr fontId="1"/>
  </si>
  <si>
    <t>Ⅰ</t>
    <phoneticPr fontId="1"/>
  </si>
  <si>
    <t>Ⅱ</t>
    <phoneticPr fontId="1"/>
  </si>
  <si>
    <t>Ⅲ</t>
    <phoneticPr fontId="1"/>
  </si>
  <si>
    <t>Ⅳ</t>
    <phoneticPr fontId="1"/>
  </si>
  <si>
    <t>Ⅰイ</t>
    <phoneticPr fontId="1"/>
  </si>
  <si>
    <t>Ⅰロ</t>
    <phoneticPr fontId="1"/>
  </si>
  <si>
    <t>Ⅱイ</t>
    <phoneticPr fontId="1"/>
  </si>
  <si>
    <t>Ⅱロ</t>
    <phoneticPr fontId="1"/>
  </si>
  <si>
    <t>なし</t>
    <phoneticPr fontId="1"/>
  </si>
  <si>
    <t>連絡先
（メールアドレス）</t>
    <rPh sb="0" eb="3">
      <t>レンラクサキ</t>
    </rPh>
    <phoneticPr fontId="1"/>
  </si>
  <si>
    <t>加算区分１</t>
    <rPh sb="0" eb="4">
      <t>カサンクブン</t>
    </rPh>
    <phoneticPr fontId="1"/>
  </si>
  <si>
    <t>加算区分２</t>
    <rPh sb="0" eb="4">
      <t>カサンクブン</t>
    </rPh>
    <phoneticPr fontId="1"/>
  </si>
  <si>
    <t>加算区分３</t>
    <rPh sb="0" eb="4">
      <t>カサンクブン</t>
    </rPh>
    <phoneticPr fontId="1"/>
  </si>
  <si>
    <t>看護小規模多機能型居宅介護</t>
    <phoneticPr fontId="1"/>
  </si>
  <si>
    <t>対象外</t>
    <rPh sb="0" eb="3">
      <t>タイショウガイ</t>
    </rPh>
    <phoneticPr fontId="1"/>
  </si>
  <si>
    <t>＜サービス類型＞</t>
    <rPh sb="5" eb="7">
      <t>ルイケイ</t>
    </rPh>
    <phoneticPr fontId="1"/>
  </si>
  <si>
    <t>＜加算区分＞</t>
    <rPh sb="1" eb="5">
      <t>カサンクブン</t>
    </rPh>
    <phoneticPr fontId="1"/>
  </si>
  <si>
    <t>＜事業者点検区分&gt;</t>
    <rPh sb="6" eb="8">
      <t>クブン</t>
    </rPh>
    <phoneticPr fontId="1"/>
  </si>
  <si>
    <t>事業者
点検欄</t>
    <rPh sb="0" eb="3">
      <t>ジギョウシャ</t>
    </rPh>
    <rPh sb="4" eb="6">
      <t>テンケン</t>
    </rPh>
    <rPh sb="6" eb="7">
      <t>ラン</t>
    </rPh>
    <phoneticPr fontId="1"/>
  </si>
  <si>
    <t>月額賃金改善要件</t>
    <rPh sb="0" eb="2">
      <t>ゲツガク</t>
    </rPh>
    <rPh sb="2" eb="4">
      <t>チンギン</t>
    </rPh>
    <rPh sb="4" eb="6">
      <t>カイゼン</t>
    </rPh>
    <rPh sb="6" eb="8">
      <t>ヨウケン</t>
    </rPh>
    <phoneticPr fontId="1"/>
  </si>
  <si>
    <t>キャリアパス要件Ⅴ（介護福祉士等の配置要件）</t>
    <phoneticPr fontId="1"/>
  </si>
  <si>
    <t>職場環境等要件</t>
    <rPh sb="0" eb="7">
      <t>ショクバカンキョウナドヨウケン</t>
    </rPh>
    <phoneticPr fontId="1"/>
  </si>
  <si>
    <t>令和８年４月及び５月に加算を算定している。</t>
    <rPh sb="11" eb="13">
      <t>カサン</t>
    </rPh>
    <rPh sb="14" eb="16">
      <t>サンテイ</t>
    </rPh>
    <phoneticPr fontId="1"/>
  </si>
  <si>
    <t>令和８年６月以降に加算を算定している。</t>
    <rPh sb="6" eb="8">
      <t>イコウ</t>
    </rPh>
    <phoneticPr fontId="1"/>
  </si>
  <si>
    <t>介護職員の賃金改善（退職手当を除く）に要する費用見込額が、この加算の算定見込額を上回る賃金改善計画を策定し、計画に基づき適切な措置を講じている。</t>
    <rPh sb="0" eb="2">
      <t>カイゴ</t>
    </rPh>
    <rPh sb="54" eb="56">
      <t>ケイカク</t>
    </rPh>
    <rPh sb="57" eb="58">
      <t>モト</t>
    </rPh>
    <phoneticPr fontId="1"/>
  </si>
  <si>
    <t>介護職員等処遇改善計画書を作成し、全ての職員に周知し、届出をしている。</t>
    <rPh sb="0" eb="2">
      <t>カイゴ</t>
    </rPh>
    <rPh sb="4" eb="5">
      <t>トウ</t>
    </rPh>
    <phoneticPr fontId="1"/>
  </si>
  <si>
    <t>加算の算定額に相当する賃金改善を実施している。</t>
    <phoneticPr fontId="1"/>
  </si>
  <si>
    <t>事業者において、事業年度ごとに介護職員の処遇改善に関する実績を報告している（市に実績報告書を提出している）。</t>
    <rPh sb="38" eb="39">
      <t>シ</t>
    </rPh>
    <rPh sb="40" eb="45">
      <t>ジッセキホウコクショ</t>
    </rPh>
    <rPh sb="46" eb="48">
      <t>テイシュツ</t>
    </rPh>
    <phoneticPr fontId="1"/>
  </si>
  <si>
    <t>算定日が属する月の前12月間において、労働基準法、労働者災害補償保険法、最低賃金法、労働安全衛生法、雇用保険法その他の労働に関する法令に違反し、罰金以上の刑に処せられていない。</t>
    <phoneticPr fontId="1"/>
  </si>
  <si>
    <t>変更事由に該当する場合に「変更届」を提出している。</t>
    <phoneticPr fontId="1"/>
  </si>
  <si>
    <t>事業の継続を図るために、職員の賃金水準を引き下げた上で賃金改善を行っている場合、特別な事情に係る届出書を作成し届け出ている。</t>
    <rPh sb="3" eb="5">
      <t>ケイゾク</t>
    </rPh>
    <rPh sb="6" eb="7">
      <t>ハカ</t>
    </rPh>
    <rPh sb="12" eb="14">
      <t>ショクイン</t>
    </rPh>
    <rPh sb="15" eb="19">
      <t>チンギンスイジュン</t>
    </rPh>
    <rPh sb="20" eb="21">
      <t>ヒ</t>
    </rPh>
    <rPh sb="22" eb="23">
      <t>サ</t>
    </rPh>
    <rPh sb="25" eb="26">
      <t>ウエ</t>
    </rPh>
    <rPh sb="27" eb="31">
      <t>チンギンカイゼン</t>
    </rPh>
    <rPh sb="32" eb="33">
      <t>オコナ</t>
    </rPh>
    <rPh sb="37" eb="39">
      <t>バアイ</t>
    </rPh>
    <rPh sb="40" eb="42">
      <t>トクベツ</t>
    </rPh>
    <rPh sb="43" eb="45">
      <t>ジジョウ</t>
    </rPh>
    <rPh sb="46" eb="47">
      <t>カカ</t>
    </rPh>
    <rPh sb="48" eb="51">
      <t>トドケデショ</t>
    </rPh>
    <rPh sb="52" eb="54">
      <t>サクセイ</t>
    </rPh>
    <rPh sb="55" eb="56">
      <t>トド</t>
    </rPh>
    <rPh sb="57" eb="58">
      <t>デ</t>
    </rPh>
    <phoneticPr fontId="1"/>
  </si>
  <si>
    <t>処遇改善加算Ⅳの加算額の２分の１以上を基本給又は決まって毎月支払われる手当（以下「基本給等」という。）の改善に充てる。</t>
    <phoneticPr fontId="1"/>
  </si>
  <si>
    <t>次の一から三までを全て満たす。</t>
    <rPh sb="0" eb="1">
      <t>ツギ</t>
    </rPh>
    <rPh sb="2" eb="3">
      <t>イチ</t>
    </rPh>
    <rPh sb="5" eb="6">
      <t>ミ</t>
    </rPh>
    <rPh sb="9" eb="10">
      <t>スベ</t>
    </rPh>
    <rPh sb="11" eb="12">
      <t>ミ</t>
    </rPh>
    <phoneticPr fontId="1"/>
  </si>
  <si>
    <t>一　介護職員の任用の際における職位、職責、職務内容等に応じた任用等の要件（介護職員の賃金に関するものを含む）を定めている。</t>
    <phoneticPr fontId="1"/>
  </si>
  <si>
    <t>二　一に掲げる職位、職責、職務内容等に応じた賃金体系（一時金等の臨時的に支払われるものを除く）について定めている。</t>
    <phoneticPr fontId="1"/>
  </si>
  <si>
    <t>三　一及び二の内容について就業規則等の明確な根拠規程を書面で整備し、全ての介護職員に周知している。</t>
    <phoneticPr fontId="1"/>
  </si>
  <si>
    <t>次の一及び二を満たす。</t>
    <phoneticPr fontId="1"/>
  </si>
  <si>
    <t>一　介護職員の職務内容等を踏まえ、介護職員と意見を交換しながら、資質向上の目標及びａ又はｂに掲げる事項に関する具体的な計画を策定し、当該計画に係る研修の実施又は研修の機会の確保をしている。</t>
    <phoneticPr fontId="1"/>
  </si>
  <si>
    <t>ａ　資質向上のための計画に沿って、研修機会の提供又は技術指導等（OJT、OFF-JT 等）を実施するとともに、介護職員の能力評価を行う。</t>
    <phoneticPr fontId="1"/>
  </si>
  <si>
    <t>ｂ　資格取得のための支援（研修受講のための勤務シフトの調整、休暇の付与、費用（交通費、受講料等）の援助等）を実施する。</t>
    <phoneticPr fontId="1"/>
  </si>
  <si>
    <t>二　一について、全ての介護職員に周知している。</t>
    <phoneticPr fontId="1"/>
  </si>
  <si>
    <t>ａ　経験に応じて昇給する仕組み
「勤続年数」や「経験年数」などに応じて昇給する仕組みである。</t>
    <phoneticPr fontId="1"/>
  </si>
  <si>
    <t>ｂ　資格等に応じて昇給する仕組み
介護福祉士等の資格の取得や実務者研修等の修了状況に応じて昇給する仕組みである。別法人等で介護福祉士等の資格を取得した上で当該事業者や法人で就業する者についても昇給が図られる仕組みであることを要する。</t>
    <phoneticPr fontId="1"/>
  </si>
  <si>
    <t>一　介護職員について、経験若しくは資格等に応じて昇給する仕組み又は一定の基準に基づき定期に昇給を判定する仕組みを設けている。具体的には、次のａからｃまでのいずれかに該当する仕組みである。</t>
    <phoneticPr fontId="1"/>
  </si>
  <si>
    <t>ｃ　一定の基準に基づき定期に昇給を判定する仕組み
「実技試験」や「人事評価」などの結果に基づき昇給する仕組みである。客観的な評価基準や昇給条件が明文化されていることを要する。</t>
    <phoneticPr fontId="1"/>
  </si>
  <si>
    <t>二　一の内容について、就業規則等の明確な根拠規程を書面で整備し、全ての介護職員に周知している。</t>
    <phoneticPr fontId="1"/>
  </si>
  <si>
    <t>以下の場合など、例外的に当該賃金改善が困難な場合であって、合理的な説明がある。</t>
    <phoneticPr fontId="1"/>
  </si>
  <si>
    <t>・ 小規模事業所等で職種間の賃金バランスに配慮が必要な場合
・ 職員全体の賃金水準が低い、地域の賃金水準が低い等の理由により、直ちに年額440万円まで賃金を引き上げることが困難な場合
・ 年額440 万円の賃金改善を行うに当たり、規程の整備や研修・実務経験の蓄積などに一定期間を要する場合</t>
    <phoneticPr fontId="1"/>
  </si>
  <si>
    <t>サービス類型ごとに一定以上の介護福祉士等を配置している。処遇改善加算を算定する介護サービス事業所等又は当該介護サービス事業所等が併設している本体施設等においてサービス類型ごとに掲げるサービス提供体制強化加算、特定事業所加算、入居継続支援加算又は日常生活継続支援加算の各区分の届出を行っている。</t>
    <phoneticPr fontId="1"/>
  </si>
  <si>
    <t>職場環境等要件に掲げる処遇改善の取組を実施する。</t>
    <rPh sb="0" eb="2">
      <t>ショクバ</t>
    </rPh>
    <rPh sb="2" eb="5">
      <t>カンキョウナド</t>
    </rPh>
    <rPh sb="5" eb="7">
      <t>ヨウケン</t>
    </rPh>
    <rPh sb="8" eb="9">
      <t>カカ</t>
    </rPh>
    <rPh sb="11" eb="13">
      <t>ショグウ</t>
    </rPh>
    <rPh sb="13" eb="15">
      <t>カイゼン</t>
    </rPh>
    <rPh sb="16" eb="18">
      <t>トリクミ</t>
    </rPh>
    <rPh sb="19" eb="21">
      <t>ジッシ</t>
    </rPh>
    <phoneticPr fontId="1"/>
  </si>
  <si>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</si>
  <si>
    <t>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phoneticPr fontId="1"/>
  </si>
  <si>
    <t>生産性向上や協働化に係る取組として以下のいずれかの取組を行っている</t>
    <phoneticPr fontId="1"/>
  </si>
  <si>
    <t>生産性向上推進体制加算Ⅰ又はⅡの算定を誓約した場合は、実績報告書において生産性向上推進体制加算Ⅰ又はⅡの算定について報告すること。</t>
    <phoneticPr fontId="1"/>
  </si>
  <si>
    <t>（ウ）介護サービス事業所等が所属する法人が、社会福祉法に規定する社会福祉連携推進法人に所属している。</t>
  </si>
  <si>
    <t>誓約をした場合は、令和９年３月末までに当該定めの整備を行い、実績報告書においてその旨を報告すること。</t>
    <phoneticPr fontId="1"/>
  </si>
  <si>
    <t>誓約をした場合は、令和９年３月末までに当該計画の策定等を行い、実績報告書においてその旨を報告すること。</t>
    <phoneticPr fontId="1"/>
  </si>
  <si>
    <t>誓約をした場合は、令和９年３月末までに当該仕組みの整備を行い、実績報告書においてその旨を報告すること。</t>
    <phoneticPr fontId="1"/>
  </si>
  <si>
    <t>誓約をした場合は、令和９年３月末までに当該賃金改善を行い、実績報告書においてその旨を報告すること。</t>
    <phoneticPr fontId="1"/>
  </si>
  <si>
    <t>誓約をした場合は、令和９年３月末までに当該取組を行い、実績報告書においてその旨を報告すること。</t>
    <phoneticPr fontId="1"/>
  </si>
  <si>
    <t>誓約をした場合は、令和９年３月末までに、ケアプランデータ連携システムを利用した上で、実績報告書においてケアプランデータ連携システムの利用実績について報告すること。</t>
    <phoneticPr fontId="1"/>
  </si>
  <si>
    <t>あり（令和８年度特例要件）</t>
    <phoneticPr fontId="1"/>
  </si>
  <si>
    <t>あり（処遇改善加算Ⅳの取得に準ずる要件）</t>
    <phoneticPr fontId="1"/>
  </si>
  <si>
    <t>加算Ⅰ、Ⅱ、Ⅰイ、Ⅰロ、Ⅱイ又はⅡロを算定する場合</t>
    <phoneticPr fontId="1"/>
  </si>
  <si>
    <t>「入職促進に向けた取組」、「資質の向上やキャリアアップに向けた支援」、「両立支援・多様な働き方の推進」、「腰痛を含む心身の健康管理」及び「やりがい・働きがいの醸成」の区分ごとに１以上の取組を実施する。
「生産性向上（業務改善及び働く環境改善）のための取組」のうち２以上の取組を実施する。</t>
    <phoneticPr fontId="1"/>
  </si>
  <si>
    <t>№</t>
    <phoneticPr fontId="1"/>
  </si>
  <si>
    <t>分類</t>
    <rPh sb="0" eb="2">
      <t>ブンルイ</t>
    </rPh>
    <phoneticPr fontId="1"/>
  </si>
  <si>
    <t>項目</t>
    <rPh sb="0" eb="2">
      <t>コウモク</t>
    </rPh>
    <phoneticPr fontId="1"/>
  </si>
  <si>
    <t>＜対象項目一覧＞</t>
    <rPh sb="1" eb="3">
      <t>タイショウ</t>
    </rPh>
    <rPh sb="3" eb="5">
      <t>コウモク</t>
    </rPh>
    <rPh sb="5" eb="7">
      <t>イチラン</t>
    </rPh>
    <phoneticPr fontId="1"/>
  </si>
  <si>
    <t>キャリアパス要件Ⅰ
（任用要件・賃金体系の整備等）</t>
    <rPh sb="6" eb="8">
      <t>ヨウケン</t>
    </rPh>
    <rPh sb="11" eb="13">
      <t>ニンヨウ</t>
    </rPh>
    <rPh sb="13" eb="15">
      <t>ヨウケン</t>
    </rPh>
    <rPh sb="16" eb="18">
      <t>チンギン</t>
    </rPh>
    <rPh sb="18" eb="20">
      <t>タイケイ</t>
    </rPh>
    <rPh sb="21" eb="23">
      <t>セイビ</t>
    </rPh>
    <rPh sb="23" eb="24">
      <t>トウ</t>
    </rPh>
    <phoneticPr fontId="1"/>
  </si>
  <si>
    <t>キャリアパス要件Ⅱ
（研修の実施等）</t>
    <phoneticPr fontId="1"/>
  </si>
  <si>
    <t>キャリアパス要件Ⅲ
（昇給の仕組みの整備等）</t>
    <phoneticPr fontId="1"/>
  </si>
  <si>
    <t>キャリアパス要件Ⅳ
（改善後の年額賃金要件）</t>
    <phoneticPr fontId="1"/>
  </si>
  <si>
    <t>令和８年度特例要件
（生産性向上や協働化に係る取組)</t>
    <phoneticPr fontId="1"/>
  </si>
  <si>
    <t>経験・技能のある介護職員のうち１人以上は、賃金改善後の賃金の見込額（処遇改善加算を算定し実施される賃金改善の見込額を含む。）が年額440 万円以上である（処遇改善加算による賃金改善以前の賃金が年額440 万円以上である者を除く。）。</t>
    <phoneticPr fontId="1"/>
  </si>
  <si>
    <t>当該事業者において、労働保険料の納付が適正に行われている。</t>
    <phoneticPr fontId="1"/>
  </si>
  <si>
    <t>職場環境等の改善に係る取組について、ホームページへの掲載等により公表する。</t>
    <phoneticPr fontId="1"/>
  </si>
  <si>
    <r>
      <rPr>
        <b/>
        <sz val="11"/>
        <rFont val="メイリオ"/>
        <family val="3"/>
        <charset val="128"/>
      </rPr>
      <t xml:space="preserve">【令和８年６月以降】
</t>
    </r>
    <r>
      <rPr>
        <sz val="11"/>
        <rFont val="メイリオ"/>
        <family val="3"/>
        <charset val="128"/>
      </rPr>
      <t>介護職員等処遇改善加算算定区分</t>
    </r>
    <rPh sb="11" eb="13">
      <t>カイゴ</t>
    </rPh>
    <rPh sb="13" eb="15">
      <t>ショクイン</t>
    </rPh>
    <rPh sb="15" eb="16">
      <t>トウ</t>
    </rPh>
    <rPh sb="16" eb="18">
      <t>ショグウ</t>
    </rPh>
    <rPh sb="18" eb="20">
      <t>カイゼン</t>
    </rPh>
    <rPh sb="20" eb="22">
      <t>カサン</t>
    </rPh>
    <rPh sb="22" eb="24">
      <t>サンテイ</t>
    </rPh>
    <rPh sb="24" eb="26">
      <t>クブン</t>
    </rPh>
    <phoneticPr fontId="1"/>
  </si>
  <si>
    <r>
      <rPr>
        <b/>
        <sz val="11"/>
        <rFont val="メイリオ"/>
        <family val="3"/>
        <charset val="128"/>
      </rPr>
      <t xml:space="preserve">【令和８年４～５月】
</t>
    </r>
    <r>
      <rPr>
        <sz val="11"/>
        <rFont val="メイリオ"/>
        <family val="3"/>
        <charset val="128"/>
      </rPr>
      <t>介護職員等処遇改善加算算定区分</t>
    </r>
    <rPh sb="11" eb="13">
      <t>カイゴ</t>
    </rPh>
    <rPh sb="13" eb="15">
      <t>ショクイン</t>
    </rPh>
    <rPh sb="15" eb="16">
      <t>トウ</t>
    </rPh>
    <rPh sb="16" eb="18">
      <t>ショグウ</t>
    </rPh>
    <rPh sb="18" eb="20">
      <t>カイゼン</t>
    </rPh>
    <rPh sb="20" eb="22">
      <t>カサン</t>
    </rPh>
    <rPh sb="22" eb="24">
      <t>サンテイ</t>
    </rPh>
    <rPh sb="24" eb="26">
      <t>クブン</t>
    </rPh>
    <phoneticPr fontId="1"/>
  </si>
  <si>
    <t>処遇改善加算Ⅳ以外の区分の処遇改善加算を算定する場合にあっては、仮に処遇改善加算Ⅳを算定する場合に見込まれる加算額の２分の１以上を基本給等の改善に充てること。</t>
    <phoneticPr fontId="1"/>
  </si>
  <si>
    <t>労働法規上の就業規則の作成義務がない事業所等においては、就業規則の代わりに内規等の整備・周知により要件を満たすこととしても差し支えない。</t>
    <phoneticPr fontId="1"/>
  </si>
  <si>
    <t>申請時点において、令和８年度特例要件を満たす介護サービス事業所等に限り、計画書において令和９年３月末までに一の仕組みの整備を行うことを誓約した場合は、請時点から満たしているものとして取り扱う。</t>
    <phoneticPr fontId="1"/>
  </si>
  <si>
    <t>申請時点において、令和８年度特例要件を満たす介護サービス事業所等に限り、計画書において令和９年３月末までに上記の賃金改善を行うことを誓約した場合は、申請時点から満たしているものとして取り扱う。</t>
    <phoneticPr fontId="1"/>
  </si>
  <si>
    <t>「入職促進に向けた取組」、「資質の向上やキャリアアップに向けた支援」、「両立支援・多様な働き方の推進」、「腰痛を含む心身の健康管理」及び「やりがい・働きがいの醸成」の区分ごとに２以上の取組を実施する。
「生産性向上（業務改善及び働く環境改善）のための取組」のうち３以上の取組（うち⑰又は⑱は必須）を実施する。</t>
    <phoneticPr fontId="1"/>
  </si>
  <si>
    <t>（イ）生産性向上推進体制加算Ⅰ又はⅡを算定している。申請時点において、生産性向上推進体制加算Ⅰ又はⅡを算定していない場合であっても、生産性向上推進体制加算Ⅰ又はⅡの算定を誓約した場合は、申請時点から算定しているものとして取り扱う。</t>
    <phoneticPr fontId="1"/>
  </si>
  <si>
    <t>（ア）ケアプランデータ連携システム（厚生労働省がケアプランデータ連携システムと同等の機能とセキュリティを有するシステムとして認めたものを含む。以下同じ。）を利用している。申請時点において、ケアプランデータ連携システムを利用していない場合であっても、ケアプランデータ連携システムへ加入し、利用することを誓約した場合は、申請時点から満たしているものとして取り扱う。</t>
    <phoneticPr fontId="1"/>
  </si>
  <si>
    <t>＜行間調整用&gt;</t>
    <rPh sb="1" eb="3">
      <t>ギョウカン</t>
    </rPh>
    <rPh sb="3" eb="6">
      <t>チョウセイヨウ</t>
    </rPh>
    <phoneticPr fontId="1"/>
  </si>
  <si>
    <t>行数</t>
    <rPh sb="0" eb="2">
      <t>ギョウスウ</t>
    </rPh>
    <phoneticPr fontId="1"/>
  </si>
  <si>
    <t>調整用文字</t>
    <rPh sb="0" eb="2">
      <t>チョウセイ</t>
    </rPh>
    <rPh sb="2" eb="3">
      <t>ヨウ</t>
    </rPh>
    <rPh sb="3" eb="5">
      <t>モジ</t>
    </rPh>
    <phoneticPr fontId="1"/>
  </si>
  <si>
    <t xml:space="preserve">〇根拠規定
・Ｈ27.3.23厚生労働大臣基準告示第95号
・介護職員等処遇改善加算等に関する基本的考え方 並びに事務処理手順
　及び様式例の提示について（R8.3.13老発0313第6号）
 </t>
    <rPh sb="35" eb="36">
      <t>トウ</t>
    </rPh>
    <rPh sb="42" eb="43">
      <t>トウ</t>
    </rPh>
    <phoneticPr fontId="1"/>
  </si>
  <si>
    <t>介護職員等処遇改善加算等に関する基本的考え方 並びに事務処理手順及び様式例の提示について（R8.3.13老発0313第6号）の別紙１　「４　職場環境要件」を参照。</t>
    <rPh sb="63" eb="65">
      <t>ベッシ</t>
    </rPh>
    <rPh sb="70" eb="76">
      <t>ショクバカンキョウヨウケン</t>
    </rPh>
    <rPh sb="78" eb="80">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</si>
</sst>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ggge&quot;年&quot;m&quot;月&quot;d&quot;日&quot;;@"/>
  </numFmts>
  <fonts count="22" x14ac:knownFonts="1">
    <font>
      <sz val="11"/>
      <name val="ＭＳ Ｐゴシック"/>
      <family val="3"/>
      <charset val="128"/>
    </font>
    <font>
      <sz val="6"/>
      <name val="ＭＳ Ｐゴシック"/>
      <family val="3"/>
      <charset val="128"/>
    </font>
    <font>
      <u/>
      <sz val="9.35"/>
      <color indexed="12"/>
      <name val="ＭＳ Ｐゴシック"/>
      <family val="3"/>
      <charset val="128"/>
    </font>
    <font>
      <u/>
      <sz val="9.35"/>
      <color indexed="36"/>
      <name val="ＭＳ Ｐゴシック"/>
      <family val="3"/>
      <charset val="128"/>
    </font>
    <font>
      <sz val="12"/>
      <name val="HGｺﾞｼｯｸM"/>
      <family val="3"/>
      <charset val="128"/>
    </font>
    <font>
      <sz val="10"/>
      <name val="HGｺﾞｼｯｸM"/>
      <family val="3"/>
      <charset val="128"/>
    </font>
    <font>
      <sz val="11"/>
      <name val="HGｺﾞｼｯｸM"/>
      <family val="3"/>
      <charset val="128"/>
    </font>
    <font>
      <sz val="18"/>
      <name val="HGｺﾞｼｯｸM"/>
      <family val="3"/>
      <charset val="128"/>
    </font>
    <font>
      <sz val="6"/>
      <name val="ＭＳ Ｐゴシック"/>
      <family val="3"/>
      <charset val="128"/>
    </font>
    <font>
      <sz val="14"/>
      <name val="HGｺﾞｼｯｸM"/>
      <family val="3"/>
      <charset val="128"/>
    </font>
    <font>
      <sz val="9"/>
      <name val="メイリオ"/>
      <family val="3"/>
      <charset val="128"/>
    </font>
    <font>
      <sz val="11"/>
      <name val="メイリオ"/>
      <family val="3"/>
      <charset val="128"/>
    </font>
    <font>
      <sz val="12"/>
      <name val="メイリオ"/>
      <family val="3"/>
      <charset val="128"/>
    </font>
    <font>
      <b/>
      <sz val="11"/>
      <name val="メイリオ"/>
      <family val="3"/>
      <charset val="128"/>
    </font>
    <font>
      <sz val="10"/>
      <name val="メイリオ"/>
      <family val="3"/>
      <charset val="128"/>
    </font>
    <font>
      <b/>
      <sz val="9"/>
      <name val="メイリオ"/>
      <family val="3"/>
      <charset val="128"/>
    </font>
    <font>
      <b/>
      <sz val="10"/>
      <name val="メイリオ"/>
      <family val="3"/>
      <charset val="128"/>
    </font>
    <font>
      <b/>
      <sz val="12"/>
      <name val="メイリオ"/>
      <family val="3"/>
      <charset val="128"/>
    </font>
    <font>
      <sz val="12"/>
      <color theme="1"/>
      <name val="HGｺﾞｼｯｸM"/>
      <family val="3"/>
      <charset val="128"/>
    </font>
    <font>
      <sz val="11"/>
      <color rgb="FFFF0000"/>
      <name val="HGｺﾞｼｯｸM"/>
      <family val="3"/>
      <charset val="128"/>
    </font>
    <font>
      <sz val="9"/>
      <color rgb="FF000000"/>
      <name val="Meiryo UI"/>
      <family val="3"/>
      <charset val="128"/>
    </font>
    <font>
      <sz val="8"/>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8" tint="0.79998168889431442"/>
        <bgColor indexed="64"/>
      </patternFill>
    </fill>
  </fills>
  <borders count="107">
    <border>
      <left/>
      <right/>
      <top/>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hair">
        <color indexed="64"/>
      </top>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double">
        <color indexed="64"/>
      </top>
      <bottom style="thin">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diagonal/>
    </border>
    <border>
      <left style="medium">
        <color indexed="64"/>
      </left>
      <right/>
      <top style="hair">
        <color indexed="64"/>
      </top>
      <bottom style="medium">
        <color indexed="64"/>
      </bottom>
      <diagonal/>
    </border>
    <border>
      <left style="thin">
        <color indexed="64"/>
      </left>
      <right/>
      <top style="dashDot">
        <color indexed="64"/>
      </top>
      <bottom style="hair">
        <color indexed="64"/>
      </bottom>
      <diagonal/>
    </border>
    <border>
      <left/>
      <right style="thin">
        <color indexed="64"/>
      </right>
      <top style="dashDot">
        <color indexed="64"/>
      </top>
      <bottom style="hair">
        <color indexed="64"/>
      </bottom>
      <diagonal/>
    </border>
    <border>
      <left style="thin">
        <color indexed="64"/>
      </left>
      <right style="thin">
        <color indexed="64"/>
      </right>
      <top style="dashDot">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dashDot">
        <color indexed="64"/>
      </top>
      <bottom style="thin">
        <color indexed="64"/>
      </bottom>
      <diagonal/>
    </border>
    <border>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thin">
        <color indexed="64"/>
      </bottom>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medium">
        <color indexed="64"/>
      </right>
      <top style="hair">
        <color indexed="64"/>
      </top>
      <bottom/>
      <diagonal/>
    </border>
    <border diagonalUp="1">
      <left style="medium">
        <color indexed="64"/>
      </left>
      <right style="medium">
        <color indexed="64"/>
      </right>
      <top style="thin">
        <color indexed="64"/>
      </top>
      <bottom/>
      <diagonal style="thin">
        <color indexed="64"/>
      </diagonal>
    </border>
    <border>
      <left style="medium">
        <color indexed="64"/>
      </left>
      <right style="medium">
        <color indexed="64"/>
      </right>
      <top style="dashDot">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diagonalUp="1">
      <left style="medium">
        <color indexed="64"/>
      </left>
      <right style="medium">
        <color indexed="64"/>
      </right>
      <top style="dashDot">
        <color indexed="64"/>
      </top>
      <bottom style="hair">
        <color indexed="64"/>
      </bottom>
      <diagonal style="thin">
        <color indexed="64"/>
      </diagonal>
    </border>
  </borders>
  <cellStyleXfs count="1">
    <xf numFmtId="0" fontId="0" fillId="0" borderId="0">
      <alignment vertical="center"/>
    </xf>
  </cellStyleXfs>
  <cellXfs count="258">
    <xf numFmtId="0" fontId="0" fillId="0" borderId="0" xfId="0">
      <alignment vertical="center"/>
    </xf>
    <xf numFmtId="0" fontId="10" fillId="0" borderId="0" xfId="0" applyFont="1">
      <alignment vertical="center"/>
    </xf>
    <xf numFmtId="0" fontId="12" fillId="0" borderId="0" xfId="0" applyFont="1">
      <alignment vertical="center"/>
    </xf>
    <xf numFmtId="0" fontId="10" fillId="0" borderId="2" xfId="0" applyFont="1" applyBorder="1" applyAlignment="1">
      <alignment horizontal="left" vertical="center" wrapText="1"/>
    </xf>
    <xf numFmtId="0" fontId="14" fillId="0" borderId="3" xfId="0" applyFont="1" applyBorder="1">
      <alignment vertical="center"/>
    </xf>
    <xf numFmtId="0" fontId="11" fillId="0" borderId="0" xfId="0" applyFont="1">
      <alignment vertical="center"/>
    </xf>
    <xf numFmtId="0" fontId="10" fillId="0" borderId="4" xfId="0" applyFont="1" applyBorder="1" applyAlignment="1">
      <alignment horizontal="left" vertical="center" wrapText="1"/>
    </xf>
    <xf numFmtId="0" fontId="10" fillId="0" borderId="5" xfId="0" applyFont="1" applyBorder="1" applyAlignment="1">
      <alignment vertical="center" wrapText="1"/>
    </xf>
    <xf numFmtId="0" fontId="10" fillId="0" borderId="2" xfId="0" applyFont="1" applyBorder="1" applyAlignment="1">
      <alignment horizontal="left" vertical="top" wrapText="1"/>
    </xf>
    <xf numFmtId="0" fontId="14" fillId="0" borderId="3" xfId="0" applyFont="1" applyBorder="1" applyAlignment="1">
      <alignment vertical="center" wrapText="1"/>
    </xf>
    <xf numFmtId="0" fontId="11" fillId="0" borderId="0" xfId="0" applyFont="1" applyAlignment="1">
      <alignment vertical="top" wrapText="1"/>
    </xf>
    <xf numFmtId="0" fontId="14" fillId="0" borderId="0" xfId="0" applyFont="1" applyAlignment="1">
      <alignment vertical="center" wrapText="1" shrinkToFit="1"/>
    </xf>
    <xf numFmtId="0" fontId="14" fillId="0" borderId="0" xfId="0" applyFont="1">
      <alignment vertical="center"/>
    </xf>
    <xf numFmtId="0" fontId="11" fillId="0" borderId="18" xfId="0" applyFont="1" applyBorder="1" applyAlignment="1">
      <alignment horizontal="center" vertical="center"/>
    </xf>
    <xf numFmtId="0" fontId="11" fillId="0" borderId="3" xfId="0" applyFont="1" applyBorder="1" applyAlignment="1">
      <alignment vertical="top" wrapText="1"/>
    </xf>
    <xf numFmtId="0" fontId="11" fillId="0" borderId="3" xfId="0" applyFont="1" applyBorder="1" applyAlignment="1">
      <alignment horizontal="left" vertical="top" wrapText="1"/>
    </xf>
    <xf numFmtId="0" fontId="10" fillId="0" borderId="20" xfId="0" applyFont="1" applyBorder="1" applyAlignment="1">
      <alignment vertical="top" wrapText="1"/>
    </xf>
    <xf numFmtId="0" fontId="10" fillId="0" borderId="21" xfId="0" applyFont="1" applyBorder="1" applyAlignment="1">
      <alignment vertical="top" wrapText="1"/>
    </xf>
    <xf numFmtId="0" fontId="10" fillId="0" borderId="22" xfId="0" applyFont="1" applyBorder="1" applyAlignment="1">
      <alignment vertical="top" wrapText="1"/>
    </xf>
    <xf numFmtId="0" fontId="10" fillId="0" borderId="23" xfId="0" applyFont="1" applyBorder="1" applyAlignment="1">
      <alignment vertical="top" wrapText="1"/>
    </xf>
    <xf numFmtId="0" fontId="10" fillId="0" borderId="24" xfId="0" applyFont="1" applyBorder="1" applyAlignment="1">
      <alignment vertical="top" wrapText="1"/>
    </xf>
    <xf numFmtId="0" fontId="14" fillId="0" borderId="26" xfId="0" applyFont="1" applyBorder="1">
      <alignment vertical="center"/>
    </xf>
    <xf numFmtId="0" fontId="14" fillId="0" borderId="27" xfId="0" applyFont="1" applyBorder="1">
      <alignment vertical="center"/>
    </xf>
    <xf numFmtId="0" fontId="14" fillId="0" borderId="28" xfId="0" applyFont="1" applyBorder="1">
      <alignment vertical="center"/>
    </xf>
    <xf numFmtId="0" fontId="14" fillId="0" borderId="26" xfId="0" applyFont="1" applyBorder="1" applyAlignment="1">
      <alignment vertical="top"/>
    </xf>
    <xf numFmtId="0" fontId="14" fillId="0" borderId="27" xfId="0" applyFont="1" applyBorder="1" applyAlignment="1">
      <alignment vertical="top"/>
    </xf>
    <xf numFmtId="0" fontId="14" fillId="0" borderId="28" xfId="0" applyFont="1" applyBorder="1" applyAlignment="1">
      <alignment vertical="top"/>
    </xf>
    <xf numFmtId="0" fontId="14" fillId="0" borderId="26" xfId="0" applyFont="1" applyBorder="1" applyAlignment="1">
      <alignment vertical="top" wrapText="1"/>
    </xf>
    <xf numFmtId="0" fontId="14" fillId="0" borderId="27" xfId="0" applyFont="1" applyBorder="1" applyAlignment="1">
      <alignment vertical="top" wrapText="1"/>
    </xf>
    <xf numFmtId="0" fontId="14" fillId="0" borderId="28" xfId="0" applyFont="1" applyBorder="1" applyAlignment="1">
      <alignment vertical="top" wrapText="1"/>
    </xf>
    <xf numFmtId="0" fontId="11" fillId="0" borderId="28" xfId="0"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shrinkToFit="1"/>
    </xf>
    <xf numFmtId="0" fontId="12" fillId="0" borderId="34" xfId="0" applyFont="1" applyBorder="1" applyAlignment="1">
      <alignment horizontal="center" vertical="center" wrapText="1"/>
    </xf>
    <xf numFmtId="0" fontId="12" fillId="0" borderId="32" xfId="0" applyFont="1" applyBorder="1" applyAlignment="1">
      <alignment horizontal="center" vertical="center"/>
    </xf>
    <xf numFmtId="0" fontId="14" fillId="0" borderId="17" xfId="0" applyFont="1" applyBorder="1">
      <alignment vertical="center"/>
    </xf>
    <xf numFmtId="0" fontId="14" fillId="0" borderId="16" xfId="0" applyFont="1" applyBorder="1">
      <alignment vertical="center"/>
    </xf>
    <xf numFmtId="0" fontId="14" fillId="0" borderId="36" xfId="0" applyFont="1" applyBorder="1" applyAlignment="1">
      <alignment vertical="center" wrapText="1"/>
    </xf>
    <xf numFmtId="0" fontId="10" fillId="0" borderId="37" xfId="0" applyFont="1" applyBorder="1" applyAlignment="1">
      <alignment vertical="top" wrapText="1"/>
    </xf>
    <xf numFmtId="0" fontId="14" fillId="0" borderId="3" xfId="0" applyFont="1" applyBorder="1" applyAlignment="1">
      <alignment horizontal="left" vertical="top" wrapText="1"/>
    </xf>
    <xf numFmtId="0" fontId="17" fillId="0" borderId="38" xfId="0" applyFont="1" applyBorder="1" applyAlignment="1">
      <alignment horizontal="center" vertical="center" wrapText="1"/>
    </xf>
    <xf numFmtId="0" fontId="10" fillId="0" borderId="26" xfId="0" applyFont="1" applyBorder="1">
      <alignment vertical="center"/>
    </xf>
    <xf numFmtId="0" fontId="10" fillId="0" borderId="27" xfId="0" applyFont="1" applyBorder="1">
      <alignment vertical="center"/>
    </xf>
    <xf numFmtId="0" fontId="10" fillId="0" borderId="28" xfId="0" applyFont="1" applyBorder="1">
      <alignment vertical="center"/>
    </xf>
    <xf numFmtId="0" fontId="10" fillId="0" borderId="39"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39" xfId="0" applyFont="1" applyBorder="1">
      <alignment vertical="center"/>
    </xf>
    <xf numFmtId="0" fontId="10" fillId="0" borderId="39" xfId="0" applyFont="1" applyBorder="1" applyAlignment="1">
      <alignment horizontal="center" vertical="center"/>
    </xf>
    <xf numFmtId="0" fontId="10" fillId="0" borderId="40" xfId="0" applyFont="1" applyBorder="1" applyAlignment="1">
      <alignment horizontal="left" vertical="top" wrapText="1"/>
    </xf>
    <xf numFmtId="0" fontId="10" fillId="0" borderId="40" xfId="0" applyFont="1" applyBorder="1" applyAlignment="1">
      <alignment horizontal="center" vertical="center"/>
    </xf>
    <xf numFmtId="0" fontId="10" fillId="0" borderId="41" xfId="0" applyFont="1" applyBorder="1">
      <alignment vertical="center"/>
    </xf>
    <xf numFmtId="0" fontId="10" fillId="0" borderId="41" xfId="0" applyFont="1" applyBorder="1" applyAlignment="1">
      <alignment horizontal="center" vertical="center"/>
    </xf>
    <xf numFmtId="0" fontId="10" fillId="0" borderId="42" xfId="0" applyFont="1" applyBorder="1" applyAlignment="1">
      <alignment horizontal="left" vertical="top" wrapTex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30" xfId="0" applyFont="1" applyBorder="1" applyAlignment="1">
      <alignment horizontal="center" vertical="center"/>
    </xf>
    <xf numFmtId="0" fontId="10" fillId="0" borderId="21" xfId="0" applyFont="1" applyBorder="1" applyAlignment="1">
      <alignment horizontal="center" vertical="center"/>
    </xf>
    <xf numFmtId="0" fontId="10"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29" xfId="0" applyFont="1" applyBorder="1" applyAlignment="1">
      <alignment horizontal="center" vertical="center"/>
    </xf>
    <xf numFmtId="0" fontId="10" fillId="0" borderId="20" xfId="0" applyFont="1" applyBorder="1" applyAlignment="1">
      <alignment horizontal="center" vertical="center"/>
    </xf>
    <xf numFmtId="0" fontId="10" fillId="0" borderId="48" xfId="0" applyFont="1" applyBorder="1" applyAlignment="1">
      <alignment horizontal="center" vertical="center"/>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36"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43" xfId="0" applyFont="1" applyBorder="1">
      <alignment vertical="center"/>
    </xf>
    <xf numFmtId="0" fontId="10" fillId="0" borderId="44" xfId="0" applyFont="1" applyBorder="1" applyAlignment="1">
      <alignment vertical="center" shrinkToFit="1"/>
    </xf>
    <xf numFmtId="0" fontId="10" fillId="0" borderId="45" xfId="0" applyFont="1" applyBorder="1">
      <alignment vertical="center"/>
    </xf>
    <xf numFmtId="0" fontId="10" fillId="0" borderId="30" xfId="0" applyFont="1" applyBorder="1" applyAlignment="1">
      <alignment vertical="center" shrinkToFit="1"/>
    </xf>
    <xf numFmtId="0" fontId="10" fillId="0" borderId="21" xfId="0" applyFont="1" applyBorder="1">
      <alignment vertical="center"/>
    </xf>
    <xf numFmtId="0" fontId="10" fillId="0" borderId="46" xfId="0" applyFont="1" applyBorder="1" applyAlignment="1">
      <alignment vertical="center" shrinkToFit="1"/>
    </xf>
    <xf numFmtId="0" fontId="10" fillId="0" borderId="47" xfId="0" applyFont="1" applyBorder="1">
      <alignment vertical="center"/>
    </xf>
    <xf numFmtId="0" fontId="10" fillId="0" borderId="29" xfId="0" applyFont="1" applyBorder="1" applyAlignment="1">
      <alignment vertical="center" shrinkToFit="1"/>
    </xf>
    <xf numFmtId="0" fontId="10" fillId="0" borderId="20" xfId="0" applyFont="1" applyBorder="1">
      <alignment vertical="center"/>
    </xf>
    <xf numFmtId="0" fontId="10" fillId="0" borderId="48" xfId="0" applyFont="1" applyBorder="1" applyAlignment="1">
      <alignment vertical="center" shrinkToFit="1"/>
    </xf>
    <xf numFmtId="0" fontId="10" fillId="0" borderId="22" xfId="0" applyFont="1" applyBorder="1">
      <alignment vertical="center"/>
    </xf>
    <xf numFmtId="0" fontId="10" fillId="0" borderId="49" xfId="0" applyFont="1" applyBorder="1" applyAlignment="1">
      <alignment vertical="center" shrinkToFit="1"/>
    </xf>
    <xf numFmtId="0" fontId="10" fillId="0" borderId="50" xfId="0" applyFont="1" applyBorder="1">
      <alignment vertical="center"/>
    </xf>
    <xf numFmtId="0" fontId="10" fillId="0" borderId="36" xfId="0" applyFont="1" applyBorder="1" applyAlignment="1">
      <alignment vertical="center" shrinkToFit="1"/>
    </xf>
    <xf numFmtId="0" fontId="10" fillId="0" borderId="51" xfId="0" applyFont="1" applyBorder="1">
      <alignment vertical="center"/>
    </xf>
    <xf numFmtId="0" fontId="10" fillId="0" borderId="53" xfId="0" applyFont="1" applyBorder="1" applyAlignment="1">
      <alignment vertical="center" shrinkToFit="1"/>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60" xfId="0" applyFont="1" applyBorder="1" applyAlignment="1">
      <alignment horizontal="center" vertical="center"/>
    </xf>
    <xf numFmtId="0" fontId="10" fillId="0" borderId="45"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46" xfId="0" applyFont="1" applyBorder="1" applyAlignment="1">
      <alignment horizontal="center" vertical="center" shrinkToFit="1"/>
    </xf>
    <xf numFmtId="0" fontId="10" fillId="0" borderId="51" xfId="0" applyFont="1" applyBorder="1" applyAlignment="1">
      <alignment horizontal="center" vertical="center" shrinkToFit="1"/>
    </xf>
    <xf numFmtId="0" fontId="10" fillId="0" borderId="52" xfId="0" applyFont="1" applyBorder="1" applyAlignment="1">
      <alignment horizontal="center" vertical="center" shrinkToFit="1"/>
    </xf>
    <xf numFmtId="0" fontId="10" fillId="0" borderId="53" xfId="0" applyFont="1" applyBorder="1" applyAlignment="1">
      <alignment horizontal="center" vertical="center" shrinkToFit="1"/>
    </xf>
    <xf numFmtId="0" fontId="15" fillId="0" borderId="32" xfId="0" applyFont="1" applyBorder="1" applyAlignment="1">
      <alignment horizontal="center" vertical="center"/>
    </xf>
    <xf numFmtId="0" fontId="15" fillId="0" borderId="61" xfId="0" applyFont="1" applyBorder="1" applyAlignment="1">
      <alignment horizontal="center" vertical="center" shrinkToFit="1"/>
    </xf>
    <xf numFmtId="0" fontId="15" fillId="0" borderId="62" xfId="0" applyFont="1" applyBorder="1" applyAlignment="1">
      <alignment horizontal="center" vertical="center" shrinkToFit="1"/>
    </xf>
    <xf numFmtId="0" fontId="15" fillId="0" borderId="63" xfId="0" applyFont="1" applyBorder="1" applyAlignment="1">
      <alignment horizontal="center" vertical="center" shrinkToFit="1"/>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5" fillId="0" borderId="63" xfId="0" applyFont="1" applyBorder="1" applyAlignment="1">
      <alignment horizontal="center" vertical="center"/>
    </xf>
    <xf numFmtId="0" fontId="15" fillId="0" borderId="64" xfId="0" applyFont="1" applyBorder="1" applyAlignment="1">
      <alignment horizontal="center" vertical="center" shrinkToFit="1"/>
    </xf>
    <xf numFmtId="0" fontId="15" fillId="0" borderId="65" xfId="0" applyFont="1" applyBorder="1" applyAlignment="1">
      <alignment horizontal="center" vertical="center"/>
    </xf>
    <xf numFmtId="0" fontId="15" fillId="0" borderId="0" xfId="0" applyFont="1">
      <alignment vertical="center"/>
    </xf>
    <xf numFmtId="0" fontId="15" fillId="0" borderId="66" xfId="0" applyFont="1" applyBorder="1" applyAlignment="1">
      <alignment horizontal="center" vertical="center" shrinkToFit="1"/>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10" fillId="0" borderId="74" xfId="0" applyFont="1" applyBorder="1" applyAlignment="1">
      <alignment horizontal="center" vertical="center"/>
    </xf>
    <xf numFmtId="0" fontId="10" fillId="0" borderId="0" xfId="0" applyFont="1" applyAlignment="1">
      <alignment horizontal="left" vertical="center" shrinkToFit="1"/>
    </xf>
    <xf numFmtId="0" fontId="12" fillId="0" borderId="0" xfId="0" applyFont="1" applyAlignment="1">
      <alignment vertical="center" shrinkToFit="1"/>
    </xf>
    <xf numFmtId="0" fontId="11" fillId="0" borderId="0" xfId="0" applyFont="1" applyAlignment="1">
      <alignment vertical="center" shrinkToFit="1"/>
    </xf>
    <xf numFmtId="0" fontId="14" fillId="0" borderId="41" xfId="0" applyFont="1" applyBorder="1">
      <alignment vertical="center"/>
    </xf>
    <xf numFmtId="0" fontId="10" fillId="0" borderId="76" xfId="0" applyFont="1" applyBorder="1" applyAlignment="1">
      <alignment vertical="top" wrapText="1"/>
    </xf>
    <xf numFmtId="0" fontId="14" fillId="0" borderId="77" xfId="0" applyFont="1" applyBorder="1" applyAlignment="1">
      <alignment vertical="top" wrapText="1"/>
    </xf>
    <xf numFmtId="0" fontId="10" fillId="0" borderId="79" xfId="0" applyFont="1" applyBorder="1" applyAlignment="1">
      <alignment vertical="top" wrapText="1"/>
    </xf>
    <xf numFmtId="0" fontId="14" fillId="0" borderId="80" xfId="0" applyFont="1" applyBorder="1" applyAlignment="1">
      <alignment vertical="top" wrapText="1"/>
    </xf>
    <xf numFmtId="0" fontId="10" fillId="0" borderId="82" xfId="0" applyFont="1" applyBorder="1" applyAlignment="1">
      <alignment vertical="top" wrapText="1"/>
    </xf>
    <xf numFmtId="0" fontId="11" fillId="0" borderId="83" xfId="0" applyFont="1" applyBorder="1" applyAlignment="1">
      <alignment vertical="top" wrapText="1"/>
    </xf>
    <xf numFmtId="0" fontId="16" fillId="0" borderId="84" xfId="0" applyFont="1" applyBorder="1" applyAlignment="1" applyProtection="1">
      <alignment horizontal="center" vertical="center" wrapText="1"/>
      <protection locked="0"/>
    </xf>
    <xf numFmtId="0" fontId="16" fillId="0" borderId="85" xfId="0" applyFont="1" applyBorder="1" applyAlignment="1" applyProtection="1">
      <alignment horizontal="center" vertical="center" wrapText="1"/>
      <protection locked="0"/>
    </xf>
    <xf numFmtId="0" fontId="12" fillId="0" borderId="85" xfId="0" applyFont="1" applyBorder="1" applyAlignment="1" applyProtection="1">
      <alignment horizontal="center" vertical="center" shrinkToFit="1"/>
      <protection locked="0"/>
    </xf>
    <xf numFmtId="0" fontId="12" fillId="0" borderId="86" xfId="0" applyFont="1" applyBorder="1" applyAlignment="1" applyProtection="1">
      <alignment horizontal="center" vertical="center" shrinkToFit="1"/>
      <protection locked="0"/>
    </xf>
    <xf numFmtId="0" fontId="12" fillId="0" borderId="87" xfId="0" applyFont="1" applyBorder="1" applyAlignment="1" applyProtection="1">
      <alignment horizontal="center" vertical="center" shrinkToFit="1"/>
      <protection locked="0"/>
    </xf>
    <xf numFmtId="0" fontId="12" fillId="3" borderId="88" xfId="0" applyFont="1" applyFill="1" applyBorder="1" applyAlignment="1" applyProtection="1">
      <alignment horizontal="center" vertical="center" shrinkToFit="1"/>
      <protection locked="0"/>
    </xf>
    <xf numFmtId="0" fontId="12" fillId="0" borderId="57" xfId="0" applyFont="1" applyBorder="1" applyAlignment="1" applyProtection="1">
      <alignment horizontal="center" vertical="center" shrinkToFit="1"/>
      <protection locked="0"/>
    </xf>
    <xf numFmtId="0" fontId="12" fillId="0" borderId="89" xfId="0" applyFont="1" applyBorder="1" applyAlignment="1" applyProtection="1">
      <alignment horizontal="center" vertical="center" shrinkToFit="1"/>
      <protection locked="0"/>
    </xf>
    <xf numFmtId="0" fontId="12" fillId="3" borderId="90" xfId="0" applyFont="1" applyFill="1" applyBorder="1" applyAlignment="1" applyProtection="1">
      <alignment horizontal="center" vertical="center" shrinkToFit="1"/>
      <protection locked="0"/>
    </xf>
    <xf numFmtId="0" fontId="12" fillId="2" borderId="57" xfId="0" applyFont="1" applyFill="1" applyBorder="1" applyAlignment="1" applyProtection="1">
      <alignment horizontal="center" vertical="center" shrinkToFit="1"/>
      <protection locked="0"/>
    </xf>
    <xf numFmtId="0" fontId="12" fillId="2" borderId="89" xfId="0" applyFont="1" applyFill="1" applyBorder="1" applyAlignment="1" applyProtection="1">
      <alignment horizontal="center" vertical="center" shrinkToFit="1"/>
      <protection locked="0"/>
    </xf>
    <xf numFmtId="0" fontId="12" fillId="2" borderId="91" xfId="0" applyFont="1" applyFill="1" applyBorder="1" applyAlignment="1" applyProtection="1">
      <alignment horizontal="center" vertical="center" shrinkToFit="1"/>
      <protection locked="0"/>
    </xf>
    <xf numFmtId="0" fontId="12" fillId="2" borderId="87" xfId="0" applyFont="1" applyFill="1" applyBorder="1" applyAlignment="1" applyProtection="1">
      <alignment horizontal="center" vertical="center" shrinkToFit="1"/>
      <protection locked="0"/>
    </xf>
    <xf numFmtId="0" fontId="14" fillId="0" borderId="18" xfId="0" applyFont="1" applyBorder="1">
      <alignment vertical="center"/>
    </xf>
    <xf numFmtId="0" fontId="11" fillId="0" borderId="18" xfId="0" applyFont="1" applyBorder="1" applyAlignment="1">
      <alignment vertical="center" wrapText="1"/>
    </xf>
    <xf numFmtId="0" fontId="11" fillId="0" borderId="3" xfId="0" applyFont="1" applyBorder="1" applyAlignment="1">
      <alignment vertical="center" wrapText="1"/>
    </xf>
    <xf numFmtId="0" fontId="14" fillId="0" borderId="30" xfId="0" applyFont="1" applyBorder="1" applyAlignment="1">
      <alignment vertical="top"/>
    </xf>
    <xf numFmtId="0" fontId="14" fillId="0" borderId="48" xfId="0" applyFont="1" applyBorder="1" applyAlignment="1">
      <alignment vertical="top"/>
    </xf>
    <xf numFmtId="0" fontId="10" fillId="0" borderId="4" xfId="0" applyFont="1" applyBorder="1" applyAlignment="1">
      <alignment horizontal="center" vertical="center" wrapText="1"/>
    </xf>
    <xf numFmtId="0" fontId="10" fillId="0" borderId="31" xfId="0" applyFont="1" applyBorder="1" applyAlignment="1">
      <alignment vertical="top" wrapText="1"/>
    </xf>
    <xf numFmtId="0" fontId="21" fillId="0" borderId="0" xfId="0" applyFont="1" applyAlignment="1">
      <alignment vertical="center" wrapText="1"/>
    </xf>
    <xf numFmtId="0" fontId="10" fillId="0" borderId="32" xfId="0" applyFont="1" applyBorder="1" applyAlignment="1">
      <alignment horizontal="center" vertical="center"/>
    </xf>
    <xf numFmtId="0" fontId="10" fillId="0" borderId="28" xfId="0" applyFont="1" applyBorder="1" applyAlignment="1">
      <alignment horizontal="center" vertical="center" shrinkToFit="1"/>
    </xf>
    <xf numFmtId="0" fontId="4" fillId="0" borderId="0" xfId="0" applyFont="1" applyAlignment="1">
      <alignment horizontal="center" vertical="center"/>
    </xf>
    <xf numFmtId="0" fontId="4" fillId="0" borderId="0" xfId="0" applyFont="1">
      <alignment vertical="center"/>
    </xf>
    <xf numFmtId="0" fontId="19" fillId="0" borderId="0" xfId="0" applyFont="1" applyAlignment="1">
      <alignment horizontal="right" vertical="center"/>
    </xf>
    <xf numFmtId="0" fontId="7" fillId="0" borderId="0" xfId="0" applyFont="1">
      <alignment vertical="center"/>
    </xf>
    <xf numFmtId="0" fontId="18" fillId="0" borderId="0" xfId="0" applyFont="1">
      <alignment vertical="center"/>
    </xf>
    <xf numFmtId="58" fontId="18" fillId="0" borderId="0" xfId="0" applyNumberFormat="1" applyFont="1" applyAlignment="1">
      <alignment horizontal="center" vertical="center"/>
    </xf>
    <xf numFmtId="0" fontId="18" fillId="4" borderId="0" xfId="0" applyFont="1" applyFill="1">
      <alignment vertical="center"/>
    </xf>
    <xf numFmtId="0" fontId="6" fillId="0" borderId="0" xfId="0" applyFont="1" applyAlignment="1">
      <alignment horizontal="left" vertical="center"/>
    </xf>
    <xf numFmtId="0" fontId="4" fillId="0" borderId="0" xfId="0" applyFont="1" applyAlignment="1">
      <alignment vertical="center" wrapText="1"/>
    </xf>
    <xf numFmtId="0" fontId="6" fillId="0" borderId="0" xfId="0" applyFont="1" applyAlignment="1">
      <alignment horizontal="center" vertical="center"/>
    </xf>
    <xf numFmtId="0" fontId="6" fillId="0" borderId="0" xfId="0" applyFont="1">
      <alignment vertical="center"/>
    </xf>
    <xf numFmtId="0" fontId="12" fillId="3" borderId="106" xfId="0" applyFont="1" applyFill="1" applyBorder="1" applyAlignment="1" applyProtection="1">
      <alignment horizontal="center" vertical="center" shrinkToFit="1"/>
      <protection locked="0"/>
    </xf>
    <xf numFmtId="0" fontId="10" fillId="0" borderId="39" xfId="0" applyFont="1" applyBorder="1" applyAlignment="1">
      <alignment horizontal="left" vertical="top" wrapText="1"/>
    </xf>
    <xf numFmtId="0" fontId="10" fillId="0" borderId="27" xfId="0" applyFont="1" applyBorder="1" applyAlignment="1">
      <alignment horizontal="left" vertical="top" wrapText="1"/>
    </xf>
    <xf numFmtId="0" fontId="10" fillId="0" borderId="52" xfId="0" applyFont="1" applyBorder="1" applyAlignment="1">
      <alignment horizontal="left" vertical="top" wrapText="1"/>
    </xf>
    <xf numFmtId="0" fontId="10" fillId="0" borderId="41" xfId="0" applyFont="1" applyBorder="1" applyAlignment="1">
      <alignment horizontal="left" vertical="top" wrapText="1"/>
    </xf>
    <xf numFmtId="0" fontId="10" fillId="0" borderId="26" xfId="0" applyFont="1" applyBorder="1" applyAlignment="1">
      <alignment horizontal="left" vertical="top" wrapText="1"/>
    </xf>
    <xf numFmtId="0" fontId="10" fillId="0" borderId="28" xfId="0" applyFont="1" applyBorder="1" applyAlignment="1">
      <alignment horizontal="left" vertical="top" wrapText="1"/>
    </xf>
    <xf numFmtId="0" fontId="4" fillId="0" borderId="15" xfId="0" applyFont="1" applyBorder="1" applyAlignment="1">
      <alignment horizontal="distributed" vertical="center" wrapText="1" shrinkToFit="1"/>
    </xf>
    <xf numFmtId="0" fontId="4" fillId="0" borderId="92" xfId="0" applyFont="1" applyBorder="1" applyAlignment="1">
      <alignment horizontal="distributed" vertical="center" shrinkToFit="1"/>
    </xf>
    <xf numFmtId="0" fontId="4" fillId="0" borderId="2" xfId="0" applyFont="1" applyBorder="1" applyAlignment="1">
      <alignment horizontal="distributed" vertical="center" shrinkToFit="1"/>
    </xf>
    <xf numFmtId="0" fontId="4" fillId="0" borderId="15" xfId="0" applyFont="1" applyBorder="1" applyAlignment="1" applyProtection="1">
      <alignment horizontal="left" vertical="center" wrapText="1" indent="1"/>
      <protection locked="0"/>
    </xf>
    <xf numFmtId="0" fontId="4" fillId="0" borderId="92" xfId="0" applyFont="1" applyBorder="1" applyAlignment="1" applyProtection="1">
      <alignment horizontal="left" vertical="center" wrapText="1" indent="1"/>
      <protection locked="0"/>
    </xf>
    <xf numFmtId="0" fontId="4" fillId="0" borderId="93" xfId="0" applyFont="1" applyBorder="1" applyAlignment="1" applyProtection="1">
      <alignment horizontal="left" vertical="center" wrapText="1" indent="1"/>
      <protection locked="0"/>
    </xf>
    <xf numFmtId="0" fontId="4" fillId="0" borderId="35" xfId="0" applyFont="1" applyBorder="1" applyAlignment="1">
      <alignment horizontal="distributed" vertical="center"/>
    </xf>
    <xf numFmtId="0" fontId="4" fillId="0" borderId="3" xfId="0" applyFont="1" applyBorder="1" applyAlignment="1">
      <alignment horizontal="distributed" vertical="center"/>
    </xf>
    <xf numFmtId="176" fontId="4" fillId="0" borderId="15" xfId="0" applyNumberFormat="1" applyFont="1" applyBorder="1" applyAlignment="1" applyProtection="1">
      <alignment horizontal="left" vertical="center" indent="1" shrinkToFit="1"/>
      <protection locked="0"/>
    </xf>
    <xf numFmtId="176" fontId="4" fillId="0" borderId="92" xfId="0" applyNumberFormat="1" applyFont="1" applyBorder="1" applyAlignment="1" applyProtection="1">
      <alignment horizontal="left" vertical="center" indent="1" shrinkToFit="1"/>
      <protection locked="0"/>
    </xf>
    <xf numFmtId="176" fontId="4" fillId="0" borderId="93" xfId="0" applyNumberFormat="1" applyFont="1" applyBorder="1" applyAlignment="1" applyProtection="1">
      <alignment horizontal="left" vertical="center" indent="1" shrinkToFit="1"/>
      <protection locked="0"/>
    </xf>
    <xf numFmtId="0" fontId="4" fillId="0" borderId="94" xfId="0" applyFont="1" applyBorder="1" applyAlignment="1">
      <alignment horizontal="distributed" vertical="center" wrapText="1" shrinkToFit="1"/>
    </xf>
    <xf numFmtId="0" fontId="5" fillId="0" borderId="0" xfId="0" applyFont="1" applyAlignment="1">
      <alignment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95" xfId="0" applyFont="1" applyBorder="1" applyAlignment="1">
      <alignment horizontal="center" vertical="center" shrinkToFit="1"/>
    </xf>
    <xf numFmtId="0" fontId="4" fillId="0" borderId="96" xfId="0" applyFont="1" applyBorder="1" applyAlignment="1">
      <alignment horizontal="center" vertical="center" shrinkToFit="1"/>
    </xf>
    <xf numFmtId="0" fontId="9"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96" xfId="0" applyFont="1" applyBorder="1" applyAlignment="1" applyProtection="1">
      <alignment horizontal="left" vertical="center" indent="1" shrinkToFit="1"/>
      <protection locked="0"/>
    </xf>
    <xf numFmtId="0" fontId="4" fillId="0" borderId="97" xfId="0" applyFont="1" applyBorder="1" applyAlignment="1" applyProtection="1">
      <alignment horizontal="left" vertical="center" indent="1" shrinkToFit="1"/>
      <protection locked="0"/>
    </xf>
    <xf numFmtId="0" fontId="4" fillId="0" borderId="0" xfId="0" applyFont="1" applyAlignment="1">
      <alignment horizontal="left" vertical="top" wrapText="1"/>
    </xf>
    <xf numFmtId="0" fontId="4" fillId="0" borderId="98" xfId="0" applyFont="1" applyBorder="1" applyAlignment="1">
      <alignment horizontal="distributed" vertical="center"/>
    </xf>
    <xf numFmtId="0" fontId="4" fillId="0" borderId="99" xfId="0" applyFont="1" applyBorder="1" applyAlignment="1">
      <alignment horizontal="distributed" vertical="center"/>
    </xf>
    <xf numFmtId="0" fontId="4" fillId="0" borderId="100" xfId="0" applyFont="1" applyBorder="1" applyAlignment="1">
      <alignment horizontal="distributed" vertical="center"/>
    </xf>
    <xf numFmtId="0" fontId="4" fillId="0" borderId="101" xfId="0" applyFont="1" applyBorder="1" applyAlignment="1">
      <alignment horizontal="distributed" vertical="center"/>
    </xf>
    <xf numFmtId="0" fontId="4" fillId="0" borderId="102" xfId="0" applyFont="1" applyBorder="1" applyAlignment="1" applyProtection="1">
      <alignment horizontal="left" vertical="center" wrapText="1" indent="1"/>
      <protection locked="0"/>
    </xf>
    <xf numFmtId="0" fontId="4" fillId="0" borderId="103" xfId="0" applyFont="1" applyBorder="1" applyAlignment="1" applyProtection="1">
      <alignment horizontal="left" vertical="center" wrapText="1" indent="1"/>
      <protection locked="0"/>
    </xf>
    <xf numFmtId="0" fontId="4" fillId="0" borderId="102" xfId="0" applyFont="1" applyBorder="1" applyAlignment="1">
      <alignment horizontal="distributed" vertical="center" shrinkToFit="1"/>
    </xf>
    <xf numFmtId="0" fontId="4" fillId="0" borderId="103" xfId="0" applyFont="1" applyBorder="1" applyAlignment="1">
      <alignment horizontal="distributed" vertical="center" shrinkToFit="1"/>
    </xf>
    <xf numFmtId="0" fontId="4" fillId="0" borderId="104" xfId="0" applyFont="1" applyBorder="1" applyAlignment="1">
      <alignment horizontal="distributed" vertical="center" shrinkToFit="1"/>
    </xf>
    <xf numFmtId="49" fontId="4" fillId="0" borderId="102" xfId="0" applyNumberFormat="1" applyFont="1" applyBorder="1" applyAlignment="1" applyProtection="1">
      <alignment horizontal="left" vertical="center" indent="1" shrinkToFit="1"/>
      <protection locked="0"/>
    </xf>
    <xf numFmtId="49" fontId="4" fillId="0" borderId="103" xfId="0" applyNumberFormat="1" applyFont="1" applyBorder="1" applyAlignment="1" applyProtection="1">
      <alignment horizontal="left" vertical="center" indent="1" shrinkToFit="1"/>
      <protection locked="0"/>
    </xf>
    <xf numFmtId="49" fontId="4" fillId="0" borderId="105" xfId="0" applyNumberFormat="1" applyFont="1" applyBorder="1" applyAlignment="1" applyProtection="1">
      <alignment horizontal="left" vertical="center" indent="1" shrinkToFit="1"/>
      <protection locked="0"/>
    </xf>
    <xf numFmtId="0" fontId="18" fillId="0" borderId="0" xfId="0" applyFont="1" applyAlignment="1">
      <alignment horizontal="left" vertical="top" wrapText="1"/>
    </xf>
    <xf numFmtId="0" fontId="11" fillId="0" borderId="80" xfId="0" applyFont="1" applyBorder="1" applyAlignment="1">
      <alignment horizontal="left" vertical="top" wrapText="1"/>
    </xf>
    <xf numFmtId="0" fontId="11" fillId="0" borderId="18" xfId="0" applyFont="1" applyBorder="1" applyAlignment="1">
      <alignment horizontal="left" vertical="top" wrapText="1"/>
    </xf>
    <xf numFmtId="0" fontId="11" fillId="0" borderId="80" xfId="0" applyFont="1" applyBorder="1" applyAlignment="1">
      <alignment vertical="top" wrapText="1"/>
    </xf>
    <xf numFmtId="0" fontId="11" fillId="0" borderId="42" xfId="0" applyFont="1" applyBorder="1" applyAlignment="1">
      <alignment vertical="top" wrapText="1"/>
    </xf>
    <xf numFmtId="0" fontId="11" fillId="0" borderId="18" xfId="0" applyFont="1" applyBorder="1" applyAlignment="1">
      <alignment vertical="top" wrapText="1"/>
    </xf>
    <xf numFmtId="0" fontId="11" fillId="0" borderId="42" xfId="0" applyFont="1" applyBorder="1" applyAlignment="1">
      <alignment horizontal="left" vertical="top" wrapText="1"/>
    </xf>
    <xf numFmtId="0" fontId="12" fillId="0" borderId="89" xfId="0" applyFont="1" applyBorder="1" applyAlignment="1" applyProtection="1">
      <alignment horizontal="center" vertical="center" shrinkToFit="1"/>
      <protection locked="0"/>
    </xf>
    <xf numFmtId="0" fontId="12" fillId="0" borderId="56" xfId="0" applyFont="1" applyBorder="1" applyAlignment="1" applyProtection="1">
      <alignment horizontal="center" vertical="center" shrinkToFit="1"/>
      <protection locked="0"/>
    </xf>
    <xf numFmtId="0" fontId="14" fillId="0" borderId="41" xfId="0" applyFont="1" applyBorder="1" applyAlignment="1">
      <alignment vertical="top" wrapText="1"/>
    </xf>
    <xf numFmtId="0" fontId="14" fillId="0" borderId="39" xfId="0" applyFont="1" applyBorder="1" applyAlignment="1">
      <alignment vertical="top" wrapText="1"/>
    </xf>
    <xf numFmtId="0" fontId="10" fillId="0" borderId="47" xfId="0" applyFont="1" applyBorder="1" applyAlignment="1">
      <alignment vertical="top" wrapText="1"/>
    </xf>
    <xf numFmtId="0" fontId="10" fillId="0" borderId="45" xfId="0" applyFont="1" applyBorder="1" applyAlignment="1">
      <alignment vertical="top" wrapText="1"/>
    </xf>
    <xf numFmtId="0" fontId="11" fillId="0" borderId="3" xfId="0" applyFont="1" applyBorder="1" applyAlignment="1">
      <alignment horizontal="left" vertical="top" wrapText="1"/>
    </xf>
    <xf numFmtId="0" fontId="10" fillId="0" borderId="17" xfId="0" applyFont="1" applyBorder="1" applyAlignment="1" applyProtection="1">
      <alignment vertical="center" wrapText="1"/>
      <protection hidden="1"/>
    </xf>
    <xf numFmtId="0" fontId="10" fillId="0" borderId="16" xfId="0" applyFont="1" applyBorder="1" applyAlignment="1" applyProtection="1">
      <alignment vertical="center" wrapText="1"/>
      <protection hidden="1"/>
    </xf>
    <xf numFmtId="0" fontId="10" fillId="0" borderId="1" xfId="0" applyFont="1" applyBorder="1" applyAlignment="1" applyProtection="1">
      <alignment vertical="center" wrapText="1"/>
      <protection hidden="1"/>
    </xf>
    <xf numFmtId="0" fontId="10" fillId="0" borderId="1" xfId="0" applyFont="1" applyBorder="1" applyAlignment="1" applyProtection="1">
      <alignment horizontal="justify" vertical="center" wrapText="1"/>
      <protection hidden="1"/>
    </xf>
    <xf numFmtId="0" fontId="10" fillId="0" borderId="1" xfId="0" applyFont="1" applyBorder="1" applyProtection="1">
      <alignment vertical="center"/>
      <protection hidden="1"/>
    </xf>
    <xf numFmtId="0" fontId="10" fillId="2" borderId="1" xfId="0" applyFont="1" applyFill="1" applyBorder="1" applyAlignment="1" applyProtection="1">
      <alignment horizontal="justify" vertical="center" wrapText="1"/>
      <protection hidden="1"/>
    </xf>
    <xf numFmtId="0" fontId="10" fillId="0" borderId="6" xfId="0" applyFont="1" applyBorder="1" applyAlignment="1" applyProtection="1">
      <alignment horizontal="left" vertical="center" wrapText="1"/>
      <protection hidden="1"/>
    </xf>
    <xf numFmtId="0" fontId="10" fillId="0" borderId="7" xfId="0" applyFont="1" applyBorder="1" applyAlignment="1" applyProtection="1">
      <alignment horizontal="left" vertical="center" wrapText="1"/>
      <protection hidden="1"/>
    </xf>
    <xf numFmtId="0" fontId="10" fillId="0" borderId="8" xfId="0" applyFont="1" applyBorder="1" applyAlignment="1" applyProtection="1">
      <alignment vertical="center" wrapText="1"/>
      <protection hidden="1"/>
    </xf>
    <xf numFmtId="0" fontId="10" fillId="0" borderId="9" xfId="0" applyFont="1" applyBorder="1" applyAlignment="1" applyProtection="1">
      <alignment vertical="center" wrapText="1"/>
      <protection hidden="1"/>
    </xf>
    <xf numFmtId="0" fontId="10" fillId="0" borderId="19" xfId="0" applyFont="1" applyBorder="1" applyAlignment="1" applyProtection="1">
      <alignment vertical="center" wrapText="1"/>
      <protection hidden="1"/>
    </xf>
    <xf numFmtId="0" fontId="10" fillId="0" borderId="10" xfId="0" applyFont="1" applyBorder="1" applyAlignment="1" applyProtection="1">
      <alignment vertical="center" wrapText="1"/>
      <protection hidden="1"/>
    </xf>
    <xf numFmtId="0" fontId="10" fillId="0" borderId="11" xfId="0" applyFont="1" applyBorder="1" applyAlignment="1" applyProtection="1">
      <alignment vertical="center" wrapText="1"/>
      <protection hidden="1"/>
    </xf>
    <xf numFmtId="0" fontId="10" fillId="0" borderId="12" xfId="0" applyFont="1" applyBorder="1" applyAlignment="1" applyProtection="1">
      <alignment vertical="center" wrapText="1"/>
      <protection hidden="1"/>
    </xf>
    <xf numFmtId="0" fontId="10" fillId="0" borderId="12" xfId="0" applyFont="1" applyBorder="1" applyAlignment="1" applyProtection="1">
      <alignment horizontal="left" vertical="center" wrapText="1" indent="1"/>
      <protection hidden="1"/>
    </xf>
    <xf numFmtId="0" fontId="10" fillId="0" borderId="13" xfId="0" applyFont="1" applyBorder="1" applyAlignment="1" applyProtection="1">
      <alignment vertical="center" wrapText="1"/>
      <protection hidden="1"/>
    </xf>
    <xf numFmtId="0" fontId="10" fillId="0" borderId="6" xfId="0" applyFont="1" applyBorder="1" applyAlignment="1" applyProtection="1">
      <alignment vertical="center" wrapText="1"/>
      <protection hidden="1"/>
    </xf>
    <xf numFmtId="0" fontId="10" fillId="0" borderId="14" xfId="0" applyFont="1" applyBorder="1" applyAlignment="1" applyProtection="1">
      <alignment vertical="center" wrapText="1"/>
      <protection hidden="1"/>
    </xf>
    <xf numFmtId="0" fontId="10" fillId="0" borderId="14" xfId="0" applyFont="1" applyBorder="1" applyAlignment="1" applyProtection="1">
      <alignment horizontal="left" vertical="center" wrapText="1" indent="1"/>
      <protection hidden="1"/>
    </xf>
    <xf numFmtId="0" fontId="10" fillId="0" borderId="25" xfId="0" applyFont="1" applyBorder="1" applyAlignment="1" applyProtection="1">
      <alignment horizontal="left" vertical="center" wrapText="1"/>
      <protection hidden="1"/>
    </xf>
    <xf numFmtId="0" fontId="10" fillId="0" borderId="7" xfId="0" applyFont="1" applyBorder="1" applyAlignment="1" applyProtection="1">
      <alignment vertical="center" wrapText="1"/>
      <protection hidden="1"/>
    </xf>
    <xf numFmtId="0" fontId="10" fillId="0" borderId="29" xfId="0" applyFont="1" applyBorder="1" applyAlignment="1" applyProtection="1">
      <alignment vertical="center" wrapText="1"/>
      <protection hidden="1"/>
    </xf>
    <xf numFmtId="0" fontId="10" fillId="0" borderId="30" xfId="0" applyFont="1" applyBorder="1" applyAlignment="1" applyProtection="1">
      <alignment horizontal="left" vertical="center" wrapText="1" indent="1"/>
      <protection hidden="1"/>
    </xf>
    <xf numFmtId="0" fontId="10" fillId="0" borderId="7" xfId="0" applyFont="1" applyBorder="1" applyAlignment="1" applyProtection="1">
      <alignment vertical="center" wrapText="1" shrinkToFit="1"/>
      <protection hidden="1"/>
    </xf>
    <xf numFmtId="0" fontId="10" fillId="0" borderId="15" xfId="0" applyFont="1" applyBorder="1" applyAlignment="1" applyProtection="1">
      <alignment vertical="center" wrapText="1" shrinkToFit="1"/>
      <protection hidden="1"/>
    </xf>
    <xf numFmtId="0" fontId="10" fillId="0" borderId="78" xfId="0" applyFont="1" applyBorder="1" applyAlignment="1" applyProtection="1">
      <alignment vertical="center" wrapText="1"/>
      <protection hidden="1"/>
    </xf>
    <xf numFmtId="0" fontId="15" fillId="0" borderId="75" xfId="0" applyFont="1" applyBorder="1" applyAlignment="1" applyProtection="1">
      <alignment vertical="center" wrapText="1"/>
      <protection hidden="1"/>
    </xf>
    <xf numFmtId="0" fontId="10" fillId="0" borderId="25" xfId="0" applyFont="1" applyBorder="1" applyAlignment="1" applyProtection="1">
      <alignment horizontal="left" vertical="center" wrapText="1" indent="1"/>
      <protection hidden="1"/>
    </xf>
    <xf numFmtId="0" fontId="10" fillId="0" borderId="81" xfId="0" applyFont="1" applyBorder="1" applyAlignment="1" applyProtection="1">
      <alignment vertical="center" wrapText="1"/>
      <protection hidden="1"/>
    </xf>
  </cellXfs>
  <cellStyles count="1">
    <cellStyle name="標準" xfId="0" builtinId="0"/>
  </cellStyles>
  <dxfs count="5">
    <dxf>
      <fill>
        <patternFill>
          <bgColor theme="0" tint="-0.24994659260841701"/>
        </patternFill>
      </fill>
    </dxf>
    <dxf>
      <fill>
        <patternFill>
          <bgColor theme="0" tint="-0.24994659260841701"/>
        </patternFill>
      </fill>
    </dxf>
    <dxf>
      <fill>
        <patternFill>
          <bgColor theme="8" tint="0.79998168889431442"/>
        </patternFill>
      </fill>
    </dxf>
    <dxf>
      <fill>
        <patternFill>
          <bgColor theme="0" tint="-0.24994659260841701"/>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1362075</xdr:colOff>
          <xdr:row>2</xdr:row>
          <xdr:rowOff>247650</xdr:rowOff>
        </xdr:from>
        <xdr:to>
          <xdr:col>0</xdr:col>
          <xdr:colOff>2009775</xdr:colOff>
          <xdr:row>3</xdr:row>
          <xdr:rowOff>323850</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87" name="Group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88" name="Group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47625</xdr:rowOff>
        </xdr:to>
        <xdr:sp macro="" textlink="">
          <xdr:nvSpPr>
            <xdr:cNvPr id="2089" name="Group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0" name="Group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1" name="Group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2" name="Group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3" name="Group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4" name="Group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5" name="Group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6" name="Group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7" name="Group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098" name="Group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47625</xdr:rowOff>
        </xdr:to>
        <xdr:sp macro="" textlink="">
          <xdr:nvSpPr>
            <xdr:cNvPr id="2099" name="Group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1504950</xdr:colOff>
          <xdr:row>42</xdr:row>
          <xdr:rowOff>0</xdr:rowOff>
        </xdr:from>
        <xdr:to>
          <xdr:col>0</xdr:col>
          <xdr:colOff>1933575</xdr:colOff>
          <xdr:row>44</xdr:row>
          <xdr:rowOff>57150</xdr:rowOff>
        </xdr:to>
        <xdr:sp macro="" textlink="">
          <xdr:nvSpPr>
            <xdr:cNvPr id="2100" name="Group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38"/>
  <sheetViews>
    <sheetView topLeftCell="L1" zoomScale="85" zoomScaleNormal="85" workbookViewId="0">
      <selection activeCell="AE4" sqref="AE4"/>
    </sheetView>
  </sheetViews>
  <sheetFormatPr defaultRowHeight="15" x14ac:dyDescent="0.15"/>
  <cols>
    <col min="1" max="1" width="3.25" style="1" bestFit="1" customWidth="1"/>
    <col min="2" max="2" width="48.875" style="1" bestFit="1" customWidth="1"/>
    <col min="3" max="4" width="10" style="1" bestFit="1" customWidth="1"/>
    <col min="5" max="5" width="9" style="1"/>
    <col min="6" max="6" width="3.25" style="1" bestFit="1" customWidth="1"/>
    <col min="7" max="10" width="8.875" style="1" customWidth="1"/>
    <col min="11" max="11" width="9" style="1"/>
    <col min="12" max="12" width="3.25" style="1" bestFit="1" customWidth="1"/>
    <col min="13" max="13" width="3.625" style="1" bestFit="1" customWidth="1"/>
    <col min="14" max="14" width="21.5" style="1" customWidth="1"/>
    <col min="15" max="15" width="30.625" style="1" bestFit="1" customWidth="1"/>
    <col min="16" max="27" width="4.875" style="1" customWidth="1"/>
    <col min="28" max="28" width="3.25" style="1" bestFit="1" customWidth="1"/>
    <col min="29" max="29" width="9" style="1"/>
    <col min="30" max="30" width="3.25" style="1" bestFit="1" customWidth="1"/>
    <col min="31" max="16384" width="9" style="1"/>
  </cols>
  <sheetData>
    <row r="2" spans="1:32" ht="15.75" thickBot="1" x14ac:dyDescent="0.2">
      <c r="A2" s="119" t="s">
        <v>77</v>
      </c>
      <c r="F2" s="119" t="s">
        <v>78</v>
      </c>
      <c r="L2" s="119" t="s">
        <v>130</v>
      </c>
      <c r="AB2" s="119" t="s">
        <v>79</v>
      </c>
      <c r="AD2" s="119" t="s">
        <v>148</v>
      </c>
      <c r="AE2" s="119"/>
    </row>
    <row r="3" spans="1:32" ht="15.75" thickBot="1" x14ac:dyDescent="0.2">
      <c r="B3" s="110" t="s">
        <v>37</v>
      </c>
      <c r="C3" s="110" t="s">
        <v>61</v>
      </c>
      <c r="D3" s="110" t="s">
        <v>60</v>
      </c>
      <c r="G3" s="111" t="s">
        <v>76</v>
      </c>
      <c r="H3" s="112" t="s">
        <v>72</v>
      </c>
      <c r="I3" s="112" t="s">
        <v>73</v>
      </c>
      <c r="J3" s="113" t="s">
        <v>74</v>
      </c>
      <c r="M3" s="114" t="s">
        <v>127</v>
      </c>
      <c r="N3" s="115" t="s">
        <v>128</v>
      </c>
      <c r="O3" s="116" t="s">
        <v>129</v>
      </c>
      <c r="P3" s="111" t="s">
        <v>62</v>
      </c>
      <c r="Q3" s="112" t="s">
        <v>63</v>
      </c>
      <c r="R3" s="111" t="s">
        <v>66</v>
      </c>
      <c r="S3" s="112" t="s">
        <v>67</v>
      </c>
      <c r="T3" s="112" t="s">
        <v>68</v>
      </c>
      <c r="U3" s="113" t="s">
        <v>69</v>
      </c>
      <c r="V3" s="111" t="s">
        <v>64</v>
      </c>
      <c r="W3" s="113" t="s">
        <v>65</v>
      </c>
      <c r="X3" s="111" t="s">
        <v>123</v>
      </c>
      <c r="Y3" s="117" t="s">
        <v>124</v>
      </c>
      <c r="Z3" s="120" t="s">
        <v>70</v>
      </c>
      <c r="AA3" s="113" t="s">
        <v>76</v>
      </c>
      <c r="AC3" s="118" t="s">
        <v>129</v>
      </c>
      <c r="AE3" s="160" t="s">
        <v>149</v>
      </c>
      <c r="AF3" s="160" t="s">
        <v>150</v>
      </c>
    </row>
    <row r="4" spans="1:32" ht="15.75" thickTop="1" x14ac:dyDescent="0.15">
      <c r="B4" s="51" t="s">
        <v>39</v>
      </c>
      <c r="C4" s="51" t="s">
        <v>72</v>
      </c>
      <c r="D4" s="51" t="s">
        <v>73</v>
      </c>
      <c r="G4" s="103" t="s">
        <v>76</v>
      </c>
      <c r="H4" s="46" t="s">
        <v>62</v>
      </c>
      <c r="I4" s="46" t="s">
        <v>66</v>
      </c>
      <c r="J4" s="104" t="s">
        <v>123</v>
      </c>
      <c r="M4" s="76">
        <v>1</v>
      </c>
      <c r="N4" s="53" t="str">
        <f>調書!A12&amp;""</f>
        <v>月額賃金改善要件</v>
      </c>
      <c r="O4" s="77" t="str">
        <f>MID(調書!B12,1,15)&amp;"…"</f>
        <v>処遇改善加算Ⅳの加算額の２分の…</v>
      </c>
      <c r="P4" s="59">
        <v>1</v>
      </c>
      <c r="Q4" s="54">
        <v>1</v>
      </c>
      <c r="R4" s="59">
        <v>1</v>
      </c>
      <c r="S4" s="54">
        <v>1</v>
      </c>
      <c r="T4" s="54">
        <v>1</v>
      </c>
      <c r="U4" s="60">
        <v>1</v>
      </c>
      <c r="V4" s="54">
        <v>1</v>
      </c>
      <c r="W4" s="60">
        <v>1</v>
      </c>
      <c r="X4" s="59"/>
      <c r="Y4" s="92"/>
      <c r="Z4" s="121"/>
      <c r="AA4" s="60"/>
      <c r="AC4" s="98" t="s">
        <v>3</v>
      </c>
      <c r="AE4" s="52">
        <v>0</v>
      </c>
      <c r="AF4" s="46" t="str">
        <f>_xlfn.TEXTJOIN(CHAR(10),TRUE,$AE$4:$AE4)</f>
        <v>0</v>
      </c>
    </row>
    <row r="5" spans="1:32" x14ac:dyDescent="0.15">
      <c r="B5" s="44" t="s">
        <v>48</v>
      </c>
      <c r="C5" s="44" t="s">
        <v>72</v>
      </c>
      <c r="D5" s="44" t="s">
        <v>73</v>
      </c>
      <c r="G5" s="105"/>
      <c r="H5" s="47" t="s">
        <v>63</v>
      </c>
      <c r="I5" s="47" t="s">
        <v>67</v>
      </c>
      <c r="J5" s="106" t="s">
        <v>124</v>
      </c>
      <c r="M5" s="78">
        <v>2</v>
      </c>
      <c r="N5" s="174" t="str">
        <f>調書!A13&amp;""</f>
        <v>キャリアパス要件Ⅰ
（任用要件・賃金体系の整備等）</v>
      </c>
      <c r="O5" s="79" t="str">
        <f>MID(調書!B13,1,15)&amp;"…"</f>
        <v>次の一から三までを全て満たす。…</v>
      </c>
      <c r="P5" s="61">
        <v>1</v>
      </c>
      <c r="Q5" s="52">
        <v>1</v>
      </c>
      <c r="R5" s="61">
        <v>1</v>
      </c>
      <c r="S5" s="52">
        <v>1</v>
      </c>
      <c r="T5" s="52">
        <v>1</v>
      </c>
      <c r="U5" s="62">
        <v>1</v>
      </c>
      <c r="V5" s="52">
        <v>1</v>
      </c>
      <c r="W5" s="62">
        <v>1</v>
      </c>
      <c r="X5" s="61"/>
      <c r="Y5" s="93">
        <v>1</v>
      </c>
      <c r="Z5" s="122"/>
      <c r="AA5" s="62"/>
      <c r="AC5" s="99" t="s">
        <v>4</v>
      </c>
      <c r="AE5" s="49">
        <v>1</v>
      </c>
      <c r="AF5" s="47" t="str">
        <f>_xlfn.TEXTJOIN(CHAR(10),TRUE,$AE$4:$AE5)</f>
        <v>0
1</v>
      </c>
    </row>
    <row r="6" spans="1:32" ht="15.75" thickBot="1" x14ac:dyDescent="0.2">
      <c r="B6" s="44" t="s">
        <v>47</v>
      </c>
      <c r="C6" s="44" t="s">
        <v>72</v>
      </c>
      <c r="D6" s="44" t="s">
        <v>73</v>
      </c>
      <c r="G6" s="105"/>
      <c r="H6" s="47" t="s">
        <v>64</v>
      </c>
      <c r="I6" s="47" t="s">
        <v>68</v>
      </c>
      <c r="J6" s="106" t="s">
        <v>70</v>
      </c>
      <c r="M6" s="80">
        <v>3</v>
      </c>
      <c r="N6" s="175"/>
      <c r="O6" s="81" t="str">
        <f>MID(調書!B14,1,15)&amp;"…"</f>
        <v>一　介護職員の任用の際における…</v>
      </c>
      <c r="P6" s="63">
        <v>1</v>
      </c>
      <c r="Q6" s="49">
        <v>1</v>
      </c>
      <c r="R6" s="63">
        <v>1</v>
      </c>
      <c r="S6" s="49">
        <v>1</v>
      </c>
      <c r="T6" s="49">
        <v>1</v>
      </c>
      <c r="U6" s="64">
        <v>1</v>
      </c>
      <c r="V6" s="49">
        <v>1</v>
      </c>
      <c r="W6" s="64">
        <v>1</v>
      </c>
      <c r="X6" s="63"/>
      <c r="Y6" s="94">
        <v>1</v>
      </c>
      <c r="Z6" s="123"/>
      <c r="AA6" s="64"/>
      <c r="AC6" s="102" t="s">
        <v>8</v>
      </c>
      <c r="AE6" s="49">
        <v>2</v>
      </c>
      <c r="AF6" s="47" t="str">
        <f>_xlfn.TEXTJOIN(CHAR(10),TRUE,$AE$4:$AE6)</f>
        <v>0
1
2</v>
      </c>
    </row>
    <row r="7" spans="1:32" x14ac:dyDescent="0.15">
      <c r="B7" s="44" t="s">
        <v>50</v>
      </c>
      <c r="C7" s="44" t="s">
        <v>72</v>
      </c>
      <c r="D7" s="44" t="s">
        <v>73</v>
      </c>
      <c r="G7" s="105"/>
      <c r="H7" s="47" t="s">
        <v>65</v>
      </c>
      <c r="I7" s="47" t="s">
        <v>69</v>
      </c>
      <c r="J7" s="106"/>
      <c r="M7" s="80">
        <v>4</v>
      </c>
      <c r="N7" s="175"/>
      <c r="O7" s="81" t="str">
        <f>MID(調書!B15,1,15)&amp;"…"</f>
        <v>二　一に掲げる職位、職責、職務…</v>
      </c>
      <c r="P7" s="63">
        <v>1</v>
      </c>
      <c r="Q7" s="49">
        <v>1</v>
      </c>
      <c r="R7" s="63">
        <v>1</v>
      </c>
      <c r="S7" s="49">
        <v>1</v>
      </c>
      <c r="T7" s="49">
        <v>1</v>
      </c>
      <c r="U7" s="64">
        <v>1</v>
      </c>
      <c r="V7" s="49">
        <v>1</v>
      </c>
      <c r="W7" s="64">
        <v>1</v>
      </c>
      <c r="X7" s="63"/>
      <c r="Y7" s="94">
        <v>1</v>
      </c>
      <c r="Z7" s="123"/>
      <c r="AA7" s="64"/>
      <c r="AE7" s="49">
        <v>3</v>
      </c>
      <c r="AF7" s="47" t="str">
        <f>_xlfn.TEXTJOIN(CHAR(10),TRUE,$AE$4:$AE7)</f>
        <v>0
1
2
3</v>
      </c>
    </row>
    <row r="8" spans="1:32" x14ac:dyDescent="0.15">
      <c r="B8" s="44" t="s">
        <v>40</v>
      </c>
      <c r="C8" s="44" t="s">
        <v>72</v>
      </c>
      <c r="D8" s="44" t="s">
        <v>73</v>
      </c>
      <c r="G8" s="105"/>
      <c r="H8" s="47" t="s">
        <v>70</v>
      </c>
      <c r="I8" s="47" t="s">
        <v>64</v>
      </c>
      <c r="J8" s="106"/>
      <c r="M8" s="80">
        <v>5</v>
      </c>
      <c r="N8" s="175"/>
      <c r="O8" s="81" t="str">
        <f>MID(調書!B16,1,15)&amp;"…"</f>
        <v>三　一及び二の内容について就業…</v>
      </c>
      <c r="P8" s="63">
        <v>1</v>
      </c>
      <c r="Q8" s="49">
        <v>1</v>
      </c>
      <c r="R8" s="63">
        <v>1</v>
      </c>
      <c r="S8" s="49">
        <v>1</v>
      </c>
      <c r="T8" s="49">
        <v>1</v>
      </c>
      <c r="U8" s="64">
        <v>1</v>
      </c>
      <c r="V8" s="49">
        <v>1</v>
      </c>
      <c r="W8" s="64">
        <v>1</v>
      </c>
      <c r="X8" s="63"/>
      <c r="Y8" s="94">
        <v>1</v>
      </c>
      <c r="Z8" s="123"/>
      <c r="AA8" s="64"/>
      <c r="AE8" s="49">
        <v>4</v>
      </c>
      <c r="AF8" s="47" t="str">
        <f>_xlfn.TEXTJOIN(CHAR(10),TRUE,$AE$4:$AE8)</f>
        <v>0
1
2
3
4</v>
      </c>
    </row>
    <row r="9" spans="1:32" x14ac:dyDescent="0.15">
      <c r="B9" s="44" t="s">
        <v>41</v>
      </c>
      <c r="C9" s="44" t="s">
        <v>72</v>
      </c>
      <c r="D9" s="44" t="s">
        <v>73</v>
      </c>
      <c r="G9" s="105"/>
      <c r="H9" s="47"/>
      <c r="I9" s="47" t="s">
        <v>65</v>
      </c>
      <c r="J9" s="106"/>
      <c r="M9" s="82">
        <v>6</v>
      </c>
      <c r="N9" s="177"/>
      <c r="O9" s="83" t="str">
        <f>MID(調書!B17,1,15)&amp;"…"</f>
        <v>計画書において令和９年３月末ま…</v>
      </c>
      <c r="P9" s="65">
        <v>1</v>
      </c>
      <c r="Q9" s="56">
        <v>1</v>
      </c>
      <c r="R9" s="65">
        <v>1</v>
      </c>
      <c r="S9" s="56">
        <v>1</v>
      </c>
      <c r="T9" s="56">
        <v>1</v>
      </c>
      <c r="U9" s="66">
        <v>1</v>
      </c>
      <c r="V9" s="56">
        <v>1</v>
      </c>
      <c r="W9" s="66">
        <v>1</v>
      </c>
      <c r="X9" s="65"/>
      <c r="Y9" s="95">
        <v>1</v>
      </c>
      <c r="Z9" s="124"/>
      <c r="AA9" s="66"/>
      <c r="AE9" s="49">
        <v>5</v>
      </c>
      <c r="AF9" s="47" t="str">
        <f>_xlfn.TEXTJOIN(CHAR(10),TRUE,$AE$4:$AE9)</f>
        <v>0
1
2
3
4
5</v>
      </c>
    </row>
    <row r="10" spans="1:32" ht="15.75" thickBot="1" x14ac:dyDescent="0.2">
      <c r="B10" s="44" t="s">
        <v>53</v>
      </c>
      <c r="C10" s="44" t="s">
        <v>72</v>
      </c>
      <c r="D10" s="44" t="s">
        <v>73</v>
      </c>
      <c r="G10" s="107"/>
      <c r="H10" s="108"/>
      <c r="I10" s="108" t="s">
        <v>70</v>
      </c>
      <c r="J10" s="109"/>
      <c r="M10" s="84">
        <v>7</v>
      </c>
      <c r="N10" s="178" t="str">
        <f>調書!A18&amp;""</f>
        <v>キャリアパス要件Ⅱ
（研修の実施等）</v>
      </c>
      <c r="O10" s="85" t="str">
        <f>MID(調書!B18,1,15)&amp;"…"</f>
        <v>次の一及び二を満たす。…</v>
      </c>
      <c r="P10" s="67">
        <v>1</v>
      </c>
      <c r="Q10" s="48">
        <v>1</v>
      </c>
      <c r="R10" s="67">
        <v>1</v>
      </c>
      <c r="S10" s="48">
        <v>1</v>
      </c>
      <c r="T10" s="48">
        <v>1</v>
      </c>
      <c r="U10" s="68">
        <v>1</v>
      </c>
      <c r="V10" s="48">
        <v>1</v>
      </c>
      <c r="W10" s="68">
        <v>1</v>
      </c>
      <c r="X10" s="67"/>
      <c r="Y10" s="96">
        <v>1</v>
      </c>
      <c r="Z10" s="125"/>
      <c r="AA10" s="68"/>
      <c r="AE10" s="49">
        <v>6</v>
      </c>
      <c r="AF10" s="47" t="str">
        <f>_xlfn.TEXTJOIN(CHAR(10),TRUE,$AE$4:$AE10)</f>
        <v>0
1
2
3
4
5
6</v>
      </c>
    </row>
    <row r="11" spans="1:32" x14ac:dyDescent="0.15">
      <c r="B11" s="44" t="s">
        <v>56</v>
      </c>
      <c r="C11" s="44" t="s">
        <v>72</v>
      </c>
      <c r="D11" s="44" t="s">
        <v>73</v>
      </c>
      <c r="M11" s="80">
        <v>8</v>
      </c>
      <c r="N11" s="175"/>
      <c r="O11" s="81" t="str">
        <f>MID(調書!B19,1,15)&amp;"…"</f>
        <v>一　介護職員の職務内容等を踏ま…</v>
      </c>
      <c r="P11" s="63">
        <v>1</v>
      </c>
      <c r="Q11" s="49">
        <v>1</v>
      </c>
      <c r="R11" s="63">
        <v>1</v>
      </c>
      <c r="S11" s="49">
        <v>1</v>
      </c>
      <c r="T11" s="49">
        <v>1</v>
      </c>
      <c r="U11" s="64">
        <v>1</v>
      </c>
      <c r="V11" s="49">
        <v>1</v>
      </c>
      <c r="W11" s="64">
        <v>1</v>
      </c>
      <c r="X11" s="63"/>
      <c r="Y11" s="94">
        <v>1</v>
      </c>
      <c r="Z11" s="123"/>
      <c r="AA11" s="64"/>
      <c r="AE11" s="49">
        <v>7</v>
      </c>
      <c r="AF11" s="47" t="str">
        <f>_xlfn.TEXTJOIN(CHAR(10),TRUE,$AE$4:$AE11)</f>
        <v>0
1
2
3
4
5
6
7</v>
      </c>
    </row>
    <row r="12" spans="1:32" x14ac:dyDescent="0.15">
      <c r="B12" s="44" t="s">
        <v>42</v>
      </c>
      <c r="C12" s="44" t="s">
        <v>72</v>
      </c>
      <c r="D12" s="44" t="s">
        <v>73</v>
      </c>
      <c r="M12" s="80">
        <v>9</v>
      </c>
      <c r="N12" s="175"/>
      <c r="O12" s="81" t="str">
        <f>MID(調書!B20,1,15)&amp;"…"</f>
        <v>ａ　資質向上のための計画に沿っ…</v>
      </c>
      <c r="P12" s="63">
        <v>1</v>
      </c>
      <c r="Q12" s="49">
        <v>1</v>
      </c>
      <c r="R12" s="63">
        <v>1</v>
      </c>
      <c r="S12" s="49">
        <v>1</v>
      </c>
      <c r="T12" s="49">
        <v>1</v>
      </c>
      <c r="U12" s="64">
        <v>1</v>
      </c>
      <c r="V12" s="49">
        <v>1</v>
      </c>
      <c r="W12" s="64">
        <v>1</v>
      </c>
      <c r="X12" s="63"/>
      <c r="Y12" s="94">
        <v>1</v>
      </c>
      <c r="Z12" s="123"/>
      <c r="AA12" s="64"/>
      <c r="AE12" s="49">
        <v>8</v>
      </c>
      <c r="AF12" s="47" t="str">
        <f>_xlfn.TEXTJOIN(CHAR(10),TRUE,$AE$4:$AE12)</f>
        <v>0
1
2
3
4
5
6
7
8</v>
      </c>
    </row>
    <row r="13" spans="1:32" x14ac:dyDescent="0.15">
      <c r="B13" s="44" t="s">
        <v>57</v>
      </c>
      <c r="C13" s="44" t="s">
        <v>72</v>
      </c>
      <c r="D13" s="44" t="s">
        <v>73</v>
      </c>
      <c r="M13" s="80">
        <v>10</v>
      </c>
      <c r="N13" s="175"/>
      <c r="O13" s="81" t="str">
        <f>MID(調書!B21,1,15)&amp;"…"</f>
        <v>ｂ　資格取得のための支援（研修…</v>
      </c>
      <c r="P13" s="63">
        <v>1</v>
      </c>
      <c r="Q13" s="49">
        <v>1</v>
      </c>
      <c r="R13" s="63">
        <v>1</v>
      </c>
      <c r="S13" s="49">
        <v>1</v>
      </c>
      <c r="T13" s="49">
        <v>1</v>
      </c>
      <c r="U13" s="64">
        <v>1</v>
      </c>
      <c r="V13" s="49">
        <v>1</v>
      </c>
      <c r="W13" s="64">
        <v>1</v>
      </c>
      <c r="X13" s="63"/>
      <c r="Y13" s="94">
        <v>1</v>
      </c>
      <c r="Z13" s="123"/>
      <c r="AA13" s="64"/>
      <c r="AE13" s="49">
        <v>9</v>
      </c>
      <c r="AF13" s="47" t="str">
        <f>_xlfn.TEXTJOIN(CHAR(10),TRUE,$AE$4:$AE13)</f>
        <v>0
1
2
3
4
5
6
7
8
9</v>
      </c>
    </row>
    <row r="14" spans="1:32" x14ac:dyDescent="0.15">
      <c r="B14" s="44" t="s">
        <v>58</v>
      </c>
      <c r="C14" s="44" t="s">
        <v>72</v>
      </c>
      <c r="D14" s="44" t="s">
        <v>73</v>
      </c>
      <c r="M14" s="80">
        <v>11</v>
      </c>
      <c r="N14" s="175"/>
      <c r="O14" s="81" t="str">
        <f>MID(調書!B22,1,15)&amp;"…"</f>
        <v>二　一について、全ての介護職員…</v>
      </c>
      <c r="P14" s="63">
        <v>1</v>
      </c>
      <c r="Q14" s="49">
        <v>1</v>
      </c>
      <c r="R14" s="63">
        <v>1</v>
      </c>
      <c r="S14" s="49">
        <v>1</v>
      </c>
      <c r="T14" s="49">
        <v>1</v>
      </c>
      <c r="U14" s="64">
        <v>1</v>
      </c>
      <c r="V14" s="49">
        <v>1</v>
      </c>
      <c r="W14" s="64">
        <v>1</v>
      </c>
      <c r="X14" s="63"/>
      <c r="Y14" s="94">
        <v>1</v>
      </c>
      <c r="Z14" s="123"/>
      <c r="AA14" s="64"/>
      <c r="AE14" s="50">
        <v>10</v>
      </c>
      <c r="AF14" s="161" t="str">
        <f>_xlfn.TEXTJOIN(CHAR(10),TRUE,$AE$4:$AE14)</f>
        <v>0
1
2
3
4
5
6
7
8
9
10</v>
      </c>
    </row>
    <row r="15" spans="1:32" x14ac:dyDescent="0.15">
      <c r="B15" s="44" t="s">
        <v>75</v>
      </c>
      <c r="C15" s="44" t="s">
        <v>72</v>
      </c>
      <c r="D15" s="44" t="s">
        <v>73</v>
      </c>
      <c r="M15" s="86">
        <v>12</v>
      </c>
      <c r="N15" s="179"/>
      <c r="O15" s="87" t="str">
        <f>MID(調書!B23,1,15)&amp;"…"</f>
        <v>計画書において令和９年３月末ま…</v>
      </c>
      <c r="P15" s="69">
        <v>1</v>
      </c>
      <c r="Q15" s="50">
        <v>1</v>
      </c>
      <c r="R15" s="69">
        <v>1</v>
      </c>
      <c r="S15" s="50">
        <v>1</v>
      </c>
      <c r="T15" s="50">
        <v>1</v>
      </c>
      <c r="U15" s="70">
        <v>1</v>
      </c>
      <c r="V15" s="50">
        <v>1</v>
      </c>
      <c r="W15" s="70">
        <v>1</v>
      </c>
      <c r="X15" s="69"/>
      <c r="Y15" s="97">
        <v>1</v>
      </c>
      <c r="Z15" s="126"/>
      <c r="AA15" s="70"/>
    </row>
    <row r="16" spans="1:32" x14ac:dyDescent="0.15">
      <c r="B16" s="44" t="s">
        <v>59</v>
      </c>
      <c r="C16" s="44" t="s">
        <v>72</v>
      </c>
      <c r="D16" s="44" t="s">
        <v>73</v>
      </c>
      <c r="M16" s="78">
        <v>13</v>
      </c>
      <c r="N16" s="174" t="str">
        <f>調書!A24&amp;""</f>
        <v>キャリアパス要件Ⅲ
（昇給の仕組みの整備等）</v>
      </c>
      <c r="O16" s="79" t="str">
        <f>MID(調書!B24,1,15)&amp;"…"</f>
        <v>次の一及び二を満たす。…</v>
      </c>
      <c r="P16" s="61">
        <v>1</v>
      </c>
      <c r="Q16" s="52">
        <v>1</v>
      </c>
      <c r="R16" s="61">
        <v>1</v>
      </c>
      <c r="S16" s="52">
        <v>1</v>
      </c>
      <c r="T16" s="52">
        <v>1</v>
      </c>
      <c r="U16" s="62">
        <v>1</v>
      </c>
      <c r="V16" s="52">
        <v>1</v>
      </c>
      <c r="W16" s="62"/>
      <c r="X16" s="61"/>
      <c r="Y16" s="93"/>
      <c r="Z16" s="122"/>
      <c r="AA16" s="62"/>
    </row>
    <row r="17" spans="2:27" x14ac:dyDescent="0.15">
      <c r="B17" s="44" t="s">
        <v>43</v>
      </c>
      <c r="C17" s="44" t="s">
        <v>72</v>
      </c>
      <c r="D17" s="44" t="s">
        <v>73</v>
      </c>
      <c r="M17" s="80">
        <v>14</v>
      </c>
      <c r="N17" s="175"/>
      <c r="O17" s="81" t="str">
        <f>MID(調書!B25,1,15)&amp;"…"</f>
        <v>一　介護職員について、経験若し…</v>
      </c>
      <c r="P17" s="63">
        <v>1</v>
      </c>
      <c r="Q17" s="49">
        <v>1</v>
      </c>
      <c r="R17" s="63">
        <v>1</v>
      </c>
      <c r="S17" s="49">
        <v>1</v>
      </c>
      <c r="T17" s="49">
        <v>1</v>
      </c>
      <c r="U17" s="64">
        <v>1</v>
      </c>
      <c r="V17" s="49">
        <v>1</v>
      </c>
      <c r="W17" s="64"/>
      <c r="X17" s="63"/>
      <c r="Y17" s="94"/>
      <c r="Z17" s="123"/>
      <c r="AA17" s="64"/>
    </row>
    <row r="18" spans="2:27" x14ac:dyDescent="0.15">
      <c r="B18" s="44" t="s">
        <v>44</v>
      </c>
      <c r="C18" s="44" t="s">
        <v>72</v>
      </c>
      <c r="D18" s="44" t="s">
        <v>73</v>
      </c>
      <c r="M18" s="80">
        <v>15</v>
      </c>
      <c r="N18" s="175"/>
      <c r="O18" s="81" t="str">
        <f>MID(調書!B26,1,15)&amp;"…"</f>
        <v>ａ　経験に応じて昇給する仕組み…</v>
      </c>
      <c r="P18" s="63">
        <v>1</v>
      </c>
      <c r="Q18" s="49">
        <v>1</v>
      </c>
      <c r="R18" s="63">
        <v>1</v>
      </c>
      <c r="S18" s="49">
        <v>1</v>
      </c>
      <c r="T18" s="49">
        <v>1</v>
      </c>
      <c r="U18" s="64">
        <v>1</v>
      </c>
      <c r="V18" s="49">
        <v>1</v>
      </c>
      <c r="W18" s="64"/>
      <c r="X18" s="63"/>
      <c r="Y18" s="94"/>
      <c r="Z18" s="123"/>
      <c r="AA18" s="64"/>
    </row>
    <row r="19" spans="2:27" x14ac:dyDescent="0.15">
      <c r="B19" s="44" t="s">
        <v>54</v>
      </c>
      <c r="C19" s="44" t="s">
        <v>72</v>
      </c>
      <c r="D19" s="44" t="s">
        <v>73</v>
      </c>
      <c r="M19" s="80">
        <v>16</v>
      </c>
      <c r="N19" s="175"/>
      <c r="O19" s="81" t="str">
        <f>MID(調書!B27,1,15)&amp;"…"</f>
        <v>ｂ　資格等に応じて昇給する仕組…</v>
      </c>
      <c r="P19" s="63">
        <v>1</v>
      </c>
      <c r="Q19" s="49">
        <v>1</v>
      </c>
      <c r="R19" s="63">
        <v>1</v>
      </c>
      <c r="S19" s="49">
        <v>1</v>
      </c>
      <c r="T19" s="49">
        <v>1</v>
      </c>
      <c r="U19" s="64">
        <v>1</v>
      </c>
      <c r="V19" s="49">
        <v>1</v>
      </c>
      <c r="W19" s="64"/>
      <c r="X19" s="63"/>
      <c r="Y19" s="94"/>
      <c r="Z19" s="123"/>
      <c r="AA19" s="64"/>
    </row>
    <row r="20" spans="2:27" x14ac:dyDescent="0.15">
      <c r="B20" s="44" t="s">
        <v>45</v>
      </c>
      <c r="C20" s="44" t="s">
        <v>72</v>
      </c>
      <c r="D20" s="44" t="s">
        <v>73</v>
      </c>
      <c r="M20" s="80">
        <v>17</v>
      </c>
      <c r="N20" s="175"/>
      <c r="O20" s="81" t="str">
        <f>MID(調書!B28,1,15)&amp;"…"</f>
        <v>ｃ　一定の基準に基づき定期に昇…</v>
      </c>
      <c r="P20" s="63">
        <v>1</v>
      </c>
      <c r="Q20" s="49">
        <v>1</v>
      </c>
      <c r="R20" s="63">
        <v>1</v>
      </c>
      <c r="S20" s="49">
        <v>1</v>
      </c>
      <c r="T20" s="49">
        <v>1</v>
      </c>
      <c r="U20" s="64">
        <v>1</v>
      </c>
      <c r="V20" s="49">
        <v>1</v>
      </c>
      <c r="W20" s="64"/>
      <c r="X20" s="63"/>
      <c r="Y20" s="94"/>
      <c r="Z20" s="123"/>
      <c r="AA20" s="64"/>
    </row>
    <row r="21" spans="2:27" x14ac:dyDescent="0.15">
      <c r="B21" s="44" t="s">
        <v>46</v>
      </c>
      <c r="C21" s="44" t="s">
        <v>72</v>
      </c>
      <c r="D21" s="44" t="s">
        <v>73</v>
      </c>
      <c r="M21" s="80">
        <v>18</v>
      </c>
      <c r="N21" s="175"/>
      <c r="O21" s="81" t="str">
        <f>MID(調書!B29,1,15)&amp;"…"</f>
        <v>二　一の内容について、就業規則…</v>
      </c>
      <c r="P21" s="63">
        <v>1</v>
      </c>
      <c r="Q21" s="49">
        <v>1</v>
      </c>
      <c r="R21" s="63">
        <v>1</v>
      </c>
      <c r="S21" s="49">
        <v>1</v>
      </c>
      <c r="T21" s="49">
        <v>1</v>
      </c>
      <c r="U21" s="64">
        <v>1</v>
      </c>
      <c r="V21" s="49">
        <v>1</v>
      </c>
      <c r="W21" s="64"/>
      <c r="X21" s="63"/>
      <c r="Y21" s="94"/>
      <c r="Z21" s="123"/>
      <c r="AA21" s="64"/>
    </row>
    <row r="22" spans="2:27" x14ac:dyDescent="0.15">
      <c r="B22" s="55" t="s">
        <v>55</v>
      </c>
      <c r="C22" s="55" t="s">
        <v>72</v>
      </c>
      <c r="D22" s="55" t="s">
        <v>73</v>
      </c>
      <c r="M22" s="82">
        <v>19</v>
      </c>
      <c r="N22" s="177"/>
      <c r="O22" s="83" t="str">
        <f>MID(調書!B30,1,15)&amp;"…"</f>
        <v>申請時点において、令和８年度特…</v>
      </c>
      <c r="P22" s="65">
        <v>1</v>
      </c>
      <c r="Q22" s="56">
        <v>1</v>
      </c>
      <c r="R22" s="65">
        <v>1</v>
      </c>
      <c r="S22" s="56">
        <v>1</v>
      </c>
      <c r="T22" s="56">
        <v>1</v>
      </c>
      <c r="U22" s="66">
        <v>1</v>
      </c>
      <c r="V22" s="56">
        <v>1</v>
      </c>
      <c r="W22" s="66"/>
      <c r="X22" s="65"/>
      <c r="Y22" s="95"/>
      <c r="Z22" s="124"/>
      <c r="AA22" s="66"/>
    </row>
    <row r="23" spans="2:27" x14ac:dyDescent="0.15">
      <c r="B23" s="43" t="s">
        <v>51</v>
      </c>
      <c r="C23" s="43" t="s">
        <v>76</v>
      </c>
      <c r="D23" s="43" t="s">
        <v>74</v>
      </c>
      <c r="M23" s="84">
        <v>20</v>
      </c>
      <c r="N23" s="178" t="str">
        <f>調書!A31&amp;""</f>
        <v>キャリアパス要件Ⅳ
（改善後の年額賃金要件）</v>
      </c>
      <c r="O23" s="85" t="str">
        <f>MID(調書!B31,1,15)&amp;"…"</f>
        <v>経験・技能のある介護職員のうち…</v>
      </c>
      <c r="P23" s="67">
        <v>1</v>
      </c>
      <c r="Q23" s="48">
        <v>1</v>
      </c>
      <c r="R23" s="67">
        <v>1</v>
      </c>
      <c r="S23" s="48">
        <v>1</v>
      </c>
      <c r="T23" s="48">
        <v>1</v>
      </c>
      <c r="U23" s="68">
        <v>1</v>
      </c>
      <c r="V23" s="48"/>
      <c r="W23" s="68"/>
      <c r="X23" s="67"/>
      <c r="Y23" s="96"/>
      <c r="Z23" s="125"/>
      <c r="AA23" s="68"/>
    </row>
    <row r="24" spans="2:27" x14ac:dyDescent="0.15">
      <c r="B24" s="44" t="s">
        <v>52</v>
      </c>
      <c r="C24" s="44" t="s">
        <v>76</v>
      </c>
      <c r="D24" s="44" t="s">
        <v>74</v>
      </c>
      <c r="M24" s="80">
        <v>21</v>
      </c>
      <c r="N24" s="175"/>
      <c r="O24" s="81" t="str">
        <f>MID(調書!B32,1,15)&amp;"…"</f>
        <v>以下の場合など、例外的に当該賃…</v>
      </c>
      <c r="P24" s="63">
        <v>1</v>
      </c>
      <c r="Q24" s="49">
        <v>1</v>
      </c>
      <c r="R24" s="63">
        <v>1</v>
      </c>
      <c r="S24" s="49">
        <v>1</v>
      </c>
      <c r="T24" s="49">
        <v>1</v>
      </c>
      <c r="U24" s="64">
        <v>1</v>
      </c>
      <c r="V24" s="49"/>
      <c r="W24" s="64"/>
      <c r="X24" s="63"/>
      <c r="Y24" s="94"/>
      <c r="Z24" s="123"/>
      <c r="AA24" s="64"/>
    </row>
    <row r="25" spans="2:27" x14ac:dyDescent="0.15">
      <c r="B25" s="44" t="s">
        <v>38</v>
      </c>
      <c r="C25" s="44" t="s">
        <v>76</v>
      </c>
      <c r="D25" s="44" t="s">
        <v>74</v>
      </c>
      <c r="M25" s="80">
        <v>22</v>
      </c>
      <c r="N25" s="175"/>
      <c r="O25" s="81" t="str">
        <f>MID(調書!B33,1,15)&amp;"…"</f>
        <v>・ 小規模事業所等で職種間の賃…</v>
      </c>
      <c r="P25" s="63">
        <v>1</v>
      </c>
      <c r="Q25" s="49">
        <v>1</v>
      </c>
      <c r="R25" s="63">
        <v>1</v>
      </c>
      <c r="S25" s="49">
        <v>1</v>
      </c>
      <c r="T25" s="49">
        <v>1</v>
      </c>
      <c r="U25" s="64">
        <v>1</v>
      </c>
      <c r="V25" s="49"/>
      <c r="W25" s="64"/>
      <c r="X25" s="63"/>
      <c r="Y25" s="94"/>
      <c r="Z25" s="123"/>
      <c r="AA25" s="64"/>
    </row>
    <row r="26" spans="2:27" x14ac:dyDescent="0.15">
      <c r="B26" s="45" t="s">
        <v>49</v>
      </c>
      <c r="C26" s="45" t="s">
        <v>76</v>
      </c>
      <c r="D26" s="45" t="s">
        <v>74</v>
      </c>
      <c r="M26" s="86">
        <v>23</v>
      </c>
      <c r="N26" s="179"/>
      <c r="O26" s="87" t="str">
        <f>MID(調書!B34,1,15)&amp;"…"</f>
        <v>申請時点において、令和８年度特…</v>
      </c>
      <c r="P26" s="69">
        <v>1</v>
      </c>
      <c r="Q26" s="50">
        <v>1</v>
      </c>
      <c r="R26" s="69">
        <v>1</v>
      </c>
      <c r="S26" s="50">
        <v>1</v>
      </c>
      <c r="T26" s="50">
        <v>1</v>
      </c>
      <c r="U26" s="70">
        <v>1</v>
      </c>
      <c r="V26" s="50"/>
      <c r="W26" s="70"/>
      <c r="X26" s="69"/>
      <c r="Y26" s="97"/>
      <c r="Z26" s="126"/>
      <c r="AA26" s="70"/>
    </row>
    <row r="27" spans="2:27" ht="30" x14ac:dyDescent="0.15">
      <c r="M27" s="88">
        <v>24</v>
      </c>
      <c r="N27" s="57" t="str">
        <f>調書!A35&amp;""</f>
        <v>キャリアパス要件Ⅴ（介護福祉士等の配置要件）</v>
      </c>
      <c r="O27" s="89" t="str">
        <f>MID(調書!B35,1,15)&amp;"…"</f>
        <v>サービス類型ごとに一定以上の介…</v>
      </c>
      <c r="P27" s="71">
        <v>1</v>
      </c>
      <c r="Q27" s="58"/>
      <c r="R27" s="71">
        <v>1</v>
      </c>
      <c r="S27" s="58">
        <v>1</v>
      </c>
      <c r="T27" s="58"/>
      <c r="U27" s="72"/>
      <c r="V27" s="58"/>
      <c r="W27" s="72"/>
      <c r="X27" s="71"/>
      <c r="Y27" s="100"/>
      <c r="Z27" s="127"/>
      <c r="AA27" s="72"/>
    </row>
    <row r="28" spans="2:27" x14ac:dyDescent="0.15">
      <c r="M28" s="84">
        <v>25</v>
      </c>
      <c r="N28" s="178" t="str">
        <f>調書!A36&amp;""</f>
        <v>職場環境等要件</v>
      </c>
      <c r="O28" s="85" t="str">
        <f>MID(調書!B36,1,15)&amp;"…"</f>
        <v>職場環境等要件に掲げる処遇改善…</v>
      </c>
      <c r="P28" s="67">
        <v>1</v>
      </c>
      <c r="Q28" s="48">
        <v>1</v>
      </c>
      <c r="R28" s="67">
        <v>1</v>
      </c>
      <c r="S28" s="48">
        <v>1</v>
      </c>
      <c r="T28" s="48">
        <v>1</v>
      </c>
      <c r="U28" s="68">
        <v>1</v>
      </c>
      <c r="V28" s="48">
        <v>1</v>
      </c>
      <c r="W28" s="68">
        <v>1</v>
      </c>
      <c r="X28" s="67"/>
      <c r="Y28" s="96">
        <v>1</v>
      </c>
      <c r="Z28" s="125"/>
      <c r="AA28" s="68"/>
    </row>
    <row r="29" spans="2:27" x14ac:dyDescent="0.15">
      <c r="M29" s="80">
        <v>26</v>
      </c>
      <c r="N29" s="175"/>
      <c r="O29" s="81" t="str">
        <f>MID(調書!B37,1,15)&amp;"…"</f>
        <v>加算Ⅰ、Ⅱ、Ⅰイ、Ⅰロ、Ⅱイ又…</v>
      </c>
      <c r="P29" s="63">
        <v>1</v>
      </c>
      <c r="Q29" s="49">
        <v>1</v>
      </c>
      <c r="R29" s="63">
        <v>1</v>
      </c>
      <c r="S29" s="49">
        <v>1</v>
      </c>
      <c r="T29" s="49">
        <v>1</v>
      </c>
      <c r="U29" s="64">
        <v>1</v>
      </c>
      <c r="V29" s="49"/>
      <c r="W29" s="64"/>
      <c r="X29" s="63"/>
      <c r="Y29" s="94"/>
      <c r="Z29" s="123"/>
      <c r="AA29" s="64"/>
    </row>
    <row r="30" spans="2:27" x14ac:dyDescent="0.15">
      <c r="M30" s="80">
        <v>27</v>
      </c>
      <c r="N30" s="175"/>
      <c r="O30" s="81" t="str">
        <f>MID(調書!B38,1,15)&amp;"…"</f>
        <v>「入職促進に向けた取組」、「資…</v>
      </c>
      <c r="P30" s="63">
        <v>1</v>
      </c>
      <c r="Q30" s="49">
        <v>1</v>
      </c>
      <c r="R30" s="63">
        <v>1</v>
      </c>
      <c r="S30" s="49">
        <v>1</v>
      </c>
      <c r="T30" s="49">
        <v>1</v>
      </c>
      <c r="U30" s="64">
        <v>1</v>
      </c>
      <c r="V30" s="49"/>
      <c r="W30" s="64"/>
      <c r="X30" s="63"/>
      <c r="Y30" s="94"/>
      <c r="Z30" s="123"/>
      <c r="AA30" s="64"/>
    </row>
    <row r="31" spans="2:27" x14ac:dyDescent="0.15">
      <c r="M31" s="80">
        <v>28</v>
      </c>
      <c r="N31" s="175"/>
      <c r="O31" s="81" t="str">
        <f>MID(調書!B39,1,15)&amp;"…"</f>
        <v>職場環境等の改善に係る取組につ…</v>
      </c>
      <c r="P31" s="63">
        <v>1</v>
      </c>
      <c r="Q31" s="49">
        <v>1</v>
      </c>
      <c r="R31" s="63">
        <v>1</v>
      </c>
      <c r="S31" s="49">
        <v>1</v>
      </c>
      <c r="T31" s="49">
        <v>1</v>
      </c>
      <c r="U31" s="64">
        <v>1</v>
      </c>
      <c r="V31" s="49"/>
      <c r="W31" s="64"/>
      <c r="X31" s="63"/>
      <c r="Y31" s="94"/>
      <c r="Z31" s="123"/>
      <c r="AA31" s="64"/>
    </row>
    <row r="32" spans="2:27" x14ac:dyDescent="0.15">
      <c r="M32" s="80">
        <v>29</v>
      </c>
      <c r="N32" s="175"/>
      <c r="O32" s="81" t="str">
        <f>MID(調書!B40,1,15)&amp;"…"</f>
        <v>加算ありを算定する場合…</v>
      </c>
      <c r="P32" s="63"/>
      <c r="Q32" s="49"/>
      <c r="R32" s="63"/>
      <c r="S32" s="49"/>
      <c r="T32" s="49"/>
      <c r="U32" s="64"/>
      <c r="V32" s="49">
        <v>1</v>
      </c>
      <c r="W32" s="64">
        <v>1</v>
      </c>
      <c r="X32" s="63"/>
      <c r="Y32" s="94">
        <v>1</v>
      </c>
      <c r="Z32" s="123"/>
      <c r="AA32" s="64"/>
    </row>
    <row r="33" spans="13:27" x14ac:dyDescent="0.15">
      <c r="M33" s="80">
        <v>30</v>
      </c>
      <c r="N33" s="175"/>
      <c r="O33" s="81" t="str">
        <f>MID(調書!B41,1,15)&amp;"…"</f>
        <v>「入職促進に向けた取組」、「資…</v>
      </c>
      <c r="P33" s="63"/>
      <c r="Q33" s="49"/>
      <c r="R33" s="63"/>
      <c r="S33" s="49"/>
      <c r="T33" s="49"/>
      <c r="U33" s="64"/>
      <c r="V33" s="49">
        <v>1</v>
      </c>
      <c r="W33" s="64">
        <v>1</v>
      </c>
      <c r="X33" s="63"/>
      <c r="Y33" s="94">
        <v>1</v>
      </c>
      <c r="Z33" s="123"/>
      <c r="AA33" s="64"/>
    </row>
    <row r="34" spans="13:27" x14ac:dyDescent="0.15">
      <c r="M34" s="86">
        <v>31</v>
      </c>
      <c r="N34" s="179"/>
      <c r="O34" s="87" t="str">
        <f>MID(調書!B42,1,15)&amp;"…"</f>
        <v>計画書において令和９年３月末ま…</v>
      </c>
      <c r="P34" s="69">
        <v>1</v>
      </c>
      <c r="Q34" s="50">
        <v>1</v>
      </c>
      <c r="R34" s="69">
        <v>1</v>
      </c>
      <c r="S34" s="50">
        <v>1</v>
      </c>
      <c r="T34" s="50">
        <v>1</v>
      </c>
      <c r="U34" s="70">
        <v>1</v>
      </c>
      <c r="V34" s="50">
        <v>1</v>
      </c>
      <c r="W34" s="70">
        <v>1</v>
      </c>
      <c r="X34" s="69"/>
      <c r="Y34" s="97">
        <v>1</v>
      </c>
      <c r="Z34" s="126"/>
      <c r="AA34" s="70"/>
    </row>
    <row r="35" spans="13:27" x14ac:dyDescent="0.15">
      <c r="M35" s="78">
        <v>32</v>
      </c>
      <c r="N35" s="174" t="str">
        <f>調書!A43&amp;""</f>
        <v>令和８年度特例要件
（生産性向上や協働化に係る取組)</v>
      </c>
      <c r="O35" s="79" t="str">
        <f>MID(調書!B43,1,15)&amp;"…"</f>
        <v>生産性向上や協働化に係る取組と…</v>
      </c>
      <c r="P35" s="61">
        <v>1</v>
      </c>
      <c r="Q35" s="52">
        <v>1</v>
      </c>
      <c r="R35" s="61">
        <v>1</v>
      </c>
      <c r="S35" s="52">
        <v>1</v>
      </c>
      <c r="T35" s="52">
        <v>1</v>
      </c>
      <c r="U35" s="62">
        <v>1</v>
      </c>
      <c r="V35" s="52">
        <v>1</v>
      </c>
      <c r="W35" s="62">
        <v>1</v>
      </c>
      <c r="X35" s="61">
        <v>1</v>
      </c>
      <c r="Y35" s="93"/>
      <c r="Z35" s="122"/>
      <c r="AA35" s="62"/>
    </row>
    <row r="36" spans="13:27" x14ac:dyDescent="0.15">
      <c r="M36" s="80">
        <v>33</v>
      </c>
      <c r="N36" s="175"/>
      <c r="O36" s="81" t="str">
        <f>MID(調書!B44,1,15)&amp;"…"</f>
        <v>（ア）ケアプランデータ連携シス…</v>
      </c>
      <c r="P36" s="63">
        <v>1</v>
      </c>
      <c r="Q36" s="49">
        <v>1</v>
      </c>
      <c r="R36" s="63">
        <v>1</v>
      </c>
      <c r="S36" s="49">
        <v>1</v>
      </c>
      <c r="T36" s="49">
        <v>1</v>
      </c>
      <c r="U36" s="64">
        <v>1</v>
      </c>
      <c r="V36" s="49">
        <v>1</v>
      </c>
      <c r="W36" s="64">
        <v>1</v>
      </c>
      <c r="X36" s="63">
        <v>1</v>
      </c>
      <c r="Y36" s="94"/>
      <c r="Z36" s="123"/>
      <c r="AA36" s="64"/>
    </row>
    <row r="37" spans="13:27" x14ac:dyDescent="0.15">
      <c r="M37" s="80">
        <v>34</v>
      </c>
      <c r="N37" s="175"/>
      <c r="O37" s="81" t="str">
        <f>MID(調書!B45,1,15)&amp;"…"</f>
        <v>（イ）生産性向上推進体制加算Ⅰ…</v>
      </c>
      <c r="P37" s="63">
        <v>1</v>
      </c>
      <c r="Q37" s="49">
        <v>1</v>
      </c>
      <c r="R37" s="63">
        <v>1</v>
      </c>
      <c r="S37" s="49">
        <v>1</v>
      </c>
      <c r="T37" s="49">
        <v>1</v>
      </c>
      <c r="U37" s="64">
        <v>1</v>
      </c>
      <c r="V37" s="49">
        <v>1</v>
      </c>
      <c r="W37" s="64">
        <v>1</v>
      </c>
      <c r="X37" s="63"/>
      <c r="Y37" s="94"/>
      <c r="Z37" s="123"/>
      <c r="AA37" s="64"/>
    </row>
    <row r="38" spans="13:27" ht="15.75" thickBot="1" x14ac:dyDescent="0.2">
      <c r="M38" s="90">
        <v>35</v>
      </c>
      <c r="N38" s="176"/>
      <c r="O38" s="91" t="str">
        <f>MID(調書!B46,1,15)&amp;"…"</f>
        <v>（ウ）介護サービス事業所等が所…</v>
      </c>
      <c r="P38" s="73">
        <v>1</v>
      </c>
      <c r="Q38" s="74">
        <v>1</v>
      </c>
      <c r="R38" s="73">
        <v>1</v>
      </c>
      <c r="S38" s="74">
        <v>1</v>
      </c>
      <c r="T38" s="74">
        <v>1</v>
      </c>
      <c r="U38" s="75">
        <v>1</v>
      </c>
      <c r="V38" s="74">
        <v>1</v>
      </c>
      <c r="W38" s="75">
        <v>1</v>
      </c>
      <c r="X38" s="73">
        <v>1</v>
      </c>
      <c r="Y38" s="101"/>
      <c r="Z38" s="128"/>
      <c r="AA38" s="75"/>
    </row>
  </sheetData>
  <sheetProtection sheet="1" objects="1" scenarios="1"/>
  <mergeCells count="6">
    <mergeCell ref="N35:N38"/>
    <mergeCell ref="N5:N9"/>
    <mergeCell ref="N10:N15"/>
    <mergeCell ref="N16:N22"/>
    <mergeCell ref="N23:N26"/>
    <mergeCell ref="N28:N34"/>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V162"/>
  <sheetViews>
    <sheetView tabSelected="1" view="pageBreakPreview" topLeftCell="A5" zoomScale="85" zoomScaleNormal="100" zoomScaleSheetLayoutView="85" workbookViewId="0">
      <selection activeCell="G12" sqref="G12:O12"/>
    </sheetView>
  </sheetViews>
  <sheetFormatPr defaultRowHeight="14.25" x14ac:dyDescent="0.15"/>
  <cols>
    <col min="1" max="1" width="3.125" style="163" customWidth="1"/>
    <col min="2" max="29" width="5.125" style="163" customWidth="1"/>
    <col min="30" max="30" width="3.125" style="163" customWidth="1"/>
    <col min="31" max="31" width="5.125" style="163" customWidth="1"/>
    <col min="32" max="16384" width="9" style="163"/>
  </cols>
  <sheetData>
    <row r="1" spans="2:29" ht="15" customHeight="1" x14ac:dyDescent="0.15">
      <c r="B1" s="162"/>
      <c r="C1" s="162"/>
      <c r="D1" s="162"/>
      <c r="E1" s="162"/>
      <c r="F1" s="162"/>
      <c r="G1" s="162"/>
      <c r="H1" s="162"/>
      <c r="I1" s="162"/>
      <c r="J1" s="162"/>
      <c r="K1" s="162"/>
      <c r="L1" s="162"/>
      <c r="M1" s="162"/>
      <c r="N1" s="162"/>
      <c r="O1" s="162"/>
      <c r="P1" s="162"/>
      <c r="AB1" s="164" t="s">
        <v>35</v>
      </c>
      <c r="AC1" s="163" t="s">
        <v>31</v>
      </c>
    </row>
    <row r="2" spans="2:29" ht="15" customHeight="1" x14ac:dyDescent="0.15"/>
    <row r="3" spans="2:29" s="165" customFormat="1" ht="30.75" customHeight="1" x14ac:dyDescent="0.15">
      <c r="B3" s="165" t="s">
        <v>16</v>
      </c>
      <c r="F3" s="165" t="s">
        <v>32</v>
      </c>
    </row>
    <row r="4" spans="2:29" s="165" customFormat="1" ht="15" customHeight="1" x14ac:dyDescent="0.15"/>
    <row r="5" spans="2:29" ht="15" customHeight="1" x14ac:dyDescent="0.15">
      <c r="B5" s="163" t="s">
        <v>17</v>
      </c>
    </row>
    <row r="6" spans="2:29" ht="15" customHeight="1" x14ac:dyDescent="0.15">
      <c r="B6" s="166" t="s">
        <v>33</v>
      </c>
      <c r="C6" s="166"/>
      <c r="D6" s="166"/>
      <c r="E6" s="166"/>
      <c r="F6" s="166"/>
      <c r="G6" s="166"/>
      <c r="H6" s="167"/>
      <c r="I6" s="167"/>
      <c r="J6" s="167"/>
      <c r="K6" s="167"/>
      <c r="L6" s="166"/>
      <c r="M6" s="166"/>
      <c r="N6" s="166"/>
      <c r="O6" s="166"/>
      <c r="P6" s="166"/>
      <c r="Q6" s="166"/>
      <c r="R6" s="166"/>
      <c r="S6" s="166"/>
      <c r="T6" s="166"/>
      <c r="U6" s="166"/>
      <c r="V6" s="166"/>
      <c r="W6" s="166"/>
      <c r="X6" s="166"/>
      <c r="Y6" s="166"/>
      <c r="Z6" s="166"/>
      <c r="AA6" s="166"/>
      <c r="AB6" s="166"/>
    </row>
    <row r="7" spans="2:29" ht="15" customHeight="1" x14ac:dyDescent="0.15">
      <c r="B7" s="168"/>
      <c r="C7" s="166" t="s">
        <v>18</v>
      </c>
      <c r="D7" s="166"/>
      <c r="E7" s="166"/>
      <c r="F7" s="166"/>
      <c r="G7" s="166"/>
      <c r="H7" s="167"/>
      <c r="I7" s="167"/>
      <c r="J7" s="167"/>
      <c r="K7" s="167"/>
      <c r="L7" s="166"/>
      <c r="M7" s="166"/>
      <c r="N7" s="166"/>
      <c r="O7" s="166"/>
      <c r="P7" s="166"/>
      <c r="Q7" s="166"/>
      <c r="R7" s="166"/>
      <c r="S7" s="166"/>
      <c r="T7" s="166"/>
      <c r="U7" s="166"/>
      <c r="V7" s="166"/>
      <c r="W7" s="166"/>
      <c r="X7" s="166"/>
      <c r="Y7" s="166"/>
      <c r="Z7" s="166"/>
      <c r="AA7" s="166"/>
      <c r="AB7" s="166"/>
      <c r="AC7" s="166"/>
    </row>
    <row r="8" spans="2:29" ht="15" customHeight="1" x14ac:dyDescent="0.15">
      <c r="B8" s="166" t="s">
        <v>19</v>
      </c>
      <c r="C8" s="166"/>
      <c r="D8" s="166"/>
      <c r="E8" s="166"/>
      <c r="F8" s="166"/>
      <c r="G8" s="166"/>
      <c r="H8" s="167"/>
      <c r="I8" s="167"/>
      <c r="J8" s="167"/>
      <c r="K8" s="167"/>
      <c r="L8" s="166"/>
      <c r="M8" s="166"/>
      <c r="N8" s="166"/>
      <c r="O8" s="166"/>
      <c r="P8" s="166"/>
      <c r="Q8" s="166"/>
      <c r="R8" s="166"/>
      <c r="S8" s="166"/>
      <c r="T8" s="166"/>
      <c r="U8" s="166"/>
      <c r="V8" s="166"/>
      <c r="W8" s="166"/>
      <c r="X8" s="166"/>
      <c r="Y8" s="166"/>
      <c r="Z8" s="166"/>
      <c r="AA8" s="166"/>
      <c r="AB8" s="166"/>
      <c r="AC8" s="166"/>
    </row>
    <row r="9" spans="2:29" ht="38.25" customHeight="1" x14ac:dyDescent="0.15">
      <c r="B9" s="215" t="s">
        <v>20</v>
      </c>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row>
    <row r="10" spans="2:29" ht="15" customHeight="1" x14ac:dyDescent="0.15">
      <c r="B10" s="166" t="s">
        <v>21</v>
      </c>
      <c r="C10" s="166"/>
      <c r="D10" s="166"/>
      <c r="E10" s="166"/>
      <c r="F10" s="166"/>
      <c r="G10" s="166"/>
      <c r="H10" s="167"/>
      <c r="I10" s="167"/>
      <c r="J10" s="167"/>
      <c r="K10" s="167"/>
      <c r="L10" s="166"/>
      <c r="M10" s="166"/>
      <c r="N10" s="166"/>
      <c r="O10" s="166"/>
      <c r="P10" s="166"/>
      <c r="Q10" s="166"/>
      <c r="R10" s="166"/>
      <c r="S10" s="166"/>
      <c r="T10" s="166"/>
      <c r="U10" s="166"/>
      <c r="V10" s="166"/>
      <c r="W10" s="166"/>
      <c r="X10" s="166"/>
      <c r="Y10" s="166"/>
      <c r="Z10" s="166"/>
      <c r="AA10" s="166"/>
      <c r="AB10" s="166"/>
      <c r="AC10" s="166"/>
    </row>
    <row r="11" spans="2:29" ht="15" customHeight="1" thickBot="1" x14ac:dyDescent="0.2"/>
    <row r="12" spans="2:29" ht="30" customHeight="1" x14ac:dyDescent="0.15">
      <c r="B12" s="205" t="s">
        <v>1</v>
      </c>
      <c r="C12" s="206"/>
      <c r="D12" s="206"/>
      <c r="E12" s="206"/>
      <c r="F12" s="206"/>
      <c r="G12" s="207"/>
      <c r="H12" s="208"/>
      <c r="I12" s="208"/>
      <c r="J12" s="208"/>
      <c r="K12" s="208"/>
      <c r="L12" s="208"/>
      <c r="M12" s="208"/>
      <c r="N12" s="208"/>
      <c r="O12" s="208"/>
      <c r="P12" s="209" t="s">
        <v>22</v>
      </c>
      <c r="Q12" s="210"/>
      <c r="R12" s="210"/>
      <c r="S12" s="210"/>
      <c r="T12" s="211"/>
      <c r="U12" s="212"/>
      <c r="V12" s="213"/>
      <c r="W12" s="213"/>
      <c r="X12" s="213"/>
      <c r="Y12" s="213"/>
      <c r="Z12" s="213"/>
      <c r="AA12" s="213"/>
      <c r="AB12" s="213"/>
      <c r="AC12" s="214"/>
    </row>
    <row r="13" spans="2:29" ht="30" customHeight="1" x14ac:dyDescent="0.15">
      <c r="B13" s="186" t="s">
        <v>36</v>
      </c>
      <c r="C13" s="187"/>
      <c r="D13" s="187"/>
      <c r="E13" s="187"/>
      <c r="F13" s="187"/>
      <c r="G13" s="183"/>
      <c r="H13" s="184"/>
      <c r="I13" s="184"/>
      <c r="J13" s="184"/>
      <c r="K13" s="184"/>
      <c r="L13" s="184"/>
      <c r="M13" s="184"/>
      <c r="N13" s="184"/>
      <c r="O13" s="184"/>
      <c r="P13" s="187" t="s">
        <v>23</v>
      </c>
      <c r="Q13" s="187"/>
      <c r="R13" s="187"/>
      <c r="S13" s="187"/>
      <c r="T13" s="187"/>
      <c r="U13" s="183"/>
      <c r="V13" s="184"/>
      <c r="W13" s="184"/>
      <c r="X13" s="184"/>
      <c r="Y13" s="184"/>
      <c r="Z13" s="184"/>
      <c r="AA13" s="184"/>
      <c r="AB13" s="184"/>
      <c r="AC13" s="185"/>
    </row>
    <row r="14" spans="2:29" ht="30" customHeight="1" x14ac:dyDescent="0.15">
      <c r="B14" s="191" t="s">
        <v>24</v>
      </c>
      <c r="C14" s="181"/>
      <c r="D14" s="181"/>
      <c r="E14" s="181"/>
      <c r="F14" s="182"/>
      <c r="G14" s="183"/>
      <c r="H14" s="184"/>
      <c r="I14" s="184"/>
      <c r="J14" s="184"/>
      <c r="K14" s="184"/>
      <c r="L14" s="184"/>
      <c r="M14" s="184"/>
      <c r="N14" s="184"/>
      <c r="O14" s="184"/>
      <c r="P14" s="180" t="s">
        <v>71</v>
      </c>
      <c r="Q14" s="181"/>
      <c r="R14" s="181"/>
      <c r="S14" s="181"/>
      <c r="T14" s="182"/>
      <c r="U14" s="183"/>
      <c r="V14" s="184"/>
      <c r="W14" s="184"/>
      <c r="X14" s="184"/>
      <c r="Y14" s="184"/>
      <c r="Z14" s="184"/>
      <c r="AA14" s="184"/>
      <c r="AB14" s="184"/>
      <c r="AC14" s="185"/>
    </row>
    <row r="15" spans="2:29" ht="30" customHeight="1" x14ac:dyDescent="0.15">
      <c r="B15" s="186" t="s">
        <v>25</v>
      </c>
      <c r="C15" s="187"/>
      <c r="D15" s="187"/>
      <c r="E15" s="187"/>
      <c r="F15" s="187"/>
      <c r="G15" s="188"/>
      <c r="H15" s="189"/>
      <c r="I15" s="189"/>
      <c r="J15" s="189"/>
      <c r="K15" s="189"/>
      <c r="L15" s="189"/>
      <c r="M15" s="189"/>
      <c r="N15" s="189"/>
      <c r="O15" s="189"/>
      <c r="P15" s="187" t="s">
        <v>26</v>
      </c>
      <c r="Q15" s="187"/>
      <c r="R15" s="187"/>
      <c r="S15" s="187"/>
      <c r="T15" s="187"/>
      <c r="U15" s="188"/>
      <c r="V15" s="189"/>
      <c r="W15" s="189"/>
      <c r="X15" s="189"/>
      <c r="Y15" s="189"/>
      <c r="Z15" s="189"/>
      <c r="AA15" s="189"/>
      <c r="AB15" s="189"/>
      <c r="AC15" s="190"/>
    </row>
    <row r="16" spans="2:29" ht="30" customHeight="1" thickBot="1" x14ac:dyDescent="0.2">
      <c r="B16" s="203" t="s">
        <v>27</v>
      </c>
      <c r="C16" s="204"/>
      <c r="D16" s="204"/>
      <c r="E16" s="204"/>
      <c r="F16" s="204"/>
      <c r="G16" s="195" t="s">
        <v>28</v>
      </c>
      <c r="H16" s="196"/>
      <c r="I16" s="200"/>
      <c r="J16" s="200"/>
      <c r="K16" s="200"/>
      <c r="L16" s="200"/>
      <c r="M16" s="200"/>
      <c r="N16" s="196" t="s">
        <v>29</v>
      </c>
      <c r="O16" s="196"/>
      <c r="P16" s="200"/>
      <c r="Q16" s="200"/>
      <c r="R16" s="200"/>
      <c r="S16" s="200"/>
      <c r="T16" s="200"/>
      <c r="U16" s="200"/>
      <c r="V16" s="200"/>
      <c r="W16" s="200"/>
      <c r="X16" s="200"/>
      <c r="Y16" s="200"/>
      <c r="Z16" s="200"/>
      <c r="AA16" s="200"/>
      <c r="AB16" s="200"/>
      <c r="AC16" s="201"/>
    </row>
    <row r="17" spans="2:48" ht="13.5" customHeight="1" x14ac:dyDescent="0.15"/>
    <row r="18" spans="2:48" ht="15" customHeight="1" x14ac:dyDescent="0.15">
      <c r="B18" s="198" t="s">
        <v>30</v>
      </c>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2"/>
      <c r="AE18" s="192"/>
      <c r="AF18" s="192"/>
      <c r="AG18" s="192"/>
      <c r="AH18" s="192"/>
      <c r="AI18" s="192"/>
      <c r="AJ18" s="192"/>
      <c r="AK18" s="192"/>
      <c r="AL18" s="192"/>
      <c r="AM18" s="192"/>
      <c r="AN18" s="192"/>
      <c r="AO18" s="192"/>
      <c r="AP18" s="192"/>
      <c r="AQ18" s="192"/>
      <c r="AR18" s="192"/>
      <c r="AS18" s="192"/>
      <c r="AT18" s="192"/>
      <c r="AU18" s="192"/>
      <c r="AV18" s="192"/>
    </row>
    <row r="19" spans="2:48" ht="15" customHeight="1" x14ac:dyDescent="0.15">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2"/>
      <c r="AE19" s="192"/>
      <c r="AF19" s="192"/>
      <c r="AG19" s="192"/>
      <c r="AH19" s="192"/>
      <c r="AI19" s="192"/>
      <c r="AJ19" s="192"/>
      <c r="AK19" s="192"/>
      <c r="AL19" s="192"/>
      <c r="AM19" s="192"/>
      <c r="AN19" s="192"/>
      <c r="AO19" s="192"/>
      <c r="AP19" s="192"/>
      <c r="AQ19" s="192"/>
      <c r="AR19" s="192"/>
      <c r="AS19" s="192"/>
      <c r="AT19" s="192"/>
      <c r="AU19" s="192"/>
      <c r="AV19" s="192"/>
    </row>
    <row r="20" spans="2:48" ht="15" customHeight="1" x14ac:dyDescent="0.15">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2"/>
      <c r="AE20" s="192"/>
      <c r="AF20" s="192"/>
      <c r="AG20" s="192"/>
      <c r="AH20" s="192"/>
      <c r="AI20" s="192"/>
      <c r="AJ20" s="192"/>
      <c r="AK20" s="192"/>
      <c r="AL20" s="192"/>
      <c r="AM20" s="192"/>
      <c r="AN20" s="192"/>
      <c r="AO20" s="192"/>
      <c r="AP20" s="192"/>
      <c r="AQ20" s="192"/>
      <c r="AR20" s="192"/>
      <c r="AS20" s="192"/>
      <c r="AT20" s="192"/>
      <c r="AU20" s="192"/>
      <c r="AV20" s="192"/>
    </row>
    <row r="21" spans="2:48" ht="15" customHeight="1" x14ac:dyDescent="0.15">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2"/>
      <c r="AE21" s="192"/>
      <c r="AF21" s="192"/>
      <c r="AG21" s="192"/>
      <c r="AH21" s="192"/>
      <c r="AI21" s="192"/>
      <c r="AJ21" s="192"/>
      <c r="AK21" s="192"/>
      <c r="AL21" s="192"/>
      <c r="AM21" s="192"/>
      <c r="AN21" s="192"/>
      <c r="AO21" s="192"/>
      <c r="AP21" s="192"/>
      <c r="AQ21" s="192"/>
      <c r="AR21" s="192"/>
      <c r="AS21" s="192"/>
      <c r="AT21" s="192"/>
      <c r="AU21" s="192"/>
      <c r="AV21" s="192"/>
    </row>
    <row r="22" spans="2:48" ht="15" customHeight="1" x14ac:dyDescent="0.15">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2"/>
      <c r="AE22" s="192"/>
      <c r="AF22" s="192"/>
      <c r="AG22" s="192"/>
      <c r="AH22" s="192"/>
      <c r="AI22" s="192"/>
      <c r="AJ22" s="192"/>
      <c r="AK22" s="192"/>
      <c r="AL22" s="192"/>
      <c r="AM22" s="192"/>
      <c r="AN22" s="192"/>
      <c r="AO22" s="192"/>
      <c r="AP22" s="192"/>
      <c r="AQ22" s="192"/>
      <c r="AR22" s="192"/>
      <c r="AS22" s="192"/>
      <c r="AT22" s="192"/>
      <c r="AU22" s="192"/>
      <c r="AV22" s="192"/>
    </row>
    <row r="23" spans="2:48" ht="15" customHeight="1" x14ac:dyDescent="0.15">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2"/>
      <c r="AE23" s="192"/>
      <c r="AF23" s="192"/>
      <c r="AG23" s="192"/>
      <c r="AH23" s="192"/>
      <c r="AI23" s="192"/>
      <c r="AJ23" s="192"/>
      <c r="AK23" s="192"/>
      <c r="AL23" s="192"/>
      <c r="AM23" s="192"/>
      <c r="AN23" s="192"/>
      <c r="AO23" s="192"/>
      <c r="AP23" s="192"/>
      <c r="AQ23" s="192"/>
      <c r="AR23" s="192"/>
      <c r="AS23" s="192"/>
      <c r="AT23" s="192"/>
      <c r="AU23" s="192"/>
      <c r="AV23" s="192"/>
    </row>
    <row r="24" spans="2:48" ht="15" customHeight="1" x14ac:dyDescent="0.15">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2"/>
      <c r="AE24" s="192"/>
      <c r="AF24" s="192"/>
      <c r="AG24" s="192"/>
      <c r="AH24" s="192"/>
      <c r="AI24" s="192"/>
      <c r="AJ24" s="192"/>
      <c r="AK24" s="192"/>
      <c r="AL24" s="192"/>
      <c r="AM24" s="192"/>
      <c r="AN24" s="192"/>
      <c r="AO24" s="192"/>
      <c r="AP24" s="192"/>
      <c r="AQ24" s="192"/>
      <c r="AR24" s="192"/>
      <c r="AS24" s="192"/>
      <c r="AT24" s="192"/>
      <c r="AU24" s="192"/>
      <c r="AV24" s="192"/>
    </row>
    <row r="25" spans="2:48" ht="15" customHeight="1" x14ac:dyDescent="0.15">
      <c r="B25" s="193" t="s">
        <v>151</v>
      </c>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2"/>
      <c r="AE25" s="192"/>
      <c r="AF25" s="192"/>
      <c r="AG25" s="192"/>
      <c r="AH25" s="192"/>
      <c r="AI25" s="192"/>
      <c r="AJ25" s="192"/>
      <c r="AK25" s="192"/>
      <c r="AL25" s="192"/>
      <c r="AM25" s="192"/>
      <c r="AN25" s="192"/>
      <c r="AO25" s="192"/>
      <c r="AP25" s="192"/>
      <c r="AQ25" s="192"/>
      <c r="AR25" s="192"/>
      <c r="AS25" s="192"/>
      <c r="AT25" s="192"/>
      <c r="AU25" s="192"/>
      <c r="AV25" s="192"/>
    </row>
    <row r="26" spans="2:48" ht="15" customHeight="1" x14ac:dyDescent="0.15">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2"/>
      <c r="AE26" s="192"/>
      <c r="AF26" s="192"/>
      <c r="AG26" s="192"/>
      <c r="AH26" s="192"/>
      <c r="AI26" s="192"/>
      <c r="AJ26" s="192"/>
      <c r="AK26" s="192"/>
      <c r="AL26" s="192"/>
      <c r="AM26" s="192"/>
      <c r="AN26" s="192"/>
      <c r="AO26" s="192"/>
      <c r="AP26" s="192"/>
      <c r="AQ26" s="192"/>
      <c r="AR26" s="192"/>
      <c r="AS26" s="192"/>
      <c r="AT26" s="192"/>
      <c r="AU26" s="192"/>
      <c r="AV26" s="192"/>
    </row>
    <row r="27" spans="2:48" ht="15" customHeight="1" x14ac:dyDescent="0.15">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2"/>
      <c r="AE27" s="192"/>
      <c r="AF27" s="192"/>
      <c r="AG27" s="192"/>
      <c r="AH27" s="192"/>
      <c r="AI27" s="192"/>
      <c r="AJ27" s="192"/>
      <c r="AK27" s="192"/>
      <c r="AL27" s="192"/>
      <c r="AM27" s="192"/>
      <c r="AN27" s="192"/>
      <c r="AO27" s="192"/>
      <c r="AP27" s="192"/>
      <c r="AQ27" s="192"/>
      <c r="AR27" s="192"/>
      <c r="AS27" s="192"/>
      <c r="AT27" s="192"/>
      <c r="AU27" s="192"/>
      <c r="AV27" s="192"/>
    </row>
    <row r="28" spans="2:48" ht="20.25" customHeight="1" x14ac:dyDescent="0.15">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row>
    <row r="29" spans="2:48" ht="15" customHeight="1" x14ac:dyDescent="0.15">
      <c r="B29" s="202" t="s">
        <v>34</v>
      </c>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row>
    <row r="30" spans="2:48" ht="63.75" customHeight="1" x14ac:dyDescent="0.15">
      <c r="B30" s="202"/>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row>
    <row r="31" spans="2:48" ht="15" customHeight="1" x14ac:dyDescent="0.15">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row>
    <row r="32" spans="2:48" ht="15" customHeight="1" x14ac:dyDescent="0.15">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row>
    <row r="33" spans="2:29" x14ac:dyDescent="0.15">
      <c r="B33" s="169"/>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row>
    <row r="34" spans="2:29" x14ac:dyDescent="0.15">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row>
    <row r="144" spans="8:8" x14ac:dyDescent="0.15">
      <c r="H144" s="170"/>
    </row>
    <row r="147" spans="8:9" x14ac:dyDescent="0.15">
      <c r="I147" s="170"/>
    </row>
    <row r="154" spans="8:9" x14ac:dyDescent="0.15">
      <c r="I154" s="170"/>
    </row>
    <row r="155" spans="8:9" x14ac:dyDescent="0.15">
      <c r="I155" s="170"/>
    </row>
    <row r="160" spans="8:9" x14ac:dyDescent="0.15">
      <c r="H160" s="170"/>
      <c r="I160" s="170"/>
    </row>
    <row r="162" spans="9:9" x14ac:dyDescent="0.15">
      <c r="I162" s="170"/>
    </row>
  </sheetData>
  <sheetProtection sheet="1" objects="1" scenarios="1"/>
  <protectedRanges>
    <protectedRange sqref="G12:AC12 G13:O13 B14:T14 G16:AC16 G15:O15 U13:AC15" name="基本情報_1"/>
  </protectedRanges>
  <mergeCells count="27">
    <mergeCell ref="B12:F12"/>
    <mergeCell ref="G12:O12"/>
    <mergeCell ref="P12:T12"/>
    <mergeCell ref="U12:AC12"/>
    <mergeCell ref="B9:AC9"/>
    <mergeCell ref="AD18:AV27"/>
    <mergeCell ref="B25:AC28"/>
    <mergeCell ref="G16:H16"/>
    <mergeCell ref="B32:AC32"/>
    <mergeCell ref="B18:AC24"/>
    <mergeCell ref="N16:O16"/>
    <mergeCell ref="P16:AC16"/>
    <mergeCell ref="I16:M16"/>
    <mergeCell ref="B29:AC30"/>
    <mergeCell ref="B16:F16"/>
    <mergeCell ref="P14:T14"/>
    <mergeCell ref="U14:AC14"/>
    <mergeCell ref="B13:F13"/>
    <mergeCell ref="P15:T15"/>
    <mergeCell ref="U15:AC15"/>
    <mergeCell ref="G15:O15"/>
    <mergeCell ref="B14:F14"/>
    <mergeCell ref="B15:F15"/>
    <mergeCell ref="G14:O14"/>
    <mergeCell ref="G13:O13"/>
    <mergeCell ref="P13:T13"/>
    <mergeCell ref="U13:AC13"/>
  </mergeCells>
  <phoneticPr fontId="1"/>
  <conditionalFormatting sqref="G12 U12 G13 U13 G14 U14 G15 U15 I16 P16">
    <cfRule type="expression" dxfId="4" priority="1" stopIfTrue="1">
      <formula>G12=""</formula>
    </cfRule>
  </conditionalFormatting>
  <dataValidations count="4">
    <dataValidation allowBlank="1" showInputMessage="1" showErrorMessage="1" promptTitle="所在地" prompt="「豊田市」から入力してください。" sqref="U13:AC13" xr:uid="{00000000-0002-0000-0100-000000000000}"/>
    <dataValidation allowBlank="1" showInputMessage="1" showErrorMessage="1" promptTitle="自己点検日" prompt="&quot;yyyy/m/d&quot;形式で入力してください。" sqref="G15:O15" xr:uid="{00000000-0002-0000-0100-000001000000}"/>
    <dataValidation allowBlank="1" showInputMessage="1" showErrorMessage="1" promptTitle="運営指導日" prompt="&quot;yyyy/m/d&quot;形式で入力してください。" sqref="U15:AC15" xr:uid="{00000000-0002-0000-0100-000002000000}"/>
    <dataValidation type="textLength" operator="equal" allowBlank="1" showInputMessage="1" showErrorMessage="1" sqref="U12:AC12" xr:uid="{B884F0AF-65FF-454C-BB8F-142B9AA60A1C}">
      <formula1>10</formula1>
    </dataValidation>
  </dataValidations>
  <pageMargins left="0.70866141732283472" right="0.70866141732283472" top="0.74803149606299213" bottom="0.74803149606299213" header="0.31496062992125984" footer="0.31496062992125984"/>
  <pageSetup paperSize="9"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テーブル!$B$4:$B$26</xm:f>
          </x14:formula1>
          <xm:sqref>G13:O13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AE46"/>
  <sheetViews>
    <sheetView showGridLines="0" view="pageBreakPreview" zoomScaleNormal="83" zoomScaleSheetLayoutView="100" workbookViewId="0">
      <pane ySplit="1" topLeftCell="A6" activePane="bottomLeft" state="frozen"/>
      <selection pane="bottomLeft" activeCell="C6" sqref="C6"/>
    </sheetView>
  </sheetViews>
  <sheetFormatPr defaultRowHeight="20.100000000000001" customHeight="1" x14ac:dyDescent="0.15"/>
  <cols>
    <col min="1" max="1" width="27.75" style="10" customWidth="1"/>
    <col min="2" max="2" width="60.25" style="11" customWidth="1"/>
    <col min="3" max="3" width="10.25" style="11" customWidth="1"/>
    <col min="4" max="4" width="47.25" style="11" customWidth="1"/>
    <col min="5" max="5" width="19.625" style="12" customWidth="1"/>
    <col min="6" max="6" width="14.625" style="1" hidden="1" customWidth="1"/>
    <col min="7" max="7" width="4" style="2" hidden="1" customWidth="1"/>
    <col min="8" max="8" width="9" style="2" hidden="1" customWidth="1"/>
    <col min="9" max="9" width="10.375" style="2" hidden="1" customWidth="1"/>
    <col min="10" max="15" width="9" style="1" hidden="1" customWidth="1"/>
    <col min="16" max="31" width="9" style="1"/>
    <col min="32" max="16384" width="9" style="2"/>
  </cols>
  <sheetData>
    <row r="1" spans="1:31" ht="39.75" thickBot="1" x14ac:dyDescent="0.2">
      <c r="A1" s="33" t="s">
        <v>7</v>
      </c>
      <c r="B1" s="34" t="s">
        <v>0</v>
      </c>
      <c r="C1" s="42" t="s">
        <v>80</v>
      </c>
      <c r="D1" s="35" t="s">
        <v>6</v>
      </c>
      <c r="E1" s="36" t="s">
        <v>2</v>
      </c>
      <c r="F1" s="129" t="str">
        <f>表紙!G13&amp;""</f>
        <v/>
      </c>
      <c r="G1" s="130"/>
      <c r="H1" s="130"/>
      <c r="I1" s="130"/>
      <c r="L1" s="1">
        <v>36</v>
      </c>
      <c r="M1" s="1">
        <v>28</v>
      </c>
    </row>
    <row r="2" spans="1:31" ht="57" thickTop="1" x14ac:dyDescent="0.15">
      <c r="A2" s="153" t="s">
        <v>140</v>
      </c>
      <c r="B2" s="229" t="s">
        <v>84</v>
      </c>
      <c r="C2" s="139"/>
      <c r="D2" s="157"/>
      <c r="E2" s="13"/>
      <c r="F2" s="129" t="str">
        <f>_xlfn.XLOOKUP($F$1,テーブル!$B$4:$B$26,テーブル!$C$4:$C$26,"",0,1)</f>
        <v/>
      </c>
      <c r="G2" s="130"/>
      <c r="H2" s="130"/>
      <c r="I2" s="130"/>
      <c r="J2" s="32">
        <f>LEN(B2)</f>
        <v>21</v>
      </c>
      <c r="K2" s="1">
        <f t="shared" ref="K2:K46" si="0">LEN(D2)</f>
        <v>0</v>
      </c>
      <c r="L2" s="1">
        <f>ROUNDUP(J2/$L$1,0)</f>
        <v>1</v>
      </c>
      <c r="M2" s="1">
        <f t="shared" ref="M2:M46" si="1">ROUNDUP(K2/$M$1,0)</f>
        <v>0</v>
      </c>
      <c r="N2" s="1">
        <f t="shared" ref="N2:N46" si="2">MAX(L2,M2)</f>
        <v>1</v>
      </c>
      <c r="O2" s="159" t="str">
        <f>_xlfn.XLOOKUP(N2,テーブル!$AE$4:$AE$14,テーブル!$AF$4:$AF$14,"",0,1)</f>
        <v>0
1</v>
      </c>
    </row>
    <row r="3" spans="1:31" ht="56.25" x14ac:dyDescent="0.15">
      <c r="A3" s="154" t="s">
        <v>139</v>
      </c>
      <c r="B3" s="230" t="s">
        <v>85</v>
      </c>
      <c r="C3" s="140"/>
      <c r="D3" s="157"/>
      <c r="E3" s="13"/>
      <c r="F3" s="129" t="str">
        <f>_xlfn.XLOOKUP($F$1,テーブル!$B$4:$B$26,テーブル!$D$4:$D$26,"",0,1)</f>
        <v/>
      </c>
      <c r="G3" s="130"/>
      <c r="H3" s="130"/>
      <c r="I3" s="130"/>
      <c r="J3" s="32">
        <f t="shared" ref="J3:J46" si="3">LEN(B3)</f>
        <v>19</v>
      </c>
      <c r="K3" s="1">
        <f t="shared" si="0"/>
        <v>0</v>
      </c>
      <c r="L3" s="1">
        <f t="shared" ref="L3:L46" si="4">ROUNDUP(J3/$L$1,0)</f>
        <v>1</v>
      </c>
      <c r="M3" s="1">
        <f t="shared" si="1"/>
        <v>0</v>
      </c>
      <c r="N3" s="1">
        <f t="shared" si="2"/>
        <v>1</v>
      </c>
      <c r="O3" s="159" t="str">
        <f>_xlfn.XLOOKUP(N3,テーブル!$AE$4:$AE$14,テーブル!$AF$4:$AF$14,"",0,1)</f>
        <v>0
1</v>
      </c>
    </row>
    <row r="4" spans="1:31" s="5" customFormat="1" ht="42.75" x14ac:dyDescent="0.15">
      <c r="A4" s="14" t="s">
        <v>11</v>
      </c>
      <c r="B4" s="231" t="s">
        <v>86</v>
      </c>
      <c r="C4" s="141"/>
      <c r="D4" s="3"/>
      <c r="E4" s="4"/>
      <c r="F4" s="129"/>
      <c r="G4" s="131"/>
      <c r="H4" s="131"/>
      <c r="I4" s="131"/>
      <c r="J4" s="32">
        <f t="shared" si="3"/>
        <v>72</v>
      </c>
      <c r="K4" s="1">
        <f t="shared" si="0"/>
        <v>0</v>
      </c>
      <c r="L4" s="1">
        <f t="shared" si="4"/>
        <v>2</v>
      </c>
      <c r="M4" s="1">
        <f t="shared" si="1"/>
        <v>0</v>
      </c>
      <c r="N4" s="1">
        <f t="shared" si="2"/>
        <v>2</v>
      </c>
      <c r="O4" s="159" t="str">
        <f>_xlfn.XLOOKUP(N4,テーブル!$AE$4:$AE$14,テーブル!$AF$4:$AF$14,"",0,1)</f>
        <v>0
1
2</v>
      </c>
      <c r="P4" s="1"/>
      <c r="Q4" s="1"/>
      <c r="R4" s="1"/>
      <c r="S4" s="1"/>
      <c r="T4" s="1"/>
      <c r="U4" s="1"/>
      <c r="V4" s="1"/>
      <c r="W4" s="1"/>
      <c r="X4" s="1"/>
      <c r="Y4" s="1"/>
      <c r="Z4" s="1"/>
      <c r="AA4" s="1"/>
      <c r="AB4" s="1"/>
      <c r="AC4" s="1"/>
      <c r="AD4" s="1"/>
      <c r="AE4" s="1"/>
    </row>
    <row r="5" spans="1:31" s="5" customFormat="1" ht="28.5" x14ac:dyDescent="0.15">
      <c r="A5" s="14" t="s">
        <v>14</v>
      </c>
      <c r="B5" s="232" t="s">
        <v>87</v>
      </c>
      <c r="C5" s="141"/>
      <c r="D5" s="6"/>
      <c r="E5" s="37"/>
      <c r="F5" s="129"/>
      <c r="G5" s="131"/>
      <c r="H5" s="131"/>
      <c r="I5" s="131"/>
      <c r="J5" s="32">
        <f t="shared" si="3"/>
        <v>35</v>
      </c>
      <c r="K5" s="1">
        <f t="shared" si="0"/>
        <v>0</v>
      </c>
      <c r="L5" s="1">
        <f t="shared" si="4"/>
        <v>1</v>
      </c>
      <c r="M5" s="1">
        <f t="shared" si="1"/>
        <v>0</v>
      </c>
      <c r="N5" s="1">
        <f t="shared" si="2"/>
        <v>1</v>
      </c>
      <c r="O5" s="159" t="str">
        <f>_xlfn.XLOOKUP(N5,テーブル!$AE$4:$AE$14,テーブル!$AF$4:$AF$14,"",0,1)</f>
        <v>0
1</v>
      </c>
      <c r="P5" s="1"/>
      <c r="Q5" s="1"/>
      <c r="R5" s="1"/>
      <c r="S5" s="1"/>
      <c r="T5" s="1"/>
      <c r="U5" s="1"/>
      <c r="V5" s="1"/>
      <c r="W5" s="1"/>
      <c r="X5" s="1"/>
      <c r="Y5" s="1"/>
      <c r="Z5" s="1"/>
      <c r="AA5" s="1"/>
      <c r="AB5" s="1"/>
      <c r="AC5" s="1"/>
      <c r="AD5" s="1"/>
      <c r="AE5" s="1"/>
    </row>
    <row r="6" spans="1:31" s="5" customFormat="1" ht="28.5" x14ac:dyDescent="0.15">
      <c r="A6" s="14" t="s">
        <v>9</v>
      </c>
      <c r="B6" s="233" t="s">
        <v>88</v>
      </c>
      <c r="C6" s="141"/>
      <c r="D6" s="3"/>
      <c r="E6" s="38"/>
      <c r="F6" s="129"/>
      <c r="G6" s="131"/>
      <c r="H6" s="131"/>
      <c r="I6" s="131"/>
      <c r="J6" s="32">
        <f t="shared" si="3"/>
        <v>23</v>
      </c>
      <c r="K6" s="1">
        <f t="shared" si="0"/>
        <v>0</v>
      </c>
      <c r="L6" s="1">
        <f t="shared" si="4"/>
        <v>1</v>
      </c>
      <c r="M6" s="1">
        <f t="shared" si="1"/>
        <v>0</v>
      </c>
      <c r="N6" s="1">
        <f t="shared" si="2"/>
        <v>1</v>
      </c>
      <c r="O6" s="159" t="str">
        <f>_xlfn.XLOOKUP(N6,テーブル!$AE$4:$AE$14,テーブル!$AF$4:$AF$14,"",0,1)</f>
        <v>0
1</v>
      </c>
      <c r="P6" s="1"/>
      <c r="Q6" s="1"/>
      <c r="R6" s="1"/>
      <c r="S6" s="1"/>
      <c r="T6" s="1"/>
      <c r="U6" s="1"/>
      <c r="V6" s="1"/>
      <c r="W6" s="1"/>
      <c r="X6" s="1"/>
      <c r="Y6" s="1"/>
      <c r="Z6" s="1"/>
      <c r="AA6" s="1"/>
      <c r="AB6" s="1"/>
      <c r="AC6" s="1"/>
      <c r="AD6" s="1"/>
      <c r="AE6" s="1"/>
    </row>
    <row r="7" spans="1:31" s="5" customFormat="1" ht="42.75" x14ac:dyDescent="0.15">
      <c r="A7" s="15" t="s">
        <v>10</v>
      </c>
      <c r="B7" s="234" t="s">
        <v>89</v>
      </c>
      <c r="C7" s="141"/>
      <c r="D7" s="7"/>
      <c r="E7" s="39"/>
      <c r="F7" s="129"/>
      <c r="G7" s="131"/>
      <c r="H7" s="131"/>
      <c r="I7" s="131"/>
      <c r="J7" s="32">
        <f t="shared" si="3"/>
        <v>54</v>
      </c>
      <c r="K7" s="1">
        <f t="shared" si="0"/>
        <v>0</v>
      </c>
      <c r="L7" s="1">
        <f t="shared" si="4"/>
        <v>2</v>
      </c>
      <c r="M7" s="1">
        <f t="shared" si="1"/>
        <v>0</v>
      </c>
      <c r="N7" s="1">
        <f t="shared" si="2"/>
        <v>2</v>
      </c>
      <c r="O7" s="159" t="str">
        <f>_xlfn.XLOOKUP(N7,テーブル!$AE$4:$AE$14,テーブル!$AF$4:$AF$14,"",0,1)</f>
        <v>0
1
2</v>
      </c>
      <c r="P7" s="1"/>
      <c r="Q7" s="1"/>
      <c r="R7" s="1"/>
      <c r="S7" s="1"/>
      <c r="T7" s="1"/>
      <c r="U7" s="1"/>
      <c r="V7" s="1"/>
      <c r="W7" s="1"/>
      <c r="X7" s="1"/>
      <c r="Y7" s="1"/>
      <c r="Z7" s="1"/>
      <c r="AA7" s="1"/>
      <c r="AB7" s="1"/>
      <c r="AC7" s="1"/>
      <c r="AD7" s="1"/>
      <c r="AE7" s="1"/>
    </row>
    <row r="8" spans="1:31" s="5" customFormat="1" ht="57" x14ac:dyDescent="0.15">
      <c r="A8" s="216" t="s">
        <v>12</v>
      </c>
      <c r="B8" s="235" t="s">
        <v>90</v>
      </c>
      <c r="C8" s="142"/>
      <c r="D8" s="16" t="s">
        <v>15</v>
      </c>
      <c r="E8" s="156"/>
      <c r="F8" s="129"/>
      <c r="G8" s="131"/>
      <c r="H8" s="131"/>
      <c r="I8" s="131"/>
      <c r="J8" s="32">
        <f t="shared" si="3"/>
        <v>88</v>
      </c>
      <c r="K8" s="1">
        <f t="shared" si="0"/>
        <v>35</v>
      </c>
      <c r="L8" s="1">
        <f t="shared" si="4"/>
        <v>3</v>
      </c>
      <c r="M8" s="1">
        <f t="shared" si="1"/>
        <v>2</v>
      </c>
      <c r="N8" s="1">
        <f t="shared" si="2"/>
        <v>3</v>
      </c>
      <c r="O8" s="159" t="str">
        <f>_xlfn.XLOOKUP(N8,テーブル!$AE$4:$AE$14,テーブル!$AF$4:$AF$14,"",0,1)</f>
        <v>0
1
2
3</v>
      </c>
      <c r="P8" s="1"/>
      <c r="Q8" s="1"/>
      <c r="R8" s="1"/>
      <c r="S8" s="1"/>
      <c r="T8" s="1"/>
      <c r="U8" s="1"/>
      <c r="V8" s="1"/>
      <c r="W8" s="1"/>
      <c r="X8" s="1"/>
      <c r="Y8" s="1"/>
      <c r="Z8" s="1"/>
      <c r="AA8" s="1"/>
      <c r="AB8" s="1"/>
      <c r="AC8" s="1"/>
      <c r="AD8" s="1"/>
      <c r="AE8" s="1"/>
    </row>
    <row r="9" spans="1:31" s="5" customFormat="1" ht="28.5" x14ac:dyDescent="0.15">
      <c r="A9" s="217"/>
      <c r="B9" s="236" t="s">
        <v>137</v>
      </c>
      <c r="C9" s="143"/>
      <c r="D9" s="31"/>
      <c r="E9" s="155"/>
      <c r="F9" s="129"/>
      <c r="G9" s="131"/>
      <c r="H9" s="131"/>
      <c r="I9" s="131"/>
      <c r="J9" s="32">
        <f t="shared" si="3"/>
        <v>29</v>
      </c>
      <c r="K9" s="1">
        <f t="shared" si="0"/>
        <v>0</v>
      </c>
      <c r="L9" s="1">
        <f t="shared" si="4"/>
        <v>1</v>
      </c>
      <c r="M9" s="1">
        <f t="shared" si="1"/>
        <v>0</v>
      </c>
      <c r="N9" s="1">
        <f t="shared" si="2"/>
        <v>1</v>
      </c>
      <c r="O9" s="159" t="str">
        <f>_xlfn.XLOOKUP(N9,テーブル!$AE$4:$AE$14,テーブル!$AF$4:$AF$14,"",0,1)</f>
        <v>0
1</v>
      </c>
      <c r="P9" s="1"/>
      <c r="Q9" s="1"/>
      <c r="R9" s="1"/>
      <c r="S9" s="1"/>
      <c r="T9" s="1"/>
      <c r="U9" s="1"/>
      <c r="V9" s="1"/>
      <c r="W9" s="1"/>
      <c r="X9" s="1"/>
      <c r="Y9" s="1"/>
      <c r="Z9" s="1"/>
      <c r="AA9" s="1"/>
      <c r="AB9" s="1"/>
      <c r="AC9" s="1"/>
      <c r="AD9" s="1"/>
      <c r="AE9" s="1"/>
    </row>
    <row r="10" spans="1:31" s="5" customFormat="1" ht="28.5" x14ac:dyDescent="0.15">
      <c r="A10" s="14" t="s">
        <v>13</v>
      </c>
      <c r="B10" s="233" t="s">
        <v>91</v>
      </c>
      <c r="C10" s="141"/>
      <c r="D10" s="3"/>
      <c r="E10" s="152"/>
      <c r="F10" s="129"/>
      <c r="G10" s="131"/>
      <c r="H10" s="131"/>
      <c r="I10" s="131"/>
      <c r="J10" s="32">
        <f t="shared" si="3"/>
        <v>25</v>
      </c>
      <c r="K10" s="1">
        <f t="shared" si="0"/>
        <v>0</v>
      </c>
      <c r="L10" s="1">
        <f t="shared" si="4"/>
        <v>1</v>
      </c>
      <c r="M10" s="1">
        <f t="shared" si="1"/>
        <v>0</v>
      </c>
      <c r="N10" s="1">
        <f t="shared" si="2"/>
        <v>1</v>
      </c>
      <c r="O10" s="159" t="str">
        <f>_xlfn.XLOOKUP(N10,テーブル!$AE$4:$AE$14,テーブル!$AF$4:$AF$14,"",0,1)</f>
        <v>0
1</v>
      </c>
      <c r="P10" s="1"/>
      <c r="Q10" s="1"/>
      <c r="R10" s="1"/>
      <c r="S10" s="1"/>
      <c r="T10" s="1"/>
      <c r="U10" s="1"/>
      <c r="V10" s="1"/>
      <c r="W10" s="1"/>
      <c r="X10" s="1"/>
      <c r="Y10" s="1"/>
      <c r="Z10" s="1"/>
      <c r="AA10" s="1"/>
      <c r="AB10" s="1"/>
      <c r="AC10" s="1"/>
      <c r="AD10" s="1"/>
      <c r="AE10" s="1"/>
    </row>
    <row r="11" spans="1:31" s="5" customFormat="1" ht="42.75" x14ac:dyDescent="0.15">
      <c r="A11" s="14" t="s">
        <v>5</v>
      </c>
      <c r="B11" s="231" t="s">
        <v>92</v>
      </c>
      <c r="C11" s="141"/>
      <c r="D11" s="8"/>
      <c r="E11" s="9"/>
      <c r="F11" s="129"/>
      <c r="G11" s="131" t="str">
        <f>IFERROR(MATCH($C$2,テーブル!$P$3:$AA$3,0),"")</f>
        <v/>
      </c>
      <c r="H11" s="131" t="e">
        <f>MATCH($C$3,テーブル!$P$3:$AA$3,0)</f>
        <v>#N/A</v>
      </c>
      <c r="I11" s="131"/>
      <c r="J11" s="32">
        <f t="shared" si="3"/>
        <v>62</v>
      </c>
      <c r="K11" s="1">
        <f t="shared" si="0"/>
        <v>0</v>
      </c>
      <c r="L11" s="1">
        <f t="shared" si="4"/>
        <v>2</v>
      </c>
      <c r="M11" s="1">
        <f t="shared" si="1"/>
        <v>0</v>
      </c>
      <c r="N11" s="1">
        <f t="shared" si="2"/>
        <v>2</v>
      </c>
      <c r="O11" s="159" t="str">
        <f>_xlfn.XLOOKUP(N11,テーブル!$AE$4:$AE$14,テーブル!$AF$4:$AF$14,"",0,1)</f>
        <v>0
1
2</v>
      </c>
      <c r="P11" s="1"/>
      <c r="Q11" s="1"/>
      <c r="R11" s="1"/>
      <c r="S11" s="1"/>
      <c r="T11" s="1"/>
      <c r="U11" s="1"/>
      <c r="V11" s="1"/>
      <c r="W11" s="1"/>
      <c r="X11" s="1"/>
      <c r="Y11" s="1"/>
      <c r="Z11" s="1"/>
      <c r="AA11" s="1"/>
      <c r="AB11" s="1"/>
      <c r="AC11" s="1"/>
      <c r="AD11" s="1"/>
      <c r="AE11" s="1"/>
    </row>
    <row r="12" spans="1:31" s="5" customFormat="1" ht="57" x14ac:dyDescent="0.15">
      <c r="A12" s="14" t="s">
        <v>81</v>
      </c>
      <c r="B12" s="231" t="s">
        <v>93</v>
      </c>
      <c r="C12" s="141"/>
      <c r="D12" s="3" t="s">
        <v>141</v>
      </c>
      <c r="E12" s="9"/>
      <c r="F12" s="129">
        <v>1</v>
      </c>
      <c r="G12" s="131">
        <f t="array" ref="G12">IFERROR(INDEX(テーブル!$P$4:$AA$38,調書!$F12,調書!$G$11),0)</f>
        <v>0</v>
      </c>
      <c r="H12" s="131">
        <f t="array" ref="H12">IFERROR(INDEX(テーブル!$P$4:$AA$38,調書!$F12,$H$11),0)</f>
        <v>0</v>
      </c>
      <c r="I12" s="131">
        <f>G12+H12</f>
        <v>0</v>
      </c>
      <c r="J12" s="32">
        <f t="shared" si="3"/>
        <v>59</v>
      </c>
      <c r="K12" s="1">
        <f t="shared" si="0"/>
        <v>79</v>
      </c>
      <c r="L12" s="1">
        <f t="shared" si="4"/>
        <v>2</v>
      </c>
      <c r="M12" s="1">
        <f t="shared" si="1"/>
        <v>3</v>
      </c>
      <c r="N12" s="1">
        <f t="shared" si="2"/>
        <v>3</v>
      </c>
      <c r="O12" s="159" t="str">
        <f>_xlfn.XLOOKUP(N12,テーブル!$AE$4:$AE$14,テーブル!$AF$4:$AF$14,"",0,1)</f>
        <v>0
1
2
3</v>
      </c>
      <c r="P12" s="1"/>
      <c r="Q12" s="1"/>
      <c r="R12" s="1"/>
      <c r="S12" s="1"/>
      <c r="T12" s="1"/>
      <c r="U12" s="1"/>
      <c r="V12" s="1"/>
      <c r="W12" s="1"/>
      <c r="X12" s="1"/>
      <c r="Y12" s="1"/>
      <c r="Z12" s="1"/>
      <c r="AA12" s="1"/>
      <c r="AB12" s="1"/>
      <c r="AC12" s="1"/>
      <c r="AD12" s="1"/>
      <c r="AE12" s="1"/>
    </row>
    <row r="13" spans="1:31" s="5" customFormat="1" ht="28.5" x14ac:dyDescent="0.15">
      <c r="A13" s="216" t="s">
        <v>131</v>
      </c>
      <c r="B13" s="237" t="s">
        <v>94</v>
      </c>
      <c r="C13" s="144"/>
      <c r="D13" s="16"/>
      <c r="E13" s="21"/>
      <c r="F13" s="129">
        <v>2</v>
      </c>
      <c r="G13" s="131">
        <f t="array" ref="G13">IFERROR(INDEX(テーブル!$P$4:$AA$38,調書!$F13,調書!$G$11),0)</f>
        <v>0</v>
      </c>
      <c r="H13" s="131">
        <f t="array" ref="H13">IFERROR(INDEX(テーブル!$P$4:$AA$38,調書!$F13,$H$11),0)</f>
        <v>0</v>
      </c>
      <c r="I13" s="131">
        <f t="shared" ref="I13:I46" si="5">G13+H13</f>
        <v>0</v>
      </c>
      <c r="J13" s="32">
        <f t="shared" si="3"/>
        <v>15</v>
      </c>
      <c r="K13" s="1">
        <f t="shared" si="0"/>
        <v>0</v>
      </c>
      <c r="L13" s="1">
        <f t="shared" si="4"/>
        <v>1</v>
      </c>
      <c r="M13" s="1">
        <f t="shared" si="1"/>
        <v>0</v>
      </c>
      <c r="N13" s="1">
        <f t="shared" si="2"/>
        <v>1</v>
      </c>
      <c r="O13" s="159" t="str">
        <f>_xlfn.XLOOKUP(N13,テーブル!$AE$4:$AE$14,テーブル!$AF$4:$AF$14,"",0,1)</f>
        <v>0
1</v>
      </c>
      <c r="P13" s="1"/>
      <c r="Q13" s="1"/>
      <c r="R13" s="1"/>
      <c r="S13" s="1"/>
      <c r="T13" s="1"/>
      <c r="U13" s="1"/>
      <c r="V13" s="1"/>
      <c r="W13" s="1"/>
      <c r="X13" s="1"/>
      <c r="Y13" s="1"/>
      <c r="Z13" s="1"/>
      <c r="AA13" s="1"/>
      <c r="AB13" s="1"/>
      <c r="AC13" s="1"/>
      <c r="AD13" s="1"/>
      <c r="AE13" s="1"/>
    </row>
    <row r="14" spans="1:31" s="5" customFormat="1" ht="42.75" x14ac:dyDescent="0.15">
      <c r="A14" s="221"/>
      <c r="B14" s="238" t="s">
        <v>95</v>
      </c>
      <c r="C14" s="145"/>
      <c r="D14" s="17"/>
      <c r="E14" s="22"/>
      <c r="F14" s="129">
        <v>3</v>
      </c>
      <c r="G14" s="131">
        <f t="array" ref="G14">IFERROR(INDEX(テーブル!$P$4:$AA$38,調書!$F14,調書!$G$11),0)</f>
        <v>0</v>
      </c>
      <c r="H14" s="131">
        <f t="array" ref="H14">IFERROR(INDEX(テーブル!$P$4:$AA$38,調書!$F14,$H$11),0)</f>
        <v>0</v>
      </c>
      <c r="I14" s="131">
        <f t="shared" si="5"/>
        <v>0</v>
      </c>
      <c r="J14" s="32">
        <f t="shared" si="3"/>
        <v>61</v>
      </c>
      <c r="K14" s="1">
        <f t="shared" si="0"/>
        <v>0</v>
      </c>
      <c r="L14" s="1">
        <f t="shared" si="4"/>
        <v>2</v>
      </c>
      <c r="M14" s="1">
        <f t="shared" si="1"/>
        <v>0</v>
      </c>
      <c r="N14" s="1">
        <f t="shared" si="2"/>
        <v>2</v>
      </c>
      <c r="O14" s="159" t="str">
        <f>_xlfn.XLOOKUP(N14,テーブル!$AE$4:$AE$14,テーブル!$AF$4:$AF$14,"",0,1)</f>
        <v>0
1
2</v>
      </c>
      <c r="P14" s="1"/>
      <c r="Q14" s="1"/>
      <c r="R14" s="1"/>
      <c r="S14" s="1"/>
      <c r="T14" s="1"/>
      <c r="U14" s="1"/>
      <c r="V14" s="1"/>
      <c r="W14" s="1"/>
      <c r="X14" s="1"/>
      <c r="Y14" s="1"/>
      <c r="Z14" s="1"/>
      <c r="AA14" s="1"/>
      <c r="AB14" s="1"/>
      <c r="AC14" s="1"/>
      <c r="AD14" s="1"/>
      <c r="AE14" s="1"/>
    </row>
    <row r="15" spans="1:31" s="5" customFormat="1" ht="42.75" x14ac:dyDescent="0.15">
      <c r="A15" s="221"/>
      <c r="B15" s="239" t="s">
        <v>96</v>
      </c>
      <c r="C15" s="146"/>
      <c r="D15" s="17"/>
      <c r="E15" s="22"/>
      <c r="F15" s="129">
        <v>4</v>
      </c>
      <c r="G15" s="131">
        <f t="array" ref="G15">IFERROR(INDEX(テーブル!$P$4:$AA$38,調書!$F15,調書!$G$11),0)</f>
        <v>0</v>
      </c>
      <c r="H15" s="131">
        <f t="array" ref="H15">IFERROR(INDEX(テーブル!$P$4:$AA$38,調書!$F15,$H$11),0)</f>
        <v>0</v>
      </c>
      <c r="I15" s="131">
        <f t="shared" si="5"/>
        <v>0</v>
      </c>
      <c r="J15" s="32">
        <f t="shared" si="3"/>
        <v>57</v>
      </c>
      <c r="K15" s="1">
        <f t="shared" si="0"/>
        <v>0</v>
      </c>
      <c r="L15" s="1">
        <f t="shared" si="4"/>
        <v>2</v>
      </c>
      <c r="M15" s="1">
        <f t="shared" si="1"/>
        <v>0</v>
      </c>
      <c r="N15" s="1">
        <f t="shared" si="2"/>
        <v>2</v>
      </c>
      <c r="O15" s="159" t="str">
        <f>_xlfn.XLOOKUP(N15,テーブル!$AE$4:$AE$14,テーブル!$AF$4:$AF$14,"",0,1)</f>
        <v>0
1
2</v>
      </c>
      <c r="P15" s="1"/>
      <c r="Q15" s="1"/>
      <c r="R15" s="1"/>
      <c r="S15" s="1"/>
      <c r="T15" s="1"/>
      <c r="U15" s="1"/>
      <c r="V15" s="1"/>
      <c r="W15" s="1"/>
      <c r="X15" s="1"/>
      <c r="Y15" s="1"/>
      <c r="Z15" s="1"/>
      <c r="AA15" s="1"/>
      <c r="AB15" s="1"/>
      <c r="AC15" s="1"/>
      <c r="AD15" s="1"/>
      <c r="AE15" s="1"/>
    </row>
    <row r="16" spans="1:31" s="5" customFormat="1" ht="57" x14ac:dyDescent="0.15">
      <c r="A16" s="221"/>
      <c r="B16" s="239" t="s">
        <v>97</v>
      </c>
      <c r="C16" s="146"/>
      <c r="D16" s="17" t="s">
        <v>142</v>
      </c>
      <c r="E16" s="22"/>
      <c r="F16" s="129">
        <v>5</v>
      </c>
      <c r="G16" s="131">
        <f t="array" ref="G16">IFERROR(INDEX(テーブル!$P$4:$AA$38,調書!$F16,調書!$G$11),0)</f>
        <v>0</v>
      </c>
      <c r="H16" s="131">
        <f t="array" ref="H16">IFERROR(INDEX(テーブル!$P$4:$AA$38,調書!$F16,$H$11),0)</f>
        <v>0</v>
      </c>
      <c r="I16" s="131">
        <f t="shared" si="5"/>
        <v>0</v>
      </c>
      <c r="J16" s="32">
        <f t="shared" si="3"/>
        <v>49</v>
      </c>
      <c r="K16" s="1">
        <f t="shared" si="0"/>
        <v>68</v>
      </c>
      <c r="L16" s="1">
        <f t="shared" si="4"/>
        <v>2</v>
      </c>
      <c r="M16" s="1">
        <f t="shared" si="1"/>
        <v>3</v>
      </c>
      <c r="N16" s="1">
        <f t="shared" si="2"/>
        <v>3</v>
      </c>
      <c r="O16" s="159" t="str">
        <f>_xlfn.XLOOKUP(N16,テーブル!$AE$4:$AE$14,テーブル!$AF$4:$AF$14,"",0,1)</f>
        <v>0
1
2
3</v>
      </c>
      <c r="P16" s="1"/>
      <c r="Q16" s="1"/>
      <c r="R16" s="1"/>
      <c r="S16" s="1"/>
      <c r="T16" s="1"/>
      <c r="U16" s="1"/>
      <c r="V16" s="1"/>
      <c r="W16" s="1"/>
      <c r="X16" s="1"/>
      <c r="Y16" s="1"/>
      <c r="Z16" s="1"/>
      <c r="AA16" s="1"/>
      <c r="AB16" s="1"/>
      <c r="AC16" s="1"/>
      <c r="AD16" s="1"/>
      <c r="AE16" s="1"/>
    </row>
    <row r="17" spans="1:31" s="5" customFormat="1" ht="42.75" x14ac:dyDescent="0.15">
      <c r="A17" s="217"/>
      <c r="B17" s="240" t="str">
        <f>IF($F$3=テーブル!$D$4,"申請時点において、令和８年度特例要件を満たす介護サービス事業所等に限り、","")&amp;"計画書において令和９年３月末までに一及び二の定めの整備を行うことを誓約した場合は、申請時点からを満たしているものとして取り扱う。"</f>
        <v>計画書において令和９年３月末までに一及び二の定めの整備を行うことを誓約した場合は、申請時点からを満たしているものとして取り扱う。</v>
      </c>
      <c r="C17" s="143"/>
      <c r="D17" s="18" t="s">
        <v>117</v>
      </c>
      <c r="E17" s="23"/>
      <c r="F17" s="129">
        <v>6</v>
      </c>
      <c r="G17" s="131">
        <f t="array" ref="G17">IFERROR(INDEX(テーブル!$P$4:$AA$38,調書!$F17,調書!$G$11),0)</f>
        <v>0</v>
      </c>
      <c r="H17" s="131">
        <f t="array" ref="H17">IFERROR(INDEX(テーブル!$P$4:$AA$38,調書!$F17,$H$11),0)</f>
        <v>0</v>
      </c>
      <c r="I17" s="131">
        <f t="shared" si="5"/>
        <v>0</v>
      </c>
      <c r="J17" s="32">
        <f t="shared" si="3"/>
        <v>64</v>
      </c>
      <c r="K17" s="1">
        <f t="shared" si="0"/>
        <v>50</v>
      </c>
      <c r="L17" s="1">
        <f t="shared" si="4"/>
        <v>2</v>
      </c>
      <c r="M17" s="1">
        <f t="shared" si="1"/>
        <v>2</v>
      </c>
      <c r="N17" s="1">
        <f t="shared" si="2"/>
        <v>2</v>
      </c>
      <c r="O17" s="159" t="str">
        <f>_xlfn.XLOOKUP(N17,テーブル!$AE$4:$AE$14,テーブル!$AF$4:$AF$14,"",0,1)</f>
        <v>0
1
2</v>
      </c>
      <c r="P17" s="1"/>
      <c r="Q17" s="1"/>
      <c r="R17" s="1"/>
      <c r="S17" s="1"/>
      <c r="T17" s="1"/>
      <c r="U17" s="1"/>
      <c r="V17" s="1"/>
      <c r="W17" s="1"/>
      <c r="X17" s="1"/>
      <c r="Y17" s="1"/>
      <c r="Z17" s="1"/>
      <c r="AA17" s="1"/>
      <c r="AB17" s="1"/>
      <c r="AC17" s="1"/>
      <c r="AD17" s="1"/>
      <c r="AE17" s="1"/>
    </row>
    <row r="18" spans="1:31" s="5" customFormat="1" ht="28.5" x14ac:dyDescent="0.15">
      <c r="A18" s="228" t="s">
        <v>132</v>
      </c>
      <c r="B18" s="241" t="s">
        <v>98</v>
      </c>
      <c r="C18" s="144"/>
      <c r="D18" s="16"/>
      <c r="E18" s="24"/>
      <c r="F18" s="129">
        <v>7</v>
      </c>
      <c r="G18" s="131">
        <f t="array" ref="G18">IFERROR(INDEX(テーブル!$P$4:$AA$38,調書!$F18,調書!$G$11),0)</f>
        <v>0</v>
      </c>
      <c r="H18" s="131">
        <f t="array" ref="H18">IFERROR(INDEX(テーブル!$P$4:$AA$38,調書!$F18,$H$11),0)</f>
        <v>0</v>
      </c>
      <c r="I18" s="131">
        <f t="shared" si="5"/>
        <v>0</v>
      </c>
      <c r="J18" s="32">
        <f t="shared" si="3"/>
        <v>11</v>
      </c>
      <c r="K18" s="1">
        <f t="shared" si="0"/>
        <v>0</v>
      </c>
      <c r="L18" s="1">
        <f t="shared" si="4"/>
        <v>1</v>
      </c>
      <c r="M18" s="1">
        <f t="shared" si="1"/>
        <v>0</v>
      </c>
      <c r="N18" s="1">
        <f t="shared" si="2"/>
        <v>1</v>
      </c>
      <c r="O18" s="159" t="str">
        <f>_xlfn.XLOOKUP(N18,テーブル!$AE$4:$AE$14,テーブル!$AF$4:$AF$14,"",0,1)</f>
        <v>0
1</v>
      </c>
      <c r="P18" s="1"/>
      <c r="Q18" s="1"/>
      <c r="R18" s="1"/>
      <c r="S18" s="1"/>
      <c r="T18" s="1"/>
      <c r="U18" s="1"/>
      <c r="V18" s="1"/>
      <c r="W18" s="1"/>
      <c r="X18" s="1"/>
      <c r="Y18" s="1"/>
      <c r="Z18" s="1"/>
      <c r="AA18" s="1"/>
      <c r="AB18" s="1"/>
      <c r="AC18" s="1"/>
      <c r="AD18" s="1"/>
      <c r="AE18" s="1"/>
    </row>
    <row r="19" spans="1:31" s="5" customFormat="1" ht="57" x14ac:dyDescent="0.15">
      <c r="A19" s="228"/>
      <c r="B19" s="242" t="s">
        <v>99</v>
      </c>
      <c r="C19" s="145"/>
      <c r="D19" s="17"/>
      <c r="E19" s="25"/>
      <c r="F19" s="129">
        <v>8</v>
      </c>
      <c r="G19" s="131">
        <f t="array" ref="G19">IFERROR(INDEX(テーブル!$P$4:$AA$38,調書!$F19,調書!$G$11),0)</f>
        <v>0</v>
      </c>
      <c r="H19" s="131">
        <f t="array" ref="H19">IFERROR(INDEX(テーブル!$P$4:$AA$38,調書!$F19,$H$11),0)</f>
        <v>0</v>
      </c>
      <c r="I19" s="131">
        <f t="shared" si="5"/>
        <v>0</v>
      </c>
      <c r="J19" s="32">
        <f t="shared" si="3"/>
        <v>94</v>
      </c>
      <c r="K19" s="1">
        <f t="shared" si="0"/>
        <v>0</v>
      </c>
      <c r="L19" s="1">
        <f t="shared" si="4"/>
        <v>3</v>
      </c>
      <c r="M19" s="1">
        <f t="shared" si="1"/>
        <v>0</v>
      </c>
      <c r="N19" s="1">
        <f t="shared" si="2"/>
        <v>3</v>
      </c>
      <c r="O19" s="159" t="str">
        <f>_xlfn.XLOOKUP(N19,テーブル!$AE$4:$AE$14,テーブル!$AF$4:$AF$14,"",0,1)</f>
        <v>0
1
2
3</v>
      </c>
      <c r="P19" s="1"/>
      <c r="Q19" s="1"/>
      <c r="R19" s="1"/>
      <c r="S19" s="1"/>
      <c r="T19" s="1"/>
      <c r="U19" s="1"/>
      <c r="V19" s="1"/>
      <c r="W19" s="1"/>
      <c r="X19" s="1"/>
      <c r="Y19" s="1"/>
      <c r="Z19" s="1"/>
      <c r="AA19" s="1"/>
      <c r="AB19" s="1"/>
      <c r="AC19" s="1"/>
      <c r="AD19" s="1"/>
      <c r="AE19" s="1"/>
    </row>
    <row r="20" spans="1:31" s="5" customFormat="1" ht="42.75" x14ac:dyDescent="0.15">
      <c r="A20" s="228"/>
      <c r="B20" s="243" t="s">
        <v>100</v>
      </c>
      <c r="C20" s="145"/>
      <c r="D20" s="17"/>
      <c r="E20" s="25"/>
      <c r="F20" s="129">
        <v>9</v>
      </c>
      <c r="G20" s="131">
        <f t="array" ref="G20">IFERROR(INDEX(テーブル!$P$4:$AA$38,調書!$F20,調書!$G$11),0)</f>
        <v>0</v>
      </c>
      <c r="H20" s="131">
        <f t="array" ref="H20">IFERROR(INDEX(テーブル!$P$4:$AA$38,調書!$F20,$H$11),0)</f>
        <v>0</v>
      </c>
      <c r="I20" s="131">
        <f t="shared" si="5"/>
        <v>0</v>
      </c>
      <c r="J20" s="32">
        <f t="shared" si="3"/>
        <v>68</v>
      </c>
      <c r="K20" s="1">
        <f t="shared" si="0"/>
        <v>0</v>
      </c>
      <c r="L20" s="1">
        <f t="shared" si="4"/>
        <v>2</v>
      </c>
      <c r="M20" s="1">
        <f t="shared" si="1"/>
        <v>0</v>
      </c>
      <c r="N20" s="1">
        <f t="shared" si="2"/>
        <v>2</v>
      </c>
      <c r="O20" s="159" t="str">
        <f>_xlfn.XLOOKUP(N20,テーブル!$AE$4:$AE$14,テーブル!$AF$4:$AF$14,"",0,1)</f>
        <v>0
1
2</v>
      </c>
      <c r="P20" s="1"/>
      <c r="Q20" s="1"/>
      <c r="R20" s="1"/>
      <c r="S20" s="1"/>
      <c r="T20" s="1"/>
      <c r="U20" s="1"/>
      <c r="V20" s="1"/>
      <c r="W20" s="1"/>
      <c r="X20" s="1"/>
      <c r="Y20" s="1"/>
      <c r="Z20" s="1"/>
      <c r="AA20" s="1"/>
      <c r="AB20" s="1"/>
      <c r="AC20" s="1"/>
      <c r="AD20" s="1"/>
      <c r="AE20" s="1"/>
    </row>
    <row r="21" spans="1:31" s="5" customFormat="1" ht="42.75" x14ac:dyDescent="0.15">
      <c r="A21" s="228"/>
      <c r="B21" s="243" t="s">
        <v>101</v>
      </c>
      <c r="C21" s="145"/>
      <c r="D21" s="17"/>
      <c r="E21" s="25"/>
      <c r="F21" s="129">
        <v>10</v>
      </c>
      <c r="G21" s="131">
        <f t="array" ref="G21">IFERROR(INDEX(テーブル!$P$4:$AA$38,調書!$F21,調書!$G$11),0)</f>
        <v>0</v>
      </c>
      <c r="H21" s="131">
        <f t="array" ref="H21">IFERROR(INDEX(テーブル!$P$4:$AA$38,調書!$F21,$H$11),0)</f>
        <v>0</v>
      </c>
      <c r="I21" s="131">
        <f t="shared" si="5"/>
        <v>0</v>
      </c>
      <c r="J21" s="32">
        <f t="shared" si="3"/>
        <v>59</v>
      </c>
      <c r="K21" s="1">
        <f t="shared" si="0"/>
        <v>0</v>
      </c>
      <c r="L21" s="1">
        <f t="shared" si="4"/>
        <v>2</v>
      </c>
      <c r="M21" s="1">
        <f t="shared" si="1"/>
        <v>0</v>
      </c>
      <c r="N21" s="1">
        <f t="shared" si="2"/>
        <v>2</v>
      </c>
      <c r="O21" s="159" t="str">
        <f>_xlfn.XLOOKUP(N21,テーブル!$AE$4:$AE$14,テーブル!$AF$4:$AF$14,"",0,1)</f>
        <v>0
1
2</v>
      </c>
      <c r="P21" s="1"/>
      <c r="Q21" s="1"/>
      <c r="R21" s="1"/>
      <c r="S21" s="1"/>
      <c r="T21" s="1"/>
      <c r="U21" s="1"/>
      <c r="V21" s="1"/>
      <c r="W21" s="1"/>
      <c r="X21" s="1"/>
      <c r="Y21" s="1"/>
      <c r="Z21" s="1"/>
      <c r="AA21" s="1"/>
      <c r="AB21" s="1"/>
      <c r="AC21" s="1"/>
      <c r="AD21" s="1"/>
      <c r="AE21" s="1"/>
    </row>
    <row r="22" spans="1:31" s="5" customFormat="1" ht="28.5" x14ac:dyDescent="0.15">
      <c r="A22" s="228"/>
      <c r="B22" s="242" t="s">
        <v>102</v>
      </c>
      <c r="C22" s="145"/>
      <c r="D22" s="17"/>
      <c r="E22" s="25"/>
      <c r="F22" s="129">
        <v>11</v>
      </c>
      <c r="G22" s="131">
        <f t="array" ref="G22">IFERROR(INDEX(テーブル!$P$4:$AA$38,調書!$F22,調書!$G$11),0)</f>
        <v>0</v>
      </c>
      <c r="H22" s="131">
        <f t="array" ref="H22">IFERROR(INDEX(テーブル!$P$4:$AA$38,調書!$F22,$H$11),0)</f>
        <v>0</v>
      </c>
      <c r="I22" s="131">
        <f t="shared" si="5"/>
        <v>0</v>
      </c>
      <c r="J22" s="32">
        <f t="shared" si="3"/>
        <v>23</v>
      </c>
      <c r="K22" s="1">
        <f t="shared" si="0"/>
        <v>0</v>
      </c>
      <c r="L22" s="1">
        <f t="shared" si="4"/>
        <v>1</v>
      </c>
      <c r="M22" s="1">
        <f t="shared" si="1"/>
        <v>0</v>
      </c>
      <c r="N22" s="1">
        <f t="shared" si="2"/>
        <v>1</v>
      </c>
      <c r="O22" s="159" t="str">
        <f>_xlfn.XLOOKUP(N22,テーブル!$AE$4:$AE$14,テーブル!$AF$4:$AF$14,"",0,1)</f>
        <v>0
1</v>
      </c>
      <c r="P22" s="1"/>
      <c r="Q22" s="1"/>
      <c r="R22" s="1"/>
      <c r="S22" s="1"/>
      <c r="T22" s="1"/>
      <c r="U22" s="1"/>
      <c r="V22" s="1"/>
      <c r="W22" s="1"/>
      <c r="X22" s="1"/>
      <c r="Y22" s="1"/>
      <c r="Z22" s="1"/>
      <c r="AA22" s="1"/>
      <c r="AB22" s="1"/>
      <c r="AC22" s="1"/>
      <c r="AD22" s="1"/>
      <c r="AE22" s="1"/>
    </row>
    <row r="23" spans="1:31" ht="57" x14ac:dyDescent="0.15">
      <c r="A23" s="228"/>
      <c r="B23" s="244" t="str">
        <f>IF($F$3=テーブル!$D$4,"申請時点において、令和８年度特例要件を満たす介護サービス事業所等に限り、","")&amp;"計画書において令和９年３月末までに一の計画を策定し、研修の実施又は研修機会の確保を行うことを誓約した場合は、申請時点から満たしているものとして取り扱う。"</f>
        <v>計画書において令和９年３月末までに一の計画を策定し、研修の実施又は研修機会の確保を行うことを誓約した場合は、申請時点から満たしているものとして取り扱う。</v>
      </c>
      <c r="C23" s="143"/>
      <c r="D23" s="18" t="s">
        <v>118</v>
      </c>
      <c r="E23" s="26"/>
      <c r="F23" s="129">
        <v>12</v>
      </c>
      <c r="G23" s="131">
        <f t="array" ref="G23">IFERROR(INDEX(テーブル!$P$4:$AA$38,調書!$F23,調書!$G$11),0)</f>
        <v>0</v>
      </c>
      <c r="H23" s="131">
        <f t="array" ref="H23">IFERROR(INDEX(テーブル!$P$4:$AA$38,調書!$F23,$H$11),0)</f>
        <v>0</v>
      </c>
      <c r="I23" s="131">
        <f t="shared" si="5"/>
        <v>0</v>
      </c>
      <c r="J23" s="32">
        <f t="shared" si="3"/>
        <v>76</v>
      </c>
      <c r="K23" s="1">
        <f t="shared" si="0"/>
        <v>51</v>
      </c>
      <c r="L23" s="1">
        <f t="shared" si="4"/>
        <v>3</v>
      </c>
      <c r="M23" s="1">
        <f t="shared" si="1"/>
        <v>2</v>
      </c>
      <c r="N23" s="1">
        <f t="shared" si="2"/>
        <v>3</v>
      </c>
      <c r="O23" s="159" t="str">
        <f>_xlfn.XLOOKUP(N23,テーブル!$AE$4:$AE$14,テーブル!$AF$4:$AF$14,"",0,1)</f>
        <v>0
1
2
3</v>
      </c>
    </row>
    <row r="24" spans="1:31" ht="28.5" x14ac:dyDescent="0.15">
      <c r="A24" s="228" t="s">
        <v>133</v>
      </c>
      <c r="B24" s="245" t="s">
        <v>98</v>
      </c>
      <c r="C24" s="144"/>
      <c r="D24" s="16"/>
      <c r="E24" s="27"/>
      <c r="F24" s="129">
        <v>13</v>
      </c>
      <c r="G24" s="131">
        <f t="array" ref="G24">IFERROR(INDEX(テーブル!$P$4:$AA$38,調書!$F24,調書!$G$11),0)</f>
        <v>0</v>
      </c>
      <c r="H24" s="131">
        <f t="array" ref="H24">IFERROR(INDEX(テーブル!$P$4:$AA$38,調書!$F24,$H$11),0)</f>
        <v>0</v>
      </c>
      <c r="I24" s="131">
        <f t="shared" si="5"/>
        <v>0</v>
      </c>
      <c r="J24" s="32">
        <f t="shared" si="3"/>
        <v>11</v>
      </c>
      <c r="K24" s="1">
        <f t="shared" si="0"/>
        <v>0</v>
      </c>
      <c r="L24" s="1">
        <f t="shared" si="4"/>
        <v>1</v>
      </c>
      <c r="M24" s="1">
        <f t="shared" si="1"/>
        <v>0</v>
      </c>
      <c r="N24" s="1">
        <f t="shared" si="2"/>
        <v>1</v>
      </c>
      <c r="O24" s="159" t="str">
        <f>_xlfn.XLOOKUP(N24,テーブル!$AE$4:$AE$14,テーブル!$AF$4:$AF$14,"",0,1)</f>
        <v>0
1</v>
      </c>
    </row>
    <row r="25" spans="1:31" ht="57" x14ac:dyDescent="0.15">
      <c r="A25" s="228"/>
      <c r="B25" s="246" t="s">
        <v>105</v>
      </c>
      <c r="C25" s="145"/>
      <c r="D25" s="17"/>
      <c r="E25" s="28"/>
      <c r="F25" s="129">
        <v>14</v>
      </c>
      <c r="G25" s="131">
        <f t="array" ref="G25">IFERROR(INDEX(テーブル!$P$4:$AA$38,調書!$F25,調書!$G$11),0)</f>
        <v>0</v>
      </c>
      <c r="H25" s="131">
        <f t="array" ref="H25">IFERROR(INDEX(テーブル!$P$4:$AA$38,調書!$F25,$H$11),0)</f>
        <v>0</v>
      </c>
      <c r="I25" s="131">
        <f t="shared" si="5"/>
        <v>0</v>
      </c>
      <c r="J25" s="32">
        <f t="shared" si="3"/>
        <v>93</v>
      </c>
      <c r="K25" s="1">
        <f t="shared" si="0"/>
        <v>0</v>
      </c>
      <c r="L25" s="1">
        <f t="shared" si="4"/>
        <v>3</v>
      </c>
      <c r="M25" s="1">
        <f t="shared" si="1"/>
        <v>0</v>
      </c>
      <c r="N25" s="1">
        <f t="shared" si="2"/>
        <v>3</v>
      </c>
      <c r="O25" s="159" t="str">
        <f>_xlfn.XLOOKUP(N25,テーブル!$AE$4:$AE$14,テーブル!$AF$4:$AF$14,"",0,1)</f>
        <v>0
1
2
3</v>
      </c>
    </row>
    <row r="26" spans="1:31" ht="42.75" x14ac:dyDescent="0.15">
      <c r="A26" s="228"/>
      <c r="B26" s="247" t="s">
        <v>103</v>
      </c>
      <c r="C26" s="145"/>
      <c r="D26" s="17"/>
      <c r="E26" s="28"/>
      <c r="F26" s="129">
        <v>15</v>
      </c>
      <c r="G26" s="131">
        <f t="array" ref="G26">IFERROR(INDEX(テーブル!$P$4:$AA$38,調書!$F26,調書!$G$11),0)</f>
        <v>0</v>
      </c>
      <c r="H26" s="131">
        <f t="array" ref="H26">IFERROR(INDEX(テーブル!$P$4:$AA$38,調書!$F26,$H$11),0)</f>
        <v>0</v>
      </c>
      <c r="I26" s="131">
        <f t="shared" si="5"/>
        <v>0</v>
      </c>
      <c r="J26" s="32">
        <f t="shared" si="3"/>
        <v>46</v>
      </c>
      <c r="K26" s="1">
        <f t="shared" si="0"/>
        <v>0</v>
      </c>
      <c r="L26" s="1">
        <f t="shared" si="4"/>
        <v>2</v>
      </c>
      <c r="M26" s="1">
        <f t="shared" si="1"/>
        <v>0</v>
      </c>
      <c r="N26" s="1">
        <f t="shared" si="2"/>
        <v>2</v>
      </c>
      <c r="O26" s="159" t="str">
        <f>_xlfn.XLOOKUP(N26,テーブル!$AE$4:$AE$14,テーブル!$AF$4:$AF$14,"",0,1)</f>
        <v>0
1
2</v>
      </c>
    </row>
    <row r="27" spans="1:31" ht="71.25" x14ac:dyDescent="0.15">
      <c r="A27" s="228"/>
      <c r="B27" s="247" t="s">
        <v>104</v>
      </c>
      <c r="C27" s="145"/>
      <c r="D27" s="17"/>
      <c r="E27" s="28"/>
      <c r="F27" s="129">
        <v>16</v>
      </c>
      <c r="G27" s="131">
        <f t="array" ref="G27">IFERROR(INDEX(テーブル!$P$4:$AA$38,調書!$F27,調書!$G$11),0)</f>
        <v>0</v>
      </c>
      <c r="H27" s="131">
        <f t="array" ref="H27">IFERROR(INDEX(テーブル!$P$4:$AA$38,調書!$F27,$H$11),0)</f>
        <v>0</v>
      </c>
      <c r="I27" s="131">
        <f t="shared" si="5"/>
        <v>0</v>
      </c>
      <c r="J27" s="32">
        <f t="shared" si="3"/>
        <v>116</v>
      </c>
      <c r="K27" s="1">
        <f t="shared" si="0"/>
        <v>0</v>
      </c>
      <c r="L27" s="1">
        <f t="shared" si="4"/>
        <v>4</v>
      </c>
      <c r="M27" s="1">
        <f t="shared" si="1"/>
        <v>0</v>
      </c>
      <c r="N27" s="1">
        <f t="shared" si="2"/>
        <v>4</v>
      </c>
      <c r="O27" s="159" t="str">
        <f>_xlfn.XLOOKUP(N27,テーブル!$AE$4:$AE$14,テーブル!$AF$4:$AF$14,"",0,1)</f>
        <v>0
1
2
3
4</v>
      </c>
    </row>
    <row r="28" spans="1:31" ht="57" x14ac:dyDescent="0.15">
      <c r="A28" s="228"/>
      <c r="B28" s="247" t="s">
        <v>106</v>
      </c>
      <c r="C28" s="145"/>
      <c r="D28" s="17"/>
      <c r="E28" s="28"/>
      <c r="F28" s="129">
        <v>17</v>
      </c>
      <c r="G28" s="131">
        <f t="array" ref="G28">IFERROR(INDEX(テーブル!$P$4:$AA$38,調書!$F28,調書!$G$11),0)</f>
        <v>0</v>
      </c>
      <c r="H28" s="131">
        <f t="array" ref="H28">IFERROR(INDEX(テーブル!$P$4:$AA$38,調書!$F28,$H$11),0)</f>
        <v>0</v>
      </c>
      <c r="I28" s="131">
        <f t="shared" si="5"/>
        <v>0</v>
      </c>
      <c r="J28" s="32">
        <f t="shared" si="3"/>
        <v>87</v>
      </c>
      <c r="K28" s="1">
        <f t="shared" si="0"/>
        <v>0</v>
      </c>
      <c r="L28" s="1">
        <f t="shared" si="4"/>
        <v>3</v>
      </c>
      <c r="M28" s="1">
        <f t="shared" si="1"/>
        <v>0</v>
      </c>
      <c r="N28" s="1">
        <f t="shared" si="2"/>
        <v>3</v>
      </c>
      <c r="O28" s="159" t="str">
        <f>_xlfn.XLOOKUP(N28,テーブル!$AE$4:$AE$14,テーブル!$AF$4:$AF$14,"",0,1)</f>
        <v>0
1
2
3</v>
      </c>
    </row>
    <row r="29" spans="1:31" ht="57" x14ac:dyDescent="0.15">
      <c r="A29" s="228"/>
      <c r="B29" s="248" t="s">
        <v>107</v>
      </c>
      <c r="C29" s="146"/>
      <c r="D29" s="17" t="s">
        <v>142</v>
      </c>
      <c r="E29" s="28"/>
      <c r="F29" s="129">
        <v>18</v>
      </c>
      <c r="G29" s="131">
        <f t="array" ref="G29">IFERROR(INDEX(テーブル!$P$4:$AA$38,調書!$F29,調書!$G$11),0)</f>
        <v>0</v>
      </c>
      <c r="H29" s="131">
        <f t="array" ref="H29">IFERROR(INDEX(テーブル!$P$4:$AA$38,調書!$F29,$H$11),0)</f>
        <v>0</v>
      </c>
      <c r="I29" s="131">
        <f t="shared" si="5"/>
        <v>0</v>
      </c>
      <c r="J29" s="32">
        <f t="shared" si="3"/>
        <v>47</v>
      </c>
      <c r="K29" s="1">
        <f t="shared" si="0"/>
        <v>68</v>
      </c>
      <c r="L29" s="1">
        <f t="shared" si="4"/>
        <v>2</v>
      </c>
      <c r="M29" s="1">
        <f t="shared" si="1"/>
        <v>3</v>
      </c>
      <c r="N29" s="1">
        <f t="shared" si="2"/>
        <v>3</v>
      </c>
      <c r="O29" s="159" t="str">
        <f>_xlfn.XLOOKUP(N29,テーブル!$AE$4:$AE$14,テーブル!$AF$4:$AF$14,"",0,1)</f>
        <v>0
1
2
3</v>
      </c>
    </row>
    <row r="30" spans="1:31" ht="57" x14ac:dyDescent="0.15">
      <c r="A30" s="228"/>
      <c r="B30" s="249" t="s">
        <v>143</v>
      </c>
      <c r="C30" s="143"/>
      <c r="D30" s="18" t="s">
        <v>119</v>
      </c>
      <c r="E30" s="29"/>
      <c r="F30" s="129">
        <v>19</v>
      </c>
      <c r="G30" s="131">
        <f t="array" ref="G30">IFERROR(INDEX(テーブル!$P$4:$AA$38,調書!$F30,調書!$G$11),0)</f>
        <v>0</v>
      </c>
      <c r="H30" s="131">
        <f t="array" ref="H30">IFERROR(INDEX(テーブル!$P$4:$AA$38,調書!$F30,$H$11),0)</f>
        <v>0</v>
      </c>
      <c r="I30" s="131">
        <f t="shared" si="5"/>
        <v>0</v>
      </c>
      <c r="J30" s="32">
        <f t="shared" si="3"/>
        <v>96</v>
      </c>
      <c r="K30" s="1">
        <f t="shared" si="0"/>
        <v>51</v>
      </c>
      <c r="L30" s="1">
        <f t="shared" si="4"/>
        <v>3</v>
      </c>
      <c r="M30" s="1">
        <f t="shared" si="1"/>
        <v>2</v>
      </c>
      <c r="N30" s="1">
        <f t="shared" si="2"/>
        <v>3</v>
      </c>
      <c r="O30" s="159" t="str">
        <f>_xlfn.XLOOKUP(N30,テーブル!$AE$4:$AE$14,テーブル!$AF$4:$AF$14,"",0,1)</f>
        <v>0
1
2
3</v>
      </c>
    </row>
    <row r="31" spans="1:31" ht="71.25" x14ac:dyDescent="0.15">
      <c r="A31" s="216" t="s">
        <v>134</v>
      </c>
      <c r="B31" s="245" t="s">
        <v>136</v>
      </c>
      <c r="C31" s="142"/>
      <c r="D31" s="16"/>
      <c r="E31" s="27"/>
      <c r="F31" s="129">
        <v>20</v>
      </c>
      <c r="G31" s="131">
        <f t="array" ref="G31">IFERROR(INDEX(テーブル!$P$4:$AA$38,調書!$F31,調書!$G$11),0)</f>
        <v>0</v>
      </c>
      <c r="H31" s="131">
        <f t="array" ref="H31">IFERROR(INDEX(テーブル!$P$4:$AA$38,調書!$F31,$H$11),0)</f>
        <v>0</v>
      </c>
      <c r="I31" s="131">
        <f t="shared" si="5"/>
        <v>0</v>
      </c>
      <c r="J31" s="32">
        <f t="shared" si="3"/>
        <v>116</v>
      </c>
      <c r="K31" s="1">
        <f t="shared" si="0"/>
        <v>0</v>
      </c>
      <c r="L31" s="1">
        <f t="shared" si="4"/>
        <v>4</v>
      </c>
      <c r="M31" s="1">
        <f t="shared" si="1"/>
        <v>0</v>
      </c>
      <c r="N31" s="1">
        <f t="shared" si="2"/>
        <v>4</v>
      </c>
      <c r="O31" s="159" t="str">
        <f>_xlfn.XLOOKUP(N31,テーブル!$AE$4:$AE$14,テーブル!$AF$4:$AF$14,"",0,1)</f>
        <v>0
1
2
3
4</v>
      </c>
    </row>
    <row r="32" spans="1:31" ht="42.75" x14ac:dyDescent="0.15">
      <c r="A32" s="221"/>
      <c r="B32" s="250" t="s">
        <v>108</v>
      </c>
      <c r="C32" s="222"/>
      <c r="D32" s="226"/>
      <c r="E32" s="224"/>
      <c r="F32" s="129">
        <v>21</v>
      </c>
      <c r="G32" s="131">
        <f t="array" ref="G32">IFERROR(INDEX(テーブル!$P$4:$AA$38,調書!$F32,調書!$G$11),0)</f>
        <v>0</v>
      </c>
      <c r="H32" s="131">
        <f t="array" ref="H32">IFERROR(INDEX(テーブル!$P$4:$AA$38,調書!$F32,$H$11),0)</f>
        <v>0</v>
      </c>
      <c r="I32" s="131">
        <f t="shared" si="5"/>
        <v>0</v>
      </c>
      <c r="J32" s="32">
        <f t="shared" si="3"/>
        <v>39</v>
      </c>
      <c r="K32" s="1">
        <f t="shared" si="0"/>
        <v>0</v>
      </c>
      <c r="L32" s="1">
        <f t="shared" si="4"/>
        <v>2</v>
      </c>
      <c r="M32" s="1">
        <f t="shared" si="1"/>
        <v>0</v>
      </c>
      <c r="N32" s="1">
        <f t="shared" si="2"/>
        <v>2</v>
      </c>
      <c r="O32" s="159" t="str">
        <f>_xlfn.XLOOKUP(N32,テーブル!$AE$4:$AE$14,テーブル!$AF$4:$AF$14,"",0,1)</f>
        <v>0
1
2</v>
      </c>
    </row>
    <row r="33" spans="1:15" ht="75" x14ac:dyDescent="0.15">
      <c r="A33" s="221"/>
      <c r="B33" s="251" t="s">
        <v>109</v>
      </c>
      <c r="C33" s="223"/>
      <c r="D33" s="227"/>
      <c r="E33" s="225"/>
      <c r="F33" s="129">
        <v>22</v>
      </c>
      <c r="G33" s="131">
        <f t="array" ref="G33">IFERROR(INDEX(テーブル!$P$4:$AA$38,調書!$F33,調書!$G$11),0)</f>
        <v>0</v>
      </c>
      <c r="H33" s="131">
        <f t="array" ref="H33">IFERROR(INDEX(テーブル!$P$4:$AA$38,調書!$F33,$H$11),0)</f>
        <v>0</v>
      </c>
      <c r="I33" s="131">
        <f t="shared" si="5"/>
        <v>0</v>
      </c>
      <c r="J33" s="32">
        <f t="shared" si="3"/>
        <v>144</v>
      </c>
      <c r="K33" s="1">
        <f t="shared" si="0"/>
        <v>0</v>
      </c>
      <c r="L33" s="1">
        <f t="shared" si="4"/>
        <v>4</v>
      </c>
      <c r="M33" s="1">
        <f t="shared" si="1"/>
        <v>0</v>
      </c>
      <c r="N33" s="1">
        <f t="shared" si="2"/>
        <v>4</v>
      </c>
      <c r="O33" s="159" t="str">
        <f>_xlfn.XLOOKUP(N33,テーブル!$AE$4:$AE$14,テーブル!$AF$4:$AF$14,"",0,1)</f>
        <v>0
1
2
3
4</v>
      </c>
    </row>
    <row r="34" spans="1:15" ht="57" x14ac:dyDescent="0.15">
      <c r="A34" s="217"/>
      <c r="B34" s="252" t="s">
        <v>144</v>
      </c>
      <c r="C34" s="143"/>
      <c r="D34" s="18" t="s">
        <v>120</v>
      </c>
      <c r="E34" s="29"/>
      <c r="F34" s="129">
        <v>23</v>
      </c>
      <c r="G34" s="131">
        <f t="array" ref="G34">IFERROR(INDEX(テーブル!$P$4:$AA$38,調書!$F34,調書!$G$11),0)</f>
        <v>0</v>
      </c>
      <c r="H34" s="131">
        <f t="array" ref="H34">IFERROR(INDEX(テーブル!$P$4:$AA$38,調書!$F34,$H$11),0)</f>
        <v>0</v>
      </c>
      <c r="I34" s="131">
        <f t="shared" si="5"/>
        <v>0</v>
      </c>
      <c r="J34" s="32">
        <f t="shared" si="3"/>
        <v>96</v>
      </c>
      <c r="K34" s="1">
        <f t="shared" si="0"/>
        <v>49</v>
      </c>
      <c r="L34" s="1">
        <f t="shared" si="4"/>
        <v>3</v>
      </c>
      <c r="M34" s="1">
        <f t="shared" si="1"/>
        <v>2</v>
      </c>
      <c r="N34" s="1">
        <f t="shared" si="2"/>
        <v>3</v>
      </c>
      <c r="O34" s="159" t="str">
        <f>_xlfn.XLOOKUP(N34,テーブル!$AE$4:$AE$14,テーブル!$AF$4:$AF$14,"",0,1)</f>
        <v>0
1
2
3</v>
      </c>
    </row>
    <row r="35" spans="1:15" ht="85.5" x14ac:dyDescent="0.15">
      <c r="A35" s="15" t="s">
        <v>82</v>
      </c>
      <c r="B35" s="253" t="s">
        <v>110</v>
      </c>
      <c r="C35" s="141"/>
      <c r="D35" s="8"/>
      <c r="E35" s="41"/>
      <c r="F35" s="129">
        <v>24</v>
      </c>
      <c r="G35" s="131">
        <f t="array" ref="G35">IFERROR(INDEX(テーブル!$P$4:$AA$38,調書!$F35,調書!$G$11),0)</f>
        <v>0</v>
      </c>
      <c r="H35" s="131">
        <f t="array" ref="H35">IFERROR(INDEX(テーブル!$P$4:$AA$38,調書!$F35,$H$11),0)</f>
        <v>0</v>
      </c>
      <c r="I35" s="131">
        <f t="shared" si="5"/>
        <v>0</v>
      </c>
      <c r="J35" s="32">
        <f t="shared" si="3"/>
        <v>146</v>
      </c>
      <c r="K35" s="1">
        <f t="shared" si="0"/>
        <v>0</v>
      </c>
      <c r="L35" s="1">
        <f t="shared" si="4"/>
        <v>5</v>
      </c>
      <c r="M35" s="1">
        <f t="shared" si="1"/>
        <v>0</v>
      </c>
      <c r="N35" s="1">
        <f t="shared" si="2"/>
        <v>5</v>
      </c>
      <c r="O35" s="159" t="str">
        <f>_xlfn.XLOOKUP(N35,テーブル!$AE$4:$AE$14,テーブル!$AF$4:$AF$14,"",0,1)</f>
        <v>0
1
2
3
4
5</v>
      </c>
    </row>
    <row r="36" spans="1:15" ht="57" x14ac:dyDescent="0.15">
      <c r="A36" s="218" t="s">
        <v>83</v>
      </c>
      <c r="B36" s="254" t="s">
        <v>111</v>
      </c>
      <c r="C36" s="147"/>
      <c r="D36" s="135" t="s">
        <v>152</v>
      </c>
      <c r="E36" s="136"/>
      <c r="F36" s="129">
        <v>25</v>
      </c>
      <c r="G36" s="131">
        <f t="array" ref="G36">IFERROR(INDEX(テーブル!$P$4:$AA$38,調書!$F36,調書!$G$11),0)</f>
        <v>0</v>
      </c>
      <c r="H36" s="131">
        <f t="array" ref="H36">IFERROR(INDEX(テーブル!$P$4:$AA$38,調書!$F36,$H$11),0)</f>
        <v>0</v>
      </c>
      <c r="I36" s="131">
        <f t="shared" si="5"/>
        <v>0</v>
      </c>
      <c r="J36" s="32">
        <f t="shared" si="3"/>
        <v>24</v>
      </c>
      <c r="K36" s="1">
        <f t="shared" si="0"/>
        <v>81</v>
      </c>
      <c r="L36" s="1">
        <f t="shared" si="4"/>
        <v>1</v>
      </c>
      <c r="M36" s="1">
        <f t="shared" si="1"/>
        <v>3</v>
      </c>
      <c r="N36" s="1">
        <f t="shared" si="2"/>
        <v>3</v>
      </c>
      <c r="O36" s="159" t="str">
        <f>_xlfn.XLOOKUP(N36,テーブル!$AE$4:$AE$14,テーブル!$AF$4:$AF$14,"",0,1)</f>
        <v>0
1
2
3</v>
      </c>
    </row>
    <row r="37" spans="1:15" ht="28.5" x14ac:dyDescent="0.15">
      <c r="A37" s="219"/>
      <c r="B37" s="255" t="s">
        <v>125</v>
      </c>
      <c r="C37" s="173"/>
      <c r="D37" s="133"/>
      <c r="E37" s="134"/>
      <c r="F37" s="129">
        <v>26</v>
      </c>
      <c r="G37" s="131">
        <f t="array" ref="G37">IFERROR(INDEX(テーブル!$P$4:$AA$38,調書!$F37,調書!$G$11),0)</f>
        <v>0</v>
      </c>
      <c r="H37" s="131">
        <f t="array" ref="H37">IFERROR(INDEX(テーブル!$P$4:$AA$38,調書!$F37,$H$11),0)</f>
        <v>0</v>
      </c>
      <c r="I37" s="131">
        <f t="shared" si="5"/>
        <v>0</v>
      </c>
      <c r="J37" s="32">
        <f t="shared" si="3"/>
        <v>25</v>
      </c>
      <c r="K37" s="1">
        <f t="shared" si="0"/>
        <v>0</v>
      </c>
      <c r="L37" s="1">
        <f t="shared" si="4"/>
        <v>1</v>
      </c>
      <c r="M37" s="1">
        <f t="shared" si="1"/>
        <v>0</v>
      </c>
      <c r="N37" s="1">
        <f t="shared" si="2"/>
        <v>1</v>
      </c>
      <c r="O37" s="159" t="str">
        <f>_xlfn.XLOOKUP(N37,テーブル!$AE$4:$AE$14,テーブル!$AF$4:$AF$14,"",0,1)</f>
        <v>0
1</v>
      </c>
    </row>
    <row r="38" spans="1:15" ht="99.75" x14ac:dyDescent="0.15">
      <c r="A38" s="219"/>
      <c r="B38" s="247" t="s">
        <v>145</v>
      </c>
      <c r="C38" s="148"/>
      <c r="D38" s="20" t="s">
        <v>112</v>
      </c>
      <c r="E38" s="28"/>
      <c r="F38" s="129">
        <v>27</v>
      </c>
      <c r="G38" s="131">
        <f t="array" ref="G38">IFERROR(INDEX(テーブル!$P$4:$AA$38,調書!$F38,調書!$G$11),0)</f>
        <v>0</v>
      </c>
      <c r="H38" s="131">
        <f t="array" ref="H38">IFERROR(INDEX(テーブル!$P$4:$AA$38,調書!$F38,$H$11),0)</f>
        <v>0</v>
      </c>
      <c r="I38" s="131">
        <f t="shared" si="5"/>
        <v>0</v>
      </c>
      <c r="J38" s="32">
        <f t="shared" si="3"/>
        <v>154</v>
      </c>
      <c r="K38" s="1">
        <f t="shared" si="0"/>
        <v>152</v>
      </c>
      <c r="L38" s="1">
        <f t="shared" si="4"/>
        <v>5</v>
      </c>
      <c r="M38" s="1">
        <f t="shared" si="1"/>
        <v>6</v>
      </c>
      <c r="N38" s="1">
        <f t="shared" si="2"/>
        <v>6</v>
      </c>
      <c r="O38" s="159" t="str">
        <f>_xlfn.XLOOKUP(N38,テーブル!$AE$4:$AE$14,テーブル!$AF$4:$AF$14,"",0,1)</f>
        <v>0
1
2
3
4
5
6</v>
      </c>
    </row>
    <row r="39" spans="1:15" ht="99.75" x14ac:dyDescent="0.15">
      <c r="A39" s="219"/>
      <c r="B39" s="256" t="s">
        <v>138</v>
      </c>
      <c r="C39" s="149"/>
      <c r="D39" s="40" t="s">
        <v>113</v>
      </c>
      <c r="E39" s="132"/>
      <c r="F39" s="129">
        <v>28</v>
      </c>
      <c r="G39" s="131">
        <f t="array" ref="G39">IFERROR(INDEX(テーブル!$P$4:$AA$38,調書!$F39,調書!$G$11),0)</f>
        <v>0</v>
      </c>
      <c r="H39" s="131">
        <f t="array" ref="H39">IFERROR(INDEX(テーブル!$P$4:$AA$38,調書!$F39,$H$11),0)</f>
        <v>0</v>
      </c>
      <c r="I39" s="131">
        <f t="shared" si="5"/>
        <v>0</v>
      </c>
      <c r="J39" s="32">
        <f t="shared" si="3"/>
        <v>37</v>
      </c>
      <c r="K39" s="1">
        <f t="shared" si="0"/>
        <v>151</v>
      </c>
      <c r="L39" s="1">
        <f t="shared" si="4"/>
        <v>2</v>
      </c>
      <c r="M39" s="1">
        <f t="shared" si="1"/>
        <v>6</v>
      </c>
      <c r="N39" s="1">
        <f t="shared" si="2"/>
        <v>6</v>
      </c>
      <c r="O39" s="159" t="str">
        <f>_xlfn.XLOOKUP(N39,テーブル!$AE$4:$AE$14,テーブル!$AF$4:$AF$14,"",0,1)</f>
        <v>0
1
2
3
4
5
6</v>
      </c>
    </row>
    <row r="40" spans="1:15" ht="28.5" x14ac:dyDescent="0.15">
      <c r="A40" s="219"/>
      <c r="B40" s="255" t="str">
        <f>IF($F$3=テーブル!$D$4,"加算Ⅲ又はⅣ","加算あり")&amp;"を算定する場合"</f>
        <v>加算ありを算定する場合</v>
      </c>
      <c r="C40" s="173"/>
      <c r="D40" s="133"/>
      <c r="E40" s="134"/>
      <c r="F40" s="129">
        <v>29</v>
      </c>
      <c r="G40" s="131">
        <f t="array" ref="G40">IFERROR(INDEX(テーブル!$P$4:$AA$38,調書!$F40,調書!$G$11),0)</f>
        <v>0</v>
      </c>
      <c r="H40" s="131">
        <f t="array" ref="H40">IFERROR(INDEX(テーブル!$P$4:$AA$38,調書!$F40,$H$11),0)</f>
        <v>0</v>
      </c>
      <c r="I40" s="131">
        <f t="shared" si="5"/>
        <v>0</v>
      </c>
      <c r="J40" s="32">
        <f t="shared" si="3"/>
        <v>11</v>
      </c>
      <c r="K40" s="1">
        <f t="shared" si="0"/>
        <v>0</v>
      </c>
      <c r="L40" s="1">
        <f t="shared" si="4"/>
        <v>1</v>
      </c>
      <c r="M40" s="1">
        <f t="shared" si="1"/>
        <v>0</v>
      </c>
      <c r="N40" s="1">
        <f t="shared" si="2"/>
        <v>1</v>
      </c>
      <c r="O40" s="159" t="str">
        <f>_xlfn.XLOOKUP(N40,テーブル!$AE$4:$AE$14,テーブル!$AF$4:$AF$14,"",0,1)</f>
        <v>0
1</v>
      </c>
    </row>
    <row r="41" spans="1:15" ht="75" x14ac:dyDescent="0.15">
      <c r="A41" s="219"/>
      <c r="B41" s="256" t="s">
        <v>126</v>
      </c>
      <c r="C41" s="149"/>
      <c r="D41" s="40" t="str">
        <f>IF($F$3=テーブル!$D$4,"生産性向上推進体制加算を算定している場合には、「生産性向上（業務改善及び働く環境改善）のための取組」の要件を満たすものとし、","")&amp;"１法人あたり１の施設又は事業所のみを運営するような法人等の小規模事業者は、㉔の取組を実施していれば、「生産性向上（業務改善及び働く環境改善）のための取組」の要件を満たすものとする。"</f>
        <v>１法人あたり１の施設又は事業所のみを運営するような法人等の小規模事業者は、㉔の取組を実施していれば、「生産性向上（業務改善及び働く環境改善）のための取組」の要件を満たすものとする。</v>
      </c>
      <c r="E41" s="132"/>
      <c r="F41" s="129">
        <v>30</v>
      </c>
      <c r="G41" s="131">
        <f t="array" ref="G41">IFERROR(INDEX(テーブル!$P$4:$AA$38,調書!$F41,調書!$G$11),0)</f>
        <v>0</v>
      </c>
      <c r="H41" s="131">
        <f t="array" ref="H41">IFERROR(INDEX(テーブル!$P$4:$AA$38,調書!$F41,$H$11),0)</f>
        <v>0</v>
      </c>
      <c r="I41" s="131">
        <f t="shared" si="5"/>
        <v>0</v>
      </c>
      <c r="J41" s="32">
        <f t="shared" si="3"/>
        <v>143</v>
      </c>
      <c r="K41" s="1">
        <f t="shared" si="0"/>
        <v>90</v>
      </c>
      <c r="L41" s="1">
        <f t="shared" si="4"/>
        <v>4</v>
      </c>
      <c r="M41" s="1">
        <f t="shared" si="1"/>
        <v>4</v>
      </c>
      <c r="N41" s="1">
        <f t="shared" si="2"/>
        <v>4</v>
      </c>
      <c r="O41" s="159" t="str">
        <f>_xlfn.XLOOKUP(N41,テーブル!$AE$4:$AE$14,テーブル!$AF$4:$AF$14,"",0,1)</f>
        <v>0
1
2
3
4</v>
      </c>
    </row>
    <row r="42" spans="1:15" ht="42.75" x14ac:dyDescent="0.15">
      <c r="A42" s="220"/>
      <c r="B42" s="257" t="str">
        <f>IF($F$3=テーブル!$D$4,"申請時点において、令和８年度特例要件を満たす介護サービス事業所等に限り、","")&amp;"計画書において令和９年３月末までに職場環境等要件に係る取組を行うことを誓約した場合は、申請時点から満たしているものとして取り扱う。"</f>
        <v>計画書において令和９年３月末までに職場環境等要件に係る取組を行うことを誓約した場合は、申請時点から満たしているものとして取り扱う。</v>
      </c>
      <c r="C42" s="150"/>
      <c r="D42" s="137" t="s">
        <v>121</v>
      </c>
      <c r="E42" s="138"/>
      <c r="F42" s="129">
        <v>31</v>
      </c>
      <c r="G42" s="131">
        <f t="array" ref="G42">IFERROR(INDEX(テーブル!$P$4:$AA$38,調書!$F42,調書!$G$11),0)</f>
        <v>0</v>
      </c>
      <c r="H42" s="131">
        <f t="array" ref="H42">IFERROR(INDEX(テーブル!$P$4:$AA$38,調書!$F42,$H$11),0)</f>
        <v>0</v>
      </c>
      <c r="I42" s="131">
        <f t="shared" si="5"/>
        <v>0</v>
      </c>
      <c r="J42" s="32">
        <f t="shared" si="3"/>
        <v>65</v>
      </c>
      <c r="K42" s="1">
        <f t="shared" si="0"/>
        <v>47</v>
      </c>
      <c r="L42" s="1">
        <f t="shared" si="4"/>
        <v>2</v>
      </c>
      <c r="M42" s="1">
        <f t="shared" si="1"/>
        <v>2</v>
      </c>
      <c r="N42" s="1">
        <f t="shared" si="2"/>
        <v>2</v>
      </c>
      <c r="O42" s="159" t="str">
        <f>_xlfn.XLOOKUP(N42,テーブル!$AE$4:$AE$14,テーブル!$AF$4:$AF$14,"",0,1)</f>
        <v>0
1
2</v>
      </c>
    </row>
    <row r="43" spans="1:15" ht="28.5" x14ac:dyDescent="0.15">
      <c r="A43" s="218" t="s">
        <v>135</v>
      </c>
      <c r="B43" s="245" t="s">
        <v>114</v>
      </c>
      <c r="C43" s="144"/>
      <c r="D43" s="19"/>
      <c r="E43" s="27"/>
      <c r="F43" s="129">
        <v>32</v>
      </c>
      <c r="G43" s="131">
        <f t="array" ref="G43">IFERROR(INDEX(テーブル!$P$4:$AA$38,調書!$F43,調書!$G$11),0)</f>
        <v>0</v>
      </c>
      <c r="H43" s="131">
        <f t="array" ref="H43">IFERROR(INDEX(テーブル!$P$4:$AA$38,調書!$F43,$H$11),0)</f>
        <v>0</v>
      </c>
      <c r="I43" s="131">
        <f t="shared" si="5"/>
        <v>0</v>
      </c>
      <c r="J43" s="32">
        <f t="shared" si="3"/>
        <v>33</v>
      </c>
      <c r="K43" s="1">
        <f t="shared" si="0"/>
        <v>0</v>
      </c>
      <c r="L43" s="1">
        <f t="shared" si="4"/>
        <v>1</v>
      </c>
      <c r="M43" s="1">
        <f t="shared" si="1"/>
        <v>0</v>
      </c>
      <c r="N43" s="1">
        <f t="shared" si="2"/>
        <v>1</v>
      </c>
      <c r="O43" s="159" t="str">
        <f>_xlfn.XLOOKUP(N43,テーブル!$AE$4:$AE$14,テーブル!$AF$4:$AF$14,"",0,1)</f>
        <v>0
1</v>
      </c>
    </row>
    <row r="44" spans="1:15" ht="85.5" x14ac:dyDescent="0.15">
      <c r="A44" s="219"/>
      <c r="B44" s="246" t="s">
        <v>147</v>
      </c>
      <c r="C44" s="148"/>
      <c r="D44" s="20" t="s">
        <v>122</v>
      </c>
      <c r="E44" s="28"/>
      <c r="F44" s="129">
        <v>33</v>
      </c>
      <c r="G44" s="131">
        <f t="array" ref="G44">IFERROR(INDEX(テーブル!$P$4:$AA$38,調書!$F44,調書!$G$11),0)</f>
        <v>0</v>
      </c>
      <c r="H44" s="131">
        <f t="array" ref="H44">IFERROR(INDEX(テーブル!$P$4:$AA$38,調書!$F44,$H$11),0)</f>
        <v>0</v>
      </c>
      <c r="I44" s="131">
        <f t="shared" si="5"/>
        <v>0</v>
      </c>
      <c r="J44" s="32">
        <f t="shared" si="3"/>
        <v>180</v>
      </c>
      <c r="K44" s="1">
        <f t="shared" si="0"/>
        <v>81</v>
      </c>
      <c r="L44" s="1">
        <f t="shared" si="4"/>
        <v>5</v>
      </c>
      <c r="M44" s="1">
        <f t="shared" si="1"/>
        <v>3</v>
      </c>
      <c r="N44" s="1">
        <f t="shared" si="2"/>
        <v>5</v>
      </c>
      <c r="O44" s="159" t="str">
        <f>_xlfn.XLOOKUP(N44,テーブル!$AE$4:$AE$14,テーブル!$AF$4:$AF$14,"",0,1)</f>
        <v>0
1
2
3
4
5</v>
      </c>
    </row>
    <row r="45" spans="1:15" ht="71.25" x14ac:dyDescent="0.15">
      <c r="A45" s="219"/>
      <c r="B45" s="246" t="s">
        <v>146</v>
      </c>
      <c r="C45" s="148"/>
      <c r="D45" s="20" t="s">
        <v>115</v>
      </c>
      <c r="E45" s="22"/>
      <c r="F45" s="129">
        <v>34</v>
      </c>
      <c r="G45" s="131">
        <f t="array" ref="G45">IFERROR(INDEX(テーブル!$P$4:$AA$38,調書!$F45,調書!$G$11),0)</f>
        <v>0</v>
      </c>
      <c r="H45" s="131">
        <f t="array" ref="H45">IFERROR(INDEX(テーブル!$P$4:$AA$38,調書!$F45,$H$11),0)</f>
        <v>0</v>
      </c>
      <c r="I45" s="131">
        <f t="shared" si="5"/>
        <v>0</v>
      </c>
      <c r="J45" s="32">
        <f t="shared" si="3"/>
        <v>115</v>
      </c>
      <c r="K45" s="1">
        <f t="shared" si="0"/>
        <v>65</v>
      </c>
      <c r="L45" s="1">
        <f t="shared" si="4"/>
        <v>4</v>
      </c>
      <c r="M45" s="1">
        <f t="shared" si="1"/>
        <v>3</v>
      </c>
      <c r="N45" s="1">
        <f t="shared" si="2"/>
        <v>4</v>
      </c>
      <c r="O45" s="159" t="str">
        <f>_xlfn.XLOOKUP(N45,テーブル!$AE$4:$AE$14,テーブル!$AF$4:$AF$14,"",0,1)</f>
        <v>0
1
2
3
4</v>
      </c>
    </row>
    <row r="46" spans="1:15" ht="42.75" x14ac:dyDescent="0.15">
      <c r="A46" s="220"/>
      <c r="B46" s="249" t="s">
        <v>116</v>
      </c>
      <c r="C46" s="151"/>
      <c r="D46" s="158"/>
      <c r="E46" s="30"/>
      <c r="F46" s="129">
        <v>35</v>
      </c>
      <c r="G46" s="131">
        <f t="array" ref="G46">IFERROR(INDEX(テーブル!$P$4:$AA$38,調書!$F46,調書!$G$11),0)</f>
        <v>0</v>
      </c>
      <c r="H46" s="131">
        <f t="array" ref="H46">IFERROR(INDEX(テーブル!$P$4:$AA$38,調書!$F46,$H$11),0)</f>
        <v>0</v>
      </c>
      <c r="I46" s="131">
        <f t="shared" si="5"/>
        <v>0</v>
      </c>
      <c r="J46" s="32">
        <f t="shared" si="3"/>
        <v>50</v>
      </c>
      <c r="K46" s="1">
        <f t="shared" si="0"/>
        <v>0</v>
      </c>
      <c r="L46" s="1">
        <f t="shared" si="4"/>
        <v>2</v>
      </c>
      <c r="M46" s="1">
        <f t="shared" si="1"/>
        <v>0</v>
      </c>
      <c r="N46" s="1">
        <f t="shared" si="2"/>
        <v>2</v>
      </c>
      <c r="O46" s="159" t="str">
        <f>_xlfn.XLOOKUP(N46,テーブル!$AE$4:$AE$14,テーブル!$AF$4:$AF$14,"",0,1)</f>
        <v>0
1
2</v>
      </c>
    </row>
  </sheetData>
  <sheetProtection sheet="1" objects="1" scenarios="1"/>
  <mergeCells count="10">
    <mergeCell ref="A43:A46"/>
    <mergeCell ref="A18:A23"/>
    <mergeCell ref="A24:A30"/>
    <mergeCell ref="A31:A34"/>
    <mergeCell ref="A8:A9"/>
    <mergeCell ref="A36:A42"/>
    <mergeCell ref="A13:A17"/>
    <mergeCell ref="C32:C33"/>
    <mergeCell ref="E32:E33"/>
    <mergeCell ref="D32:D33"/>
  </mergeCells>
  <phoneticPr fontId="1"/>
  <conditionalFormatting sqref="A2:E2">
    <cfRule type="expression" dxfId="3" priority="1" stopIfTrue="1">
      <formula>$F$2="対象外"</formula>
    </cfRule>
  </conditionalFormatting>
  <conditionalFormatting sqref="C2:C12 C14:C17 C25:C32 C19:C23 C34:C35 C44:C46 C41:C42 C38:C39">
    <cfRule type="expression" dxfId="2" priority="7" stopIfTrue="1">
      <formula>C2=""</formula>
    </cfRule>
  </conditionalFormatting>
  <conditionalFormatting sqref="B12:E46">
    <cfRule type="expression" dxfId="1" priority="2" stopIfTrue="1">
      <formula>$I12=0</formula>
    </cfRule>
  </conditionalFormatting>
  <conditionalFormatting sqref="A12:A46">
    <cfRule type="expression" dxfId="0" priority="8" stopIfTrue="1">
      <formula>#REF!=0</formula>
    </cfRule>
  </conditionalFormatting>
  <dataValidations count="1">
    <dataValidation type="list" allowBlank="1" showInputMessage="1" showErrorMessage="1" sqref="C2:C3" xr:uid="{00000000-0002-0000-0200-000000000000}">
      <formula1>INDIRECT(F2)</formula1>
    </dataValidation>
  </dataValidations>
  <printOptions horizontalCentered="1"/>
  <pageMargins left="3.937007874015748E-2" right="3.937007874015748E-2" top="0.35433070866141736" bottom="0.35433070866141736" header="0.31496062992125984" footer="0.19685039370078741"/>
  <pageSetup paperSize="9" scale="61" fitToHeight="0" orientation="portrait" r:id="rId1"/>
  <headerFooter alignWithMargins="0">
    <oddFooter>&amp;R&amp;P／&amp;N</oddFooter>
  </headerFooter>
  <rowBreaks count="1" manualBreakCount="1">
    <brk id="30"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2" r:id="rId4" name="Group Box 4">
              <controlPr defaultSize="0" autoFill="0" autoPict="0">
                <anchor moveWithCells="1">
                  <from>
                    <xdr:col>0</xdr:col>
                    <xdr:colOff>1362075</xdr:colOff>
                    <xdr:row>2</xdr:row>
                    <xdr:rowOff>247650</xdr:rowOff>
                  </from>
                  <to>
                    <xdr:col>0</xdr:col>
                    <xdr:colOff>2009775</xdr:colOff>
                    <xdr:row>3</xdr:row>
                    <xdr:rowOff>323850</xdr:rowOff>
                  </to>
                </anchor>
              </controlPr>
            </control>
          </mc:Choice>
        </mc:AlternateContent>
        <mc:AlternateContent xmlns:mc="http://schemas.openxmlformats.org/markup-compatibility/2006">
          <mc:Choice Requires="x14">
            <control shapeId="2064" r:id="rId5" name="Group Box 16">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87" r:id="rId6" name="Group Box 39">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88" r:id="rId7" name="Group Box 40">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89" r:id="rId8" name="Group Box 41">
              <controlPr defaultSize="0" autoFill="0" autoPict="0">
                <anchor moveWithCells="1">
                  <from>
                    <xdr:col>0</xdr:col>
                    <xdr:colOff>1504950</xdr:colOff>
                    <xdr:row>42</xdr:row>
                    <xdr:rowOff>0</xdr:rowOff>
                  </from>
                  <to>
                    <xdr:col>0</xdr:col>
                    <xdr:colOff>1933575</xdr:colOff>
                    <xdr:row>44</xdr:row>
                    <xdr:rowOff>47625</xdr:rowOff>
                  </to>
                </anchor>
              </controlPr>
            </control>
          </mc:Choice>
        </mc:AlternateContent>
        <mc:AlternateContent xmlns:mc="http://schemas.openxmlformats.org/markup-compatibility/2006">
          <mc:Choice Requires="x14">
            <control shapeId="2090" r:id="rId9" name="Group Box 42">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1" r:id="rId10" name="Group Box 43">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2" r:id="rId11" name="Group Box 44">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3" r:id="rId12" name="Group Box 45">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4" r:id="rId13" name="Group Box 46">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5" r:id="rId14" name="Group Box 47">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6" r:id="rId15" name="Group Box 48">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7" r:id="rId16" name="Group Box 49">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8" r:id="rId17" name="Group Box 50">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mc:AlternateContent xmlns:mc="http://schemas.openxmlformats.org/markup-compatibility/2006">
          <mc:Choice Requires="x14">
            <control shapeId="2099" r:id="rId18" name="Group Box 51">
              <controlPr defaultSize="0" autoFill="0" autoPict="0">
                <anchor moveWithCells="1">
                  <from>
                    <xdr:col>0</xdr:col>
                    <xdr:colOff>1504950</xdr:colOff>
                    <xdr:row>42</xdr:row>
                    <xdr:rowOff>0</xdr:rowOff>
                  </from>
                  <to>
                    <xdr:col>0</xdr:col>
                    <xdr:colOff>1933575</xdr:colOff>
                    <xdr:row>44</xdr:row>
                    <xdr:rowOff>47625</xdr:rowOff>
                  </to>
                </anchor>
              </controlPr>
            </control>
          </mc:Choice>
        </mc:AlternateContent>
        <mc:AlternateContent xmlns:mc="http://schemas.openxmlformats.org/markup-compatibility/2006">
          <mc:Choice Requires="x14">
            <control shapeId="2100" r:id="rId19" name="Group Box 52">
              <controlPr defaultSize="0" autoFill="0" autoPict="0">
                <anchor moveWithCells="1">
                  <from>
                    <xdr:col>0</xdr:col>
                    <xdr:colOff>1504950</xdr:colOff>
                    <xdr:row>42</xdr:row>
                    <xdr:rowOff>0</xdr:rowOff>
                  </from>
                  <to>
                    <xdr:col>0</xdr:col>
                    <xdr:colOff>1933575</xdr:colOff>
                    <xdr:row>44</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テーブル!$AC$4:$AC$6</xm:f>
          </x14:formula1>
          <xm:sqref>C4:C46</xm:sqref>
        </x14:dataValidation>
      </x14:dataValidations>
    </ext>
  </extLs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7</vt:i4>
      </vt:variant>
    </vt:vector>
  </HeadingPairs>
  <TitlesOfParts>
    <vt:vector baseType="lpstr" size="10">
      <vt:lpstr>テーブル</vt:lpstr>
      <vt:lpstr>表紙</vt:lpstr>
      <vt:lpstr>調書</vt:lpstr>
      <vt:lpstr>調書!Print_Area</vt:lpstr>
      <vt:lpstr>表紙!Print_Area</vt:lpstr>
      <vt:lpstr>調書!Print_Titles</vt:lpstr>
      <vt:lpstr>加算区分１</vt:lpstr>
      <vt:lpstr>加算区分２</vt:lpstr>
      <vt:lpstr>加算区分３</vt:lpstr>
      <vt:lpstr>対象外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2026-08-12T09:04:30Z</cp:lastPrinted>
  <dcterms:created xsi:type="dcterms:W3CDTF">2006-11-13T02:22:16Z</dcterms:created>
  <dcterms:modified xsi:type="dcterms:W3CDTF">2026-08-12T09:04:43Z</dcterms:modified>
</cp:coreProperties>
</file>