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Y:\21 環境未来都市・自治体SDGｓ推進\02_SDGs認証制度\★要綱・様式\"/>
    </mc:Choice>
  </mc:AlternateContent>
  <xr:revisionPtr revIDLastSave="0" documentId="13_ncr:1_{10262584-DCC0-4B0B-85A3-D1E025B50745}" xr6:coauthVersionLast="47" xr6:coauthVersionMax="47" xr10:uidLastSave="{00000000-0000-0000-0000-000000000000}"/>
  <workbookProtection workbookAlgorithmName="SHA-512" workbookHashValue="59KcOp8a+Es/Gm6/cxu6WfMx0ceGPOY9uqPsZ3zRpbnNKPXEUZ7kY+i52oZSCgj8+hwqVNOUFJTA9X57Ze2xaA==" workbookSaltValue="zL+kMh49qpi8x1BKYDZLqQ==" workbookSpinCount="100000" lockStructure="1"/>
  <bookViews>
    <workbookView xWindow="2670" yWindow="990" windowWidth="34455" windowHeight="19800" tabRatio="832" xr2:uid="{00000000-000D-0000-FFFF-FFFF00000000}"/>
  </bookViews>
  <sheets>
    <sheet name="様式1号（基本情報）" sheetId="28" r:id="rId1"/>
    <sheet name="様式2号（認証チェックシート）" sheetId="19" r:id="rId2"/>
    <sheet name="様式3号（今後の重点目標）" sheetId="24" r:id="rId3"/>
    <sheet name="前回申請情報" sheetId="40" state="hidden" r:id="rId4"/>
    <sheet name="【評価】_②認証チェックシート" sheetId="29" state="hidden" r:id="rId5"/>
    <sheet name="【評価】診断結果計算シート" sheetId="31" state="hidden" r:id="rId6"/>
    <sheet name="【評価】第4号様式_結果通知書" sheetId="32" state="hidden" r:id="rId7"/>
    <sheet name="公表用チェックシート" sheetId="36" state="hidden" r:id="rId8"/>
    <sheet name="（非表示シート）BCI列プルダウン" sheetId="34" state="hidden" r:id="rId9"/>
  </sheets>
  <externalReferences>
    <externalReference r:id="rId10"/>
    <externalReference r:id="rId11"/>
    <externalReference r:id="rId12"/>
  </externalReferences>
  <definedNames>
    <definedName name="_xlnm._FilterDatabase" localSheetId="4" hidden="1">【評価】_②認証チェックシート!$A$16:$AG$106</definedName>
    <definedName name="_xlnm._FilterDatabase" localSheetId="5" hidden="1">【評価】診断結果計算シート!#REF!</definedName>
    <definedName name="_xlnm._FilterDatabase" localSheetId="7" hidden="1">公表用チェックシート!$A$13:$L$103</definedName>
    <definedName name="_xlnm._FilterDatabase" localSheetId="3" hidden="1">前回申請情報!$A$13:$O$93</definedName>
    <definedName name="_xlnm._FilterDatabase" localSheetId="0" hidden="1">'様式1号（基本情報）'!$A$9:$F$41</definedName>
    <definedName name="_xlnm._FilterDatabase" localSheetId="1" hidden="1">'様式2号（認証チェックシート）'!$A$15:$O$95</definedName>
    <definedName name="_xlnm._FilterDatabase" localSheetId="2" hidden="1">'様式3号（今後の重点目標）'!#REF!</definedName>
    <definedName name="LOGO" localSheetId="8">INDEX([1]表示形式!$C$11:$C$14,MATCH([1]診断結果!$D$13,[1]表示形式!$B$11:$B$14,0))</definedName>
    <definedName name="LOGO">INDEX([2]表示形式!$C$11:$C$14,MATCH([2]診断結果!$D$13,[2]表示形式!$B$11:$B$14,0))</definedName>
    <definedName name="LOGO2">INDEX([3]⑥表示形式!$C$11:$C$14,MATCH([3]④診断結果!$D$13,[3]⑥表示形式!$B$11:$B$14,0))</definedName>
    <definedName name="_xlnm.Print_Area" localSheetId="4">【評価】_②認証チェックシート!$B$1:$AN$174</definedName>
    <definedName name="_xlnm.Print_Area" localSheetId="5">【評価】診断結果計算シート!$D$1:$L$13</definedName>
    <definedName name="_xlnm.Print_Area" localSheetId="6">【評価】第4号様式_結果通知書!$B$2:$J$35</definedName>
    <definedName name="_xlnm.Print_Area" localSheetId="7">公表用チェックシート!$B$1:$O$171</definedName>
    <definedName name="_xlnm.Print_Area" localSheetId="3">前回申請情報!$B$1:$O$93</definedName>
    <definedName name="_xlnm.Print_Area" localSheetId="0">'様式1号（基本情報）'!$A$1:$F$41</definedName>
    <definedName name="_xlnm.Print_Area" localSheetId="1">'様式2号（認証チェックシート）'!$B$1:$O$95</definedName>
    <definedName name="_xlnm.Print_Area" localSheetId="2">'様式3号（今後の重点目標）'!$B$1:$K$21</definedName>
    <definedName name="_xlnm.Print_Titles" localSheetId="4">【評価】_②認証チェックシート!$15:$17</definedName>
    <definedName name="_xlnm.Print_Titles" localSheetId="5">【評価】診断結果計算シート!$1:$13</definedName>
    <definedName name="_xlnm.Print_Titles" localSheetId="7">公表用チェックシート!$12:$14</definedName>
    <definedName name="_xlnm.Print_Titles" localSheetId="3">前回申請情報!$12:$14</definedName>
    <definedName name="_xlnm.Print_Titles" localSheetId="1">'様式2号（認証チェックシート）'!$14:$16</definedName>
    <definedName name="_xlnm.Print_Titles" localSheetId="2">'様式3号（今後の重点目標）'!#REF!</definedName>
    <definedName name="test" localSheetId="0">INDEX(#REF!,MATCH(#REF!,#REF!,0))</definedName>
    <definedName name="test">INDEX(#REF!,MATCH(#REF!,#REF!,0))</definedName>
    <definedName name="test2" localSheetId="0">INDEX(#REF!,MATCH(#REF!,#REF!,0))</definedName>
    <definedName name="test2">INDEX(#REF!,MATCH(#REF!,#REF!,0))</definedName>
    <definedName name="ロゴ参照1" localSheetId="0">INDEX(#REF!,MATCH(#REF!,#REF!,0))</definedName>
    <definedName name="ロゴ参照1">INDEX(#REF!,MATCH(#REF!,#REF!,0))</definedName>
    <definedName name="ロゴ参照2" localSheetId="0">INDEX(#REF!,MATCH(#REF!,#REF!,0))</definedName>
    <definedName name="ロゴ参照2">INDEX(#REF!,MATCH(#REF!,#REF!,0))</definedName>
    <definedName name="ロゴ参照3" localSheetId="0">INDEX(#REF!,MATCH(#REF!,#REF!,0))</definedName>
    <definedName name="ロゴ参照3">INDEX(#REF!,MATCH(#REF!,#REF!,0))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2" i="29" l="1"/>
  <c r="N7" i="29"/>
  <c r="N6" i="29"/>
  <c r="N5" i="29"/>
  <c r="Q10" i="29" l="1"/>
  <c r="Q11" i="29"/>
  <c r="Q9" i="29"/>
  <c r="AH1" i="29"/>
  <c r="E6" i="29"/>
  <c r="E7" i="29"/>
  <c r="E8" i="29"/>
  <c r="E9" i="29"/>
  <c r="E5" i="29"/>
  <c r="J104" i="29"/>
  <c r="J100" i="29"/>
  <c r="J98" i="29"/>
  <c r="J97" i="29"/>
  <c r="J95" i="29"/>
  <c r="J93" i="29"/>
  <c r="J90" i="29"/>
  <c r="J88" i="29"/>
  <c r="J84" i="29"/>
  <c r="J81" i="29"/>
  <c r="J76" i="29"/>
  <c r="J72" i="29"/>
  <c r="J69" i="29"/>
  <c r="J65" i="29"/>
  <c r="J61" i="29"/>
  <c r="J58" i="29"/>
  <c r="J55" i="29"/>
  <c r="J50" i="29"/>
  <c r="J46" i="29"/>
  <c r="J43" i="29"/>
  <c r="J39" i="29"/>
  <c r="J34" i="29"/>
  <c r="J30" i="29"/>
  <c r="J27" i="29"/>
  <c r="J24" i="29"/>
  <c r="J21" i="29"/>
  <c r="J18" i="29"/>
  <c r="K93" i="40"/>
  <c r="I93" i="40"/>
  <c r="G93" i="40"/>
  <c r="K92" i="40"/>
  <c r="I92" i="40"/>
  <c r="G92" i="40"/>
  <c r="I91" i="40"/>
  <c r="K91" i="40" s="1"/>
  <c r="G91" i="40"/>
  <c r="K90" i="40"/>
  <c r="I90" i="40"/>
  <c r="G90" i="40"/>
  <c r="K89" i="40"/>
  <c r="I89" i="40"/>
  <c r="G89" i="40"/>
  <c r="K88" i="40"/>
  <c r="I88" i="40"/>
  <c r="G88" i="40"/>
  <c r="K87" i="40"/>
  <c r="I87" i="40"/>
  <c r="G87" i="40"/>
  <c r="K86" i="40"/>
  <c r="I86" i="40"/>
  <c r="G86" i="40"/>
  <c r="K85" i="40"/>
  <c r="I85" i="40"/>
  <c r="G85" i="40"/>
  <c r="K84" i="40"/>
  <c r="I84" i="40"/>
  <c r="G84" i="40"/>
  <c r="K83" i="40"/>
  <c r="I83" i="40"/>
  <c r="G83" i="40"/>
  <c r="K82" i="40"/>
  <c r="I82" i="40"/>
  <c r="G82" i="40"/>
  <c r="K81" i="40"/>
  <c r="I81" i="40"/>
  <c r="G81" i="40"/>
  <c r="K80" i="40"/>
  <c r="I80" i="40"/>
  <c r="G80" i="40"/>
  <c r="K79" i="40"/>
  <c r="I79" i="40"/>
  <c r="G79" i="40"/>
  <c r="K78" i="40"/>
  <c r="I78" i="40"/>
  <c r="G78" i="40"/>
  <c r="K77" i="40"/>
  <c r="I77" i="40"/>
  <c r="G77" i="40"/>
  <c r="K76" i="40"/>
  <c r="I76" i="40"/>
  <c r="G76" i="40"/>
  <c r="K75" i="40"/>
  <c r="I75" i="40"/>
  <c r="G75" i="40"/>
  <c r="K74" i="40"/>
  <c r="I74" i="40"/>
  <c r="G74" i="40"/>
  <c r="K73" i="40"/>
  <c r="I73" i="40"/>
  <c r="G73" i="40"/>
  <c r="K72" i="40"/>
  <c r="I72" i="40"/>
  <c r="G72" i="40"/>
  <c r="K71" i="40"/>
  <c r="I71" i="40"/>
  <c r="G71" i="40"/>
  <c r="K70" i="40"/>
  <c r="I70" i="40"/>
  <c r="G70" i="40"/>
  <c r="K69" i="40"/>
  <c r="I69" i="40"/>
  <c r="G69" i="40"/>
  <c r="K68" i="40"/>
  <c r="I68" i="40"/>
  <c r="G68" i="40"/>
  <c r="K67" i="40"/>
  <c r="I67" i="40"/>
  <c r="G67" i="40"/>
  <c r="K66" i="40"/>
  <c r="I66" i="40"/>
  <c r="G66" i="40"/>
  <c r="K65" i="40"/>
  <c r="I65" i="40"/>
  <c r="G65" i="40"/>
  <c r="K64" i="40"/>
  <c r="I64" i="40"/>
  <c r="G64" i="40"/>
  <c r="K63" i="40"/>
  <c r="I63" i="40"/>
  <c r="G63" i="40"/>
  <c r="K62" i="40"/>
  <c r="I62" i="40"/>
  <c r="G62" i="40"/>
  <c r="K61" i="40"/>
  <c r="I61" i="40"/>
  <c r="G61" i="40"/>
  <c r="K60" i="40"/>
  <c r="I60" i="40"/>
  <c r="G60" i="40"/>
  <c r="K59" i="40"/>
  <c r="I59" i="40"/>
  <c r="G59" i="40"/>
  <c r="K58" i="40"/>
  <c r="I58" i="40"/>
  <c r="G58" i="40"/>
  <c r="K57" i="40"/>
  <c r="I57" i="40"/>
  <c r="G57" i="40"/>
  <c r="K56" i="40"/>
  <c r="I56" i="40"/>
  <c r="G56" i="40"/>
  <c r="K55" i="40"/>
  <c r="I55" i="40"/>
  <c r="G55" i="40"/>
  <c r="K54" i="40"/>
  <c r="I54" i="40"/>
  <c r="G54" i="40"/>
  <c r="K53" i="40"/>
  <c r="I53" i="40"/>
  <c r="G53" i="40"/>
  <c r="K52" i="40"/>
  <c r="I52" i="40"/>
  <c r="G52" i="40"/>
  <c r="K51" i="40"/>
  <c r="I51" i="40"/>
  <c r="G51" i="40"/>
  <c r="K50" i="40"/>
  <c r="I50" i="40"/>
  <c r="G50" i="40"/>
  <c r="K49" i="40"/>
  <c r="I49" i="40"/>
  <c r="G49" i="40"/>
  <c r="K48" i="40"/>
  <c r="I48" i="40"/>
  <c r="G48" i="40"/>
  <c r="K47" i="40"/>
  <c r="I47" i="40"/>
  <c r="G47" i="40"/>
  <c r="K46" i="40"/>
  <c r="I46" i="40"/>
  <c r="G46" i="40"/>
  <c r="K45" i="40"/>
  <c r="I45" i="40"/>
  <c r="G45" i="40"/>
  <c r="K44" i="40"/>
  <c r="I44" i="40"/>
  <c r="G44" i="40"/>
  <c r="K43" i="40"/>
  <c r="I43" i="40"/>
  <c r="G43" i="40"/>
  <c r="K42" i="40"/>
  <c r="I42" i="40"/>
  <c r="G42" i="40"/>
  <c r="I41" i="40"/>
  <c r="K41" i="40" s="1"/>
  <c r="G41" i="40"/>
  <c r="K40" i="40"/>
  <c r="I40" i="40"/>
  <c r="G40" i="40"/>
  <c r="K39" i="40"/>
  <c r="I39" i="40"/>
  <c r="G39" i="40"/>
  <c r="K38" i="40"/>
  <c r="I38" i="40"/>
  <c r="G38" i="40"/>
  <c r="I37" i="40"/>
  <c r="K37" i="40" s="1"/>
  <c r="G37" i="40"/>
  <c r="K36" i="40"/>
  <c r="I36" i="40"/>
  <c r="G36" i="40"/>
  <c r="K35" i="40"/>
  <c r="I35" i="40"/>
  <c r="G35" i="40"/>
  <c r="K34" i="40"/>
  <c r="I34" i="40"/>
  <c r="G34" i="40"/>
  <c r="I33" i="40"/>
  <c r="K33" i="40" s="1"/>
  <c r="G33" i="40"/>
  <c r="K32" i="40"/>
  <c r="I32" i="40"/>
  <c r="G32" i="40"/>
  <c r="K31" i="40"/>
  <c r="I31" i="40"/>
  <c r="G31" i="40"/>
  <c r="K30" i="40"/>
  <c r="I30" i="40"/>
  <c r="G30" i="40"/>
  <c r="I29" i="40"/>
  <c r="K29" i="40" s="1"/>
  <c r="G29" i="40"/>
  <c r="K28" i="40"/>
  <c r="I28" i="40"/>
  <c r="G28" i="40"/>
  <c r="K27" i="40"/>
  <c r="I27" i="40"/>
  <c r="G27" i="40"/>
  <c r="K26" i="40"/>
  <c r="I26" i="40"/>
  <c r="G26" i="40"/>
  <c r="K25" i="40"/>
  <c r="I25" i="40"/>
  <c r="G25" i="40"/>
  <c r="I24" i="40"/>
  <c r="K24" i="40" s="1"/>
  <c r="G24" i="40"/>
  <c r="K23" i="40"/>
  <c r="I23" i="40"/>
  <c r="G23" i="40"/>
  <c r="K22" i="40"/>
  <c r="I22" i="40"/>
  <c r="G22" i="40"/>
  <c r="I21" i="40"/>
  <c r="K21" i="40" s="1"/>
  <c r="G21" i="40"/>
  <c r="K20" i="40"/>
  <c r="I20" i="40"/>
  <c r="G20" i="40"/>
  <c r="K19" i="40"/>
  <c r="I19" i="40"/>
  <c r="G19" i="40"/>
  <c r="K18" i="40"/>
  <c r="I18" i="40"/>
  <c r="G18" i="40"/>
  <c r="I17" i="40"/>
  <c r="K17" i="40" s="1"/>
  <c r="G17" i="40"/>
  <c r="I16" i="40"/>
  <c r="K16" i="40" s="1"/>
  <c r="G16" i="40"/>
  <c r="I15" i="40"/>
  <c r="K15" i="40" s="1"/>
  <c r="G15" i="40"/>
  <c r="N2" i="40"/>
  <c r="AB109" i="29"/>
  <c r="AB108" i="29"/>
  <c r="AB107" i="29"/>
  <c r="AB106" i="29"/>
  <c r="AB105" i="29"/>
  <c r="AB104" i="29"/>
  <c r="AB102" i="29"/>
  <c r="AB101" i="29"/>
  <c r="AB100" i="29"/>
  <c r="AB99" i="29"/>
  <c r="AB98" i="29"/>
  <c r="AB96" i="29"/>
  <c r="AB95" i="29"/>
  <c r="AB94" i="29"/>
  <c r="AB93" i="29"/>
  <c r="AB92" i="29"/>
  <c r="AB91" i="29"/>
  <c r="AB90" i="29"/>
  <c r="AB89" i="29"/>
  <c r="AB88" i="29"/>
  <c r="AB85" i="29"/>
  <c r="AB84" i="29"/>
  <c r="AB80" i="29"/>
  <c r="AB79" i="29"/>
  <c r="AB78" i="29"/>
  <c r="AB77" i="29"/>
  <c r="AB76" i="29"/>
  <c r="AB70" i="29"/>
  <c r="AB69" i="29"/>
  <c r="AB42" i="29"/>
  <c r="AB41" i="29"/>
  <c r="AB40" i="29"/>
  <c r="AB39" i="29"/>
  <c r="AB37" i="29"/>
  <c r="AB36" i="29"/>
  <c r="AB35" i="29"/>
  <c r="AB34" i="29"/>
  <c r="AB33" i="29"/>
  <c r="AB32" i="29"/>
  <c r="AB31" i="29"/>
  <c r="AB30" i="29"/>
  <c r="AB29" i="29"/>
  <c r="AB28" i="29"/>
  <c r="AB27" i="29"/>
  <c r="AB26" i="29"/>
  <c r="AB25" i="29"/>
  <c r="AB24" i="29"/>
  <c r="AB23" i="29"/>
  <c r="AB22" i="29"/>
  <c r="AB21" i="29"/>
  <c r="AB19" i="29"/>
  <c r="AD18" i="29"/>
  <c r="AB18" i="29"/>
  <c r="R109" i="29"/>
  <c r="R108" i="29"/>
  <c r="R107" i="29"/>
  <c r="R106" i="29"/>
  <c r="R105" i="29"/>
  <c r="R104" i="29"/>
  <c r="R102" i="29"/>
  <c r="R101" i="29"/>
  <c r="R100" i="29"/>
  <c r="R99" i="29"/>
  <c r="R98" i="29"/>
  <c r="R96" i="29"/>
  <c r="R95" i="29"/>
  <c r="R94" i="29"/>
  <c r="R93" i="29"/>
  <c r="R91" i="29"/>
  <c r="R90" i="29"/>
  <c r="R89" i="29"/>
  <c r="R88" i="29"/>
  <c r="R85" i="29"/>
  <c r="R84" i="29"/>
  <c r="R80" i="29"/>
  <c r="R79" i="29"/>
  <c r="R78" i="29"/>
  <c r="R77" i="29"/>
  <c r="R76" i="29"/>
  <c r="R70" i="29"/>
  <c r="R69" i="29"/>
  <c r="R68" i="29"/>
  <c r="R67" i="29"/>
  <c r="R66" i="29"/>
  <c r="R65" i="29"/>
  <c r="R63" i="29"/>
  <c r="R62" i="29"/>
  <c r="R61" i="29"/>
  <c r="R59" i="29"/>
  <c r="R58" i="29"/>
  <c r="R57" i="29"/>
  <c r="R56" i="29"/>
  <c r="R55" i="29"/>
  <c r="R53" i="29"/>
  <c r="R52" i="29"/>
  <c r="R51" i="29"/>
  <c r="R50" i="29"/>
  <c r="R47" i="29"/>
  <c r="R46" i="29"/>
  <c r="R42" i="29"/>
  <c r="R41" i="29"/>
  <c r="R40" i="29"/>
  <c r="R39" i="29"/>
  <c r="R37" i="29"/>
  <c r="R36" i="29"/>
  <c r="R35" i="29"/>
  <c r="R34" i="29"/>
  <c r="R33" i="29"/>
  <c r="R32" i="29"/>
  <c r="R31" i="29"/>
  <c r="R30" i="29"/>
  <c r="R29" i="29"/>
  <c r="R28" i="29"/>
  <c r="R27" i="29"/>
  <c r="R26" i="29"/>
  <c r="R25" i="29"/>
  <c r="R24" i="29"/>
  <c r="R23" i="29"/>
  <c r="R22" i="29"/>
  <c r="R21" i="29"/>
  <c r="R19" i="29"/>
  <c r="R18" i="29"/>
  <c r="T18" i="29" s="1"/>
  <c r="E106" i="29"/>
  <c r="E101" i="29"/>
  <c r="E102" i="29"/>
  <c r="E103" i="29"/>
  <c r="E104" i="29"/>
  <c r="E105" i="29"/>
  <c r="E100" i="29"/>
  <c r="E98" i="29"/>
  <c r="E97" i="29"/>
  <c r="E82" i="29"/>
  <c r="E83" i="29"/>
  <c r="E84" i="29"/>
  <c r="E85" i="29"/>
  <c r="E86" i="29"/>
  <c r="E87" i="29"/>
  <c r="E88" i="29"/>
  <c r="E89" i="29"/>
  <c r="E90" i="29"/>
  <c r="E91" i="29"/>
  <c r="E92" i="29"/>
  <c r="E93" i="29"/>
  <c r="E94" i="29"/>
  <c r="E95" i="29"/>
  <c r="E96" i="29"/>
  <c r="E81" i="29"/>
  <c r="E79" i="29"/>
  <c r="E76" i="29"/>
  <c r="E77" i="29"/>
  <c r="E78" i="29"/>
  <c r="E70" i="29"/>
  <c r="E71" i="29"/>
  <c r="E72" i="29"/>
  <c r="E73" i="29"/>
  <c r="E74" i="29"/>
  <c r="E75" i="29"/>
  <c r="E69" i="29"/>
  <c r="E66" i="29"/>
  <c r="E59" i="29"/>
  <c r="E60" i="29"/>
  <c r="E61" i="29"/>
  <c r="E62" i="29"/>
  <c r="E63" i="29"/>
  <c r="E64" i="29"/>
  <c r="E65" i="29"/>
  <c r="E58" i="29"/>
  <c r="E51" i="29"/>
  <c r="E52" i="29"/>
  <c r="E53" i="29"/>
  <c r="E54" i="29"/>
  <c r="E55" i="29"/>
  <c r="E56" i="29"/>
  <c r="E57" i="29"/>
  <c r="E50" i="29"/>
  <c r="E44" i="29"/>
  <c r="E45" i="29"/>
  <c r="E46" i="29"/>
  <c r="E47" i="29"/>
  <c r="E48" i="29"/>
  <c r="E49" i="29"/>
  <c r="E43" i="29"/>
  <c r="E40" i="29"/>
  <c r="E39" i="29"/>
  <c r="E38" i="29"/>
  <c r="E35" i="29"/>
  <c r="E36" i="29"/>
  <c r="E37" i="29"/>
  <c r="E34" i="29"/>
  <c r="E31" i="29"/>
  <c r="E30" i="29"/>
  <c r="E28" i="29"/>
  <c r="E27" i="29"/>
  <c r="E25" i="29"/>
  <c r="E24" i="29"/>
  <c r="E19" i="29"/>
  <c r="E20" i="29"/>
  <c r="E21" i="29"/>
  <c r="E22" i="29"/>
  <c r="E23" i="29"/>
  <c r="E18" i="29"/>
  <c r="I71" i="19"/>
  <c r="I95" i="19"/>
  <c r="I18" i="19"/>
  <c r="I19" i="19"/>
  <c r="I20" i="19"/>
  <c r="I21" i="19"/>
  <c r="I22" i="19"/>
  <c r="I23" i="19"/>
  <c r="I24" i="19"/>
  <c r="I25" i="19"/>
  <c r="I26" i="19"/>
  <c r="I27" i="19"/>
  <c r="I28" i="19"/>
  <c r="I29" i="19"/>
  <c r="I30" i="19"/>
  <c r="I31" i="19"/>
  <c r="I32" i="19"/>
  <c r="I33" i="19"/>
  <c r="I34" i="19"/>
  <c r="I35" i="19"/>
  <c r="I36" i="19"/>
  <c r="I37" i="19"/>
  <c r="I38" i="19"/>
  <c r="I39" i="19"/>
  <c r="I40" i="19"/>
  <c r="I41" i="19"/>
  <c r="I42" i="19"/>
  <c r="I43" i="19"/>
  <c r="I44" i="19"/>
  <c r="I45" i="19"/>
  <c r="I46" i="19"/>
  <c r="I47" i="19"/>
  <c r="I48" i="19"/>
  <c r="I49" i="19"/>
  <c r="I50" i="19"/>
  <c r="I51" i="19"/>
  <c r="I52" i="19"/>
  <c r="I53" i="19"/>
  <c r="I54" i="19"/>
  <c r="I55" i="19"/>
  <c r="I56" i="19"/>
  <c r="I57" i="19"/>
  <c r="I58" i="19"/>
  <c r="I59" i="19"/>
  <c r="I60" i="19"/>
  <c r="I61" i="19"/>
  <c r="I62" i="19"/>
  <c r="I63" i="19"/>
  <c r="I64" i="19"/>
  <c r="I65" i="19"/>
  <c r="I66" i="19"/>
  <c r="I67" i="19"/>
  <c r="I68" i="19"/>
  <c r="I69" i="19"/>
  <c r="I70" i="19"/>
  <c r="I72" i="19"/>
  <c r="I73" i="19"/>
  <c r="I74" i="19"/>
  <c r="I75" i="19"/>
  <c r="I76" i="19"/>
  <c r="I77" i="19"/>
  <c r="I78" i="19"/>
  <c r="I79" i="19"/>
  <c r="I80" i="19"/>
  <c r="I81" i="19"/>
  <c r="I82" i="19"/>
  <c r="I83" i="19"/>
  <c r="I84" i="19"/>
  <c r="I85" i="19"/>
  <c r="I86" i="19"/>
  <c r="I87" i="19"/>
  <c r="I88" i="19"/>
  <c r="I89" i="19"/>
  <c r="I90" i="19"/>
  <c r="I91" i="19"/>
  <c r="I92" i="19"/>
  <c r="I93" i="19"/>
  <c r="I94" i="19"/>
  <c r="I17" i="19"/>
  <c r="K17" i="19" s="1"/>
  <c r="K18" i="19"/>
  <c r="B3" i="36" l="1"/>
  <c r="G103" i="36" l="1"/>
  <c r="G101" i="36"/>
  <c r="I100" i="36"/>
  <c r="G100" i="36"/>
  <c r="G99" i="36"/>
  <c r="I98" i="36"/>
  <c r="G98" i="36"/>
  <c r="G97" i="36"/>
  <c r="G95" i="36"/>
  <c r="G94" i="36"/>
  <c r="G93" i="36"/>
  <c r="G92" i="36"/>
  <c r="G90" i="36"/>
  <c r="G89" i="36"/>
  <c r="G88" i="36"/>
  <c r="G87" i="36"/>
  <c r="G86" i="36"/>
  <c r="G85" i="36"/>
  <c r="G84" i="36"/>
  <c r="G83" i="36"/>
  <c r="G82" i="36"/>
  <c r="G81" i="36"/>
  <c r="G80" i="36"/>
  <c r="G79" i="36"/>
  <c r="G78" i="36"/>
  <c r="G75" i="36"/>
  <c r="G74" i="36"/>
  <c r="G73" i="36"/>
  <c r="G72" i="36"/>
  <c r="G71" i="36"/>
  <c r="G70" i="36"/>
  <c r="G69" i="36"/>
  <c r="G68" i="36"/>
  <c r="G67" i="36"/>
  <c r="G66" i="36"/>
  <c r="G63" i="36"/>
  <c r="G62" i="36"/>
  <c r="G60" i="36"/>
  <c r="G59" i="36"/>
  <c r="G58" i="36"/>
  <c r="G57" i="36"/>
  <c r="G56" i="36"/>
  <c r="G55" i="36"/>
  <c r="I54" i="36"/>
  <c r="G54" i="36"/>
  <c r="G53" i="36"/>
  <c r="G52" i="36"/>
  <c r="G51" i="36"/>
  <c r="G49" i="36"/>
  <c r="G48" i="36"/>
  <c r="G47" i="36"/>
  <c r="G46" i="36"/>
  <c r="G45" i="36"/>
  <c r="G44" i="36"/>
  <c r="G43" i="36"/>
  <c r="G42" i="36"/>
  <c r="G41" i="36"/>
  <c r="G40" i="36"/>
  <c r="G36" i="36"/>
  <c r="G34" i="36"/>
  <c r="G33" i="36"/>
  <c r="G32" i="36"/>
  <c r="G31" i="36"/>
  <c r="G28" i="36"/>
  <c r="G27" i="36"/>
  <c r="G25" i="36"/>
  <c r="G24" i="36"/>
  <c r="G22" i="36"/>
  <c r="G21" i="36"/>
  <c r="G20" i="36"/>
  <c r="G19" i="36"/>
  <c r="G18" i="36"/>
  <c r="G17" i="36"/>
  <c r="G16" i="36"/>
  <c r="G15" i="36"/>
  <c r="N1" i="19"/>
  <c r="J1" i="24"/>
  <c r="J3" i="29"/>
  <c r="M9" i="32"/>
  <c r="C9" i="32" s="1"/>
  <c r="AE55" i="29" l="1"/>
  <c r="J2" i="24"/>
  <c r="N2" i="19"/>
  <c r="D11" i="32"/>
  <c r="I1" i="29" a="1"/>
  <c r="I1" i="29" s="1"/>
  <c r="Y8" i="29" l="1"/>
  <c r="Z8" i="29" s="1"/>
  <c r="AB10" i="29"/>
  <c r="AB11" i="29"/>
  <c r="AB9" i="29"/>
  <c r="AC11" i="29"/>
  <c r="AC9" i="29"/>
  <c r="AC10" i="29"/>
  <c r="AC4" i="29"/>
  <c r="O8" i="29"/>
  <c r="F10" i="31" l="1"/>
  <c r="AC8" i="29"/>
  <c r="AB8" i="29"/>
  <c r="S11" i="29"/>
  <c r="S7" i="29"/>
  <c r="I24" i="29" l="1"/>
  <c r="H10" i="34" l="1"/>
  <c r="H11" i="34"/>
  <c r="H7" i="34"/>
  <c r="H6" i="34"/>
  <c r="H26" i="34"/>
  <c r="H25" i="34"/>
  <c r="H3" i="34"/>
  <c r="H2" i="34"/>
  <c r="N11" i="32" l="1"/>
  <c r="P10" i="31"/>
  <c r="H10" i="31"/>
  <c r="S5" i="29"/>
  <c r="AC12" i="29" l="1"/>
  <c r="AF8" i="29" s="1"/>
  <c r="AF65" i="29"/>
  <c r="AF61" i="29"/>
  <c r="AE65" i="29"/>
  <c r="AE61" i="29"/>
  <c r="AE58" i="29"/>
  <c r="AE54" i="29"/>
  <c r="AE50" i="29"/>
  <c r="AE46" i="29"/>
  <c r="AE43" i="29"/>
  <c r="W36" i="29"/>
  <c r="AD109" i="29"/>
  <c r="T109" i="29"/>
  <c r="AD108" i="29"/>
  <c r="T108" i="29"/>
  <c r="AD107" i="29"/>
  <c r="T107" i="29"/>
  <c r="AD106" i="29"/>
  <c r="T106" i="29"/>
  <c r="AD105" i="29"/>
  <c r="T105" i="29"/>
  <c r="AD104" i="29"/>
  <c r="T104" i="29"/>
  <c r="Z104" i="29"/>
  <c r="P104" i="29"/>
  <c r="I104" i="29"/>
  <c r="AD103" i="29"/>
  <c r="AD102" i="29"/>
  <c r="T102" i="29"/>
  <c r="T101" i="29"/>
  <c r="AD100" i="29"/>
  <c r="T100" i="29"/>
  <c r="Z100" i="29"/>
  <c r="P100" i="29"/>
  <c r="I100" i="29"/>
  <c r="AD99" i="29"/>
  <c r="T99" i="29"/>
  <c r="AD98" i="29"/>
  <c r="T98" i="29"/>
  <c r="Z98" i="29"/>
  <c r="P98" i="29"/>
  <c r="I98" i="29"/>
  <c r="AD97" i="29"/>
  <c r="T97" i="29"/>
  <c r="Z97" i="29"/>
  <c r="P97" i="29"/>
  <c r="I97" i="29"/>
  <c r="AD96" i="29"/>
  <c r="T96" i="29"/>
  <c r="AD95" i="29"/>
  <c r="T95" i="29"/>
  <c r="Z95" i="29"/>
  <c r="P95" i="29"/>
  <c r="I95" i="29"/>
  <c r="AD94" i="29"/>
  <c r="T94" i="29"/>
  <c r="AD93" i="29"/>
  <c r="T93" i="29"/>
  <c r="I93" i="29"/>
  <c r="AD92" i="29"/>
  <c r="T92" i="29"/>
  <c r="AD91" i="29"/>
  <c r="T91" i="29"/>
  <c r="AD90" i="29"/>
  <c r="T90" i="29"/>
  <c r="Z90" i="29"/>
  <c r="P90" i="29"/>
  <c r="I90" i="29"/>
  <c r="AD89" i="29"/>
  <c r="T89" i="29"/>
  <c r="AD88" i="29"/>
  <c r="T88" i="29"/>
  <c r="Z88" i="29"/>
  <c r="P88" i="29"/>
  <c r="I88" i="29"/>
  <c r="AD87" i="29"/>
  <c r="T87" i="29"/>
  <c r="AD86" i="29"/>
  <c r="T86" i="29"/>
  <c r="AD85" i="29"/>
  <c r="T85" i="29"/>
  <c r="AD84" i="29"/>
  <c r="T84" i="29"/>
  <c r="Z84" i="29"/>
  <c r="P84" i="29"/>
  <c r="I84" i="29"/>
  <c r="AD83" i="29"/>
  <c r="T83" i="29"/>
  <c r="AD82" i="29"/>
  <c r="T82" i="29"/>
  <c r="AD81" i="29"/>
  <c r="T81" i="29"/>
  <c r="Z81" i="29"/>
  <c r="P81" i="29"/>
  <c r="I81" i="29"/>
  <c r="AD80" i="29"/>
  <c r="T80" i="29"/>
  <c r="AD79" i="29"/>
  <c r="T79" i="29"/>
  <c r="T78" i="29"/>
  <c r="AD77" i="29"/>
  <c r="T77" i="29"/>
  <c r="AD76" i="29"/>
  <c r="T76" i="29"/>
  <c r="Z76" i="29"/>
  <c r="P76" i="29"/>
  <c r="I76" i="29"/>
  <c r="AD75" i="29"/>
  <c r="T75" i="29"/>
  <c r="AD74" i="29"/>
  <c r="T74" i="29"/>
  <c r="AD73" i="29"/>
  <c r="T73" i="29"/>
  <c r="AD72" i="29"/>
  <c r="T72" i="29"/>
  <c r="Z72" i="29"/>
  <c r="P72" i="29"/>
  <c r="I72" i="29"/>
  <c r="AD71" i="29"/>
  <c r="T71" i="29"/>
  <c r="AD70" i="29"/>
  <c r="T70" i="29"/>
  <c r="AD69" i="29"/>
  <c r="T69" i="29"/>
  <c r="Z69" i="29"/>
  <c r="P69" i="29"/>
  <c r="I69" i="29"/>
  <c r="T68" i="29"/>
  <c r="T67" i="29"/>
  <c r="T66" i="29"/>
  <c r="T65" i="29"/>
  <c r="P65" i="29"/>
  <c r="I65" i="29"/>
  <c r="T64" i="29"/>
  <c r="T63" i="29"/>
  <c r="T62" i="29"/>
  <c r="T61" i="29"/>
  <c r="P61" i="29"/>
  <c r="I61" i="29"/>
  <c r="AD60" i="29"/>
  <c r="T60" i="29"/>
  <c r="AD59" i="29"/>
  <c r="T59" i="29"/>
  <c r="AD58" i="29"/>
  <c r="T58" i="29"/>
  <c r="I58" i="29"/>
  <c r="T57" i="29"/>
  <c r="T56" i="29"/>
  <c r="AD55" i="29"/>
  <c r="T55" i="29"/>
  <c r="P55" i="29"/>
  <c r="I55" i="29"/>
  <c r="AD54" i="29"/>
  <c r="T54" i="29"/>
  <c r="AD53" i="29"/>
  <c r="T53" i="29"/>
  <c r="T52" i="29"/>
  <c r="T51" i="29"/>
  <c r="AD50" i="29"/>
  <c r="T50" i="29"/>
  <c r="P50" i="29"/>
  <c r="I50" i="29"/>
  <c r="AD49" i="29"/>
  <c r="T49" i="29"/>
  <c r="AD48" i="29"/>
  <c r="T48" i="29"/>
  <c r="AD47" i="29"/>
  <c r="T47" i="29"/>
  <c r="AD46" i="29"/>
  <c r="T46" i="29"/>
  <c r="I46" i="29"/>
  <c r="AD43" i="29"/>
  <c r="T43" i="29"/>
  <c r="P43" i="29"/>
  <c r="I43" i="29"/>
  <c r="AD42" i="29"/>
  <c r="T42" i="29"/>
  <c r="AD41" i="29"/>
  <c r="T41" i="29"/>
  <c r="AD40" i="29"/>
  <c r="T40" i="29"/>
  <c r="AD39" i="29"/>
  <c r="T39" i="29"/>
  <c r="Z39" i="29"/>
  <c r="P39" i="29"/>
  <c r="I39" i="29"/>
  <c r="AD37" i="29"/>
  <c r="T37" i="29"/>
  <c r="AG36" i="29"/>
  <c r="AD36" i="29"/>
  <c r="T36" i="29"/>
  <c r="Z36" i="29"/>
  <c r="AD35" i="29"/>
  <c r="T35" i="29"/>
  <c r="AD34" i="29"/>
  <c r="T34" i="29"/>
  <c r="Z34" i="29"/>
  <c r="P34" i="29"/>
  <c r="I34" i="29"/>
  <c r="AD33" i="29"/>
  <c r="T33" i="29"/>
  <c r="AD32" i="29"/>
  <c r="T32" i="29"/>
  <c r="AD31" i="29"/>
  <c r="T31" i="29"/>
  <c r="AD30" i="29"/>
  <c r="T30" i="29"/>
  <c r="Z30" i="29"/>
  <c r="P30" i="29"/>
  <c r="I30" i="29"/>
  <c r="AD29" i="29"/>
  <c r="T29" i="29"/>
  <c r="AD28" i="29"/>
  <c r="T28" i="29"/>
  <c r="AD27" i="29"/>
  <c r="T27" i="29"/>
  <c r="Z27" i="29"/>
  <c r="P27" i="29"/>
  <c r="I27" i="29"/>
  <c r="AD26" i="29"/>
  <c r="T26" i="29"/>
  <c r="AD25" i="29"/>
  <c r="T25" i="29"/>
  <c r="T24" i="29"/>
  <c r="AD23" i="29"/>
  <c r="T23" i="29"/>
  <c r="AD22" i="29"/>
  <c r="T22" i="29"/>
  <c r="AD21" i="29"/>
  <c r="T21" i="29"/>
  <c r="Z21" i="29"/>
  <c r="P21" i="29"/>
  <c r="I21" i="29"/>
  <c r="T20" i="29"/>
  <c r="AD19" i="29"/>
  <c r="T19" i="29"/>
  <c r="Z18" i="29"/>
  <c r="P18" i="29"/>
  <c r="I18" i="29"/>
  <c r="Y14" i="29"/>
  <c r="X14" i="29"/>
  <c r="O14" i="29"/>
  <c r="N14" i="29"/>
  <c r="S12" i="29"/>
  <c r="S10" i="29"/>
  <c r="S9" i="29"/>
  <c r="N10" i="31"/>
  <c r="M10" i="31"/>
  <c r="AC7" i="29"/>
  <c r="R7" i="29"/>
  <c r="Y7" i="29"/>
  <c r="N9" i="31" s="1"/>
  <c r="X7" i="29"/>
  <c r="M9" i="31" s="1"/>
  <c r="O7" i="29"/>
  <c r="F9" i="31" s="1"/>
  <c r="E9" i="31"/>
  <c r="AC6" i="29"/>
  <c r="S6" i="29"/>
  <c r="R6" i="29"/>
  <c r="Y6" i="29"/>
  <c r="N8" i="31" s="1"/>
  <c r="X6" i="29"/>
  <c r="M8" i="31" s="1"/>
  <c r="O6" i="29"/>
  <c r="F8" i="31" s="1"/>
  <c r="E8" i="31"/>
  <c r="AC5" i="29"/>
  <c r="R5" i="29"/>
  <c r="O5" i="29"/>
  <c r="S4" i="29"/>
  <c r="R4" i="29"/>
  <c r="Y4" i="29"/>
  <c r="N6" i="31" s="1"/>
  <c r="X4" i="29"/>
  <c r="M6" i="31" s="1"/>
  <c r="O4" i="29"/>
  <c r="N4" i="29"/>
  <c r="K46" i="19"/>
  <c r="Q53" i="29" s="1"/>
  <c r="G46" i="19"/>
  <c r="K32" i="19"/>
  <c r="G32" i="19"/>
  <c r="F6" i="31" l="1"/>
  <c r="O13" i="29"/>
  <c r="E6" i="31"/>
  <c r="N13" i="29"/>
  <c r="AG61" i="29"/>
  <c r="AF50" i="29"/>
  <c r="AF84" i="29"/>
  <c r="AF55" i="29"/>
  <c r="AG55" i="29" s="1"/>
  <c r="V69" i="29"/>
  <c r="AF46" i="29"/>
  <c r="V90" i="29"/>
  <c r="F7" i="31"/>
  <c r="F11" i="31" s="1"/>
  <c r="Y5" i="29"/>
  <c r="N7" i="31" s="1"/>
  <c r="N11" i="31" s="1"/>
  <c r="AF88" i="29"/>
  <c r="E7" i="31"/>
  <c r="E11" i="31" s="1"/>
  <c r="X5" i="29"/>
  <c r="M7" i="31" s="1"/>
  <c r="M11" i="31" s="1"/>
  <c r="AF21" i="29"/>
  <c r="V98" i="29"/>
  <c r="V93" i="29"/>
  <c r="AF98" i="29"/>
  <c r="AF39" i="29"/>
  <c r="AG50" i="29"/>
  <c r="AF69" i="29"/>
  <c r="AF93" i="29"/>
  <c r="AF95" i="29"/>
  <c r="AF6" i="29" s="1"/>
  <c r="Q8" i="31" s="1"/>
  <c r="V24" i="29"/>
  <c r="V88" i="29"/>
  <c r="V21" i="29"/>
  <c r="AF90" i="29"/>
  <c r="P8" i="29"/>
  <c r="G10" i="31" s="1"/>
  <c r="O10" i="31"/>
  <c r="Q37" i="29"/>
  <c r="AA37" i="29"/>
  <c r="V18" i="29"/>
  <c r="AF18" i="29"/>
  <c r="V27" i="29"/>
  <c r="AF27" i="29"/>
  <c r="V30" i="29"/>
  <c r="AF30" i="29"/>
  <c r="V34" i="29"/>
  <c r="AF34" i="29"/>
  <c r="V39" i="29"/>
  <c r="V46" i="29"/>
  <c r="V50" i="29"/>
  <c r="V55" i="29"/>
  <c r="V61" i="29"/>
  <c r="V65" i="29"/>
  <c r="V84" i="29"/>
  <c r="V95" i="29"/>
  <c r="V100" i="29"/>
  <c r="V104" i="29"/>
  <c r="AF104" i="29"/>
  <c r="V76" i="29"/>
  <c r="AG65" i="29"/>
  <c r="P6" i="29"/>
  <c r="G8" i="31" s="1"/>
  <c r="P7" i="29"/>
  <c r="G9" i="31" s="1"/>
  <c r="AB7" i="29"/>
  <c r="Z4" i="29"/>
  <c r="O6" i="31" s="1"/>
  <c r="AD101" i="29"/>
  <c r="AD7" i="29" s="1"/>
  <c r="R13" i="29"/>
  <c r="Z6" i="29"/>
  <c r="O8" i="31" s="1"/>
  <c r="P4" i="29"/>
  <c r="G6" i="31" s="1"/>
  <c r="Z7" i="29"/>
  <c r="O9" i="31" s="1"/>
  <c r="Z14" i="29"/>
  <c r="P5" i="29"/>
  <c r="G7" i="31" s="1"/>
  <c r="S8" i="29"/>
  <c r="T4" i="29"/>
  <c r="T6" i="29"/>
  <c r="T5" i="29"/>
  <c r="AB4" i="29"/>
  <c r="T7" i="29"/>
  <c r="P14" i="29"/>
  <c r="AB5" i="29"/>
  <c r="AD6" i="29"/>
  <c r="AB6" i="29"/>
  <c r="AD24" i="29"/>
  <c r="AD4" i="29" s="1"/>
  <c r="AD78" i="29"/>
  <c r="AD5" i="29" s="1"/>
  <c r="AG43" i="29" l="1"/>
  <c r="X13" i="29"/>
  <c r="Y13" i="29"/>
  <c r="Z5" i="29"/>
  <c r="O7" i="31" s="1"/>
  <c r="O11" i="31" s="1"/>
  <c r="V7" i="29"/>
  <c r="I9" i="31" s="1"/>
  <c r="V5" i="29"/>
  <c r="I7" i="31" s="1"/>
  <c r="G11" i="31"/>
  <c r="V6" i="29"/>
  <c r="I8" i="31" s="1"/>
  <c r="AC13" i="29"/>
  <c r="Q10" i="31"/>
  <c r="V4" i="29"/>
  <c r="I6" i="31" s="1"/>
  <c r="S13" i="29"/>
  <c r="V8" i="29"/>
  <c r="I10" i="31" s="1"/>
  <c r="AF24" i="29"/>
  <c r="AF4" i="29" s="1"/>
  <c r="Q6" i="31" s="1"/>
  <c r="V14" i="29"/>
  <c r="AF76" i="29"/>
  <c r="AF5" i="29" s="1"/>
  <c r="AF100" i="29"/>
  <c r="AD13" i="29"/>
  <c r="AB13" i="29"/>
  <c r="P13" i="29"/>
  <c r="T8" i="29"/>
  <c r="T13" i="29" s="1"/>
  <c r="Z13" i="29" l="1"/>
  <c r="Q7" i="31"/>
  <c r="I11" i="31"/>
  <c r="AF14" i="29"/>
  <c r="AF7" i="29"/>
  <c r="Q9" i="31" s="1"/>
  <c r="Q11" i="31" s="1"/>
  <c r="W8" i="29"/>
  <c r="J10" i="31" s="1"/>
  <c r="V13" i="29"/>
  <c r="AG8" i="29"/>
  <c r="R10" i="31" s="1"/>
  <c r="AF13" i="29" l="1"/>
  <c r="K19" i="19"/>
  <c r="K20" i="19"/>
  <c r="K21" i="19"/>
  <c r="K22" i="19"/>
  <c r="K23" i="19"/>
  <c r="K24" i="19"/>
  <c r="K25" i="19"/>
  <c r="K26" i="19"/>
  <c r="K27" i="19"/>
  <c r="K28" i="19"/>
  <c r="K29" i="19"/>
  <c r="K30" i="19"/>
  <c r="K31" i="19"/>
  <c r="K33" i="19"/>
  <c r="K34" i="19"/>
  <c r="K35" i="19"/>
  <c r="K36" i="19"/>
  <c r="K37" i="19"/>
  <c r="K38" i="19"/>
  <c r="K39" i="19"/>
  <c r="K40" i="19"/>
  <c r="K41" i="19"/>
  <c r="K42" i="19"/>
  <c r="K43" i="19"/>
  <c r="K44" i="19"/>
  <c r="K45" i="19"/>
  <c r="K47" i="19"/>
  <c r="K48" i="19"/>
  <c r="K49" i="19"/>
  <c r="K50" i="19"/>
  <c r="K51" i="19"/>
  <c r="K52" i="19"/>
  <c r="Q59" i="29" s="1"/>
  <c r="K53" i="19"/>
  <c r="Q60" i="29" s="1"/>
  <c r="K54" i="19"/>
  <c r="K55" i="19"/>
  <c r="K56" i="19"/>
  <c r="K57" i="19"/>
  <c r="K58" i="19"/>
  <c r="K59" i="19"/>
  <c r="K60" i="19"/>
  <c r="K61" i="19"/>
  <c r="K62" i="19"/>
  <c r="K63" i="19"/>
  <c r="K64" i="19"/>
  <c r="K65" i="19"/>
  <c r="K66" i="19"/>
  <c r="K67" i="19"/>
  <c r="K68" i="19"/>
  <c r="K69" i="19"/>
  <c r="K70" i="19"/>
  <c r="K71" i="19"/>
  <c r="K72" i="19"/>
  <c r="K73" i="19"/>
  <c r="K74" i="19"/>
  <c r="K75" i="19"/>
  <c r="K76" i="19"/>
  <c r="K77" i="19"/>
  <c r="K78" i="19"/>
  <c r="K79" i="19"/>
  <c r="K80" i="19"/>
  <c r="K81" i="19"/>
  <c r="K82" i="19"/>
  <c r="K83" i="19"/>
  <c r="K84" i="19"/>
  <c r="K85" i="19"/>
  <c r="K86" i="19"/>
  <c r="K87" i="19"/>
  <c r="K88" i="19"/>
  <c r="K89" i="19"/>
  <c r="K90" i="19"/>
  <c r="K91" i="19"/>
  <c r="K92" i="19"/>
  <c r="K93" i="19"/>
  <c r="K94" i="19"/>
  <c r="K95" i="19"/>
  <c r="G95" i="19"/>
  <c r="G94" i="19"/>
  <c r="G93" i="19"/>
  <c r="G84" i="19"/>
  <c r="G83" i="19"/>
  <c r="G70" i="19"/>
  <c r="G57" i="19"/>
  <c r="G35" i="19"/>
  <c r="G33" i="19"/>
  <c r="AA106" i="29" l="1"/>
  <c r="Q106" i="29"/>
  <c r="Q105" i="29"/>
  <c r="AA105" i="29"/>
  <c r="AA104" i="29"/>
  <c r="Q104" i="29"/>
  <c r="Q103" i="29"/>
  <c r="AA103" i="29"/>
  <c r="AA102" i="29"/>
  <c r="Q102" i="29"/>
  <c r="AA101" i="29"/>
  <c r="Q101" i="29"/>
  <c r="AA100" i="29"/>
  <c r="AE100" i="29" s="1"/>
  <c r="Q100" i="29"/>
  <c r="U100" i="29" s="1"/>
  <c r="AA98" i="29"/>
  <c r="AE98" i="29" s="1"/>
  <c r="AG98" i="29" s="1"/>
  <c r="Q98" i="29"/>
  <c r="U98" i="29" s="1"/>
  <c r="W98" i="29" s="1"/>
  <c r="Q97" i="29"/>
  <c r="AA97" i="29"/>
  <c r="Q96" i="29"/>
  <c r="AA96" i="29"/>
  <c r="AA95" i="29"/>
  <c r="Q95" i="29"/>
  <c r="Q94" i="29"/>
  <c r="AA94" i="29"/>
  <c r="Q93" i="29"/>
  <c r="AA93" i="29"/>
  <c r="AA92" i="29"/>
  <c r="Q92" i="29"/>
  <c r="Q91" i="29"/>
  <c r="AA91" i="29"/>
  <c r="Q90" i="29"/>
  <c r="AA90" i="29"/>
  <c r="AE90" i="29" s="1"/>
  <c r="AA31" i="29"/>
  <c r="Q31" i="29"/>
  <c r="AA30" i="29"/>
  <c r="Q30" i="29"/>
  <c r="U30" i="29" s="1"/>
  <c r="W30" i="29" s="1"/>
  <c r="AA28" i="29"/>
  <c r="Q28" i="29"/>
  <c r="Q27" i="29"/>
  <c r="AA27" i="29"/>
  <c r="AA25" i="29"/>
  <c r="Q25" i="29"/>
  <c r="AA35" i="29"/>
  <c r="Q35" i="29"/>
  <c r="Q34" i="29"/>
  <c r="AA34" i="29"/>
  <c r="Q36" i="29"/>
  <c r="AA36" i="29"/>
  <c r="AA38" i="29"/>
  <c r="Q38" i="29"/>
  <c r="AA39" i="29"/>
  <c r="Q39" i="29"/>
  <c r="AA79" i="29"/>
  <c r="Q79" i="29"/>
  <c r="AA78" i="29"/>
  <c r="Q78" i="29"/>
  <c r="AA77" i="29"/>
  <c r="Q77" i="29"/>
  <c r="Q76" i="29"/>
  <c r="AA76" i="29"/>
  <c r="AA75" i="29"/>
  <c r="Q75" i="29"/>
  <c r="Q74" i="29"/>
  <c r="AA74" i="29"/>
  <c r="AE74" i="29" s="1"/>
  <c r="AA73" i="29"/>
  <c r="Q73" i="29"/>
  <c r="AA72" i="29"/>
  <c r="Q72" i="29"/>
  <c r="U72" i="29" s="1"/>
  <c r="Q64" i="29"/>
  <c r="Q49" i="29"/>
  <c r="Q48" i="29"/>
  <c r="Q47" i="29"/>
  <c r="Q46" i="29"/>
  <c r="Q45" i="29"/>
  <c r="Q44" i="29"/>
  <c r="Q43" i="29"/>
  <c r="AA89" i="29"/>
  <c r="Q89" i="29"/>
  <c r="AA88" i="29"/>
  <c r="Q88" i="29"/>
  <c r="U88" i="29" s="1"/>
  <c r="W88" i="29" s="1"/>
  <c r="AA87" i="29"/>
  <c r="Q87" i="29"/>
  <c r="AA86" i="29"/>
  <c r="Q86" i="29"/>
  <c r="Q85" i="29"/>
  <c r="AA85" i="29"/>
  <c r="AA84" i="29"/>
  <c r="Q84" i="29"/>
  <c r="Q83" i="29"/>
  <c r="AA83" i="29"/>
  <c r="AA82" i="29"/>
  <c r="Q82" i="29"/>
  <c r="AA81" i="29"/>
  <c r="Q81" i="29"/>
  <c r="Q71" i="29"/>
  <c r="AA71" i="29"/>
  <c r="AA70" i="29"/>
  <c r="Q70" i="29"/>
  <c r="AA69" i="29"/>
  <c r="Q69" i="29"/>
  <c r="Q66" i="29"/>
  <c r="Q65" i="29"/>
  <c r="Q63" i="29"/>
  <c r="Q62" i="29"/>
  <c r="Q61" i="29"/>
  <c r="Q58" i="29"/>
  <c r="U58" i="29" s="1"/>
  <c r="Q54" i="29"/>
  <c r="U54" i="29" s="1"/>
  <c r="Q52" i="29"/>
  <c r="Q51" i="29"/>
  <c r="Q50" i="29"/>
  <c r="Q24" i="29"/>
  <c r="AA24" i="29"/>
  <c r="AA23" i="29"/>
  <c r="Q23" i="29"/>
  <c r="AA22" i="29"/>
  <c r="Q22" i="29"/>
  <c r="AA21" i="29"/>
  <c r="Q21" i="29"/>
  <c r="AA20" i="29"/>
  <c r="AE20" i="29" s="1"/>
  <c r="Q20" i="29"/>
  <c r="U20" i="29" s="1"/>
  <c r="AA19" i="29"/>
  <c r="Q19" i="29"/>
  <c r="AA18" i="29"/>
  <c r="Q18" i="29"/>
  <c r="AA40" i="29"/>
  <c r="Q40" i="29"/>
  <c r="Q57" i="29"/>
  <c r="Q56" i="29"/>
  <c r="Q55" i="29"/>
  <c r="U55" i="29" l="1"/>
  <c r="U65" i="29"/>
  <c r="W65" i="29" s="1"/>
  <c r="AE24" i="29"/>
  <c r="AE84" i="29"/>
  <c r="AG84" i="29" s="1"/>
  <c r="U24" i="29"/>
  <c r="AE72" i="29"/>
  <c r="AG72" i="29" s="1"/>
  <c r="U74" i="29"/>
  <c r="W72" i="29" s="1"/>
  <c r="AE27" i="29"/>
  <c r="AG27" i="29" s="1"/>
  <c r="U27" i="29"/>
  <c r="W27" i="29" s="1"/>
  <c r="U95" i="29"/>
  <c r="W95" i="29" s="1"/>
  <c r="AE30" i="29"/>
  <c r="AG30" i="29" s="1"/>
  <c r="U104" i="29"/>
  <c r="W104" i="29" s="1"/>
  <c r="U50" i="29"/>
  <c r="W50" i="29" s="1"/>
  <c r="U21" i="29"/>
  <c r="AE95" i="29"/>
  <c r="AG95" i="29" s="1"/>
  <c r="AE104" i="29"/>
  <c r="AG104" i="29" s="1"/>
  <c r="U101" i="29"/>
  <c r="W100" i="29" s="1"/>
  <c r="U34" i="29"/>
  <c r="W34" i="29" s="1"/>
  <c r="AE93" i="29"/>
  <c r="AG90" i="29" s="1"/>
  <c r="U46" i="29"/>
  <c r="U93" i="29"/>
  <c r="U18" i="29"/>
  <c r="W18" i="29" s="1"/>
  <c r="AE101" i="29"/>
  <c r="AG100" i="29" s="1"/>
  <c r="AE97" i="29"/>
  <c r="AA7" i="29"/>
  <c r="U97" i="29"/>
  <c r="Q7" i="29"/>
  <c r="U90" i="29"/>
  <c r="AE34" i="29"/>
  <c r="AG34" i="29" s="1"/>
  <c r="U76" i="29"/>
  <c r="W76" i="29" s="1"/>
  <c r="AE76" i="29"/>
  <c r="AG76" i="29" s="1"/>
  <c r="U43" i="29"/>
  <c r="AE88" i="29"/>
  <c r="AG88" i="29" s="1"/>
  <c r="U84" i="29"/>
  <c r="W84" i="29" s="1"/>
  <c r="U81" i="29"/>
  <c r="Q6" i="29"/>
  <c r="AE81" i="29"/>
  <c r="AG81" i="29" s="1"/>
  <c r="AA6" i="29"/>
  <c r="U69" i="29"/>
  <c r="W69" i="29" s="1"/>
  <c r="AE69" i="29"/>
  <c r="AA5" i="29"/>
  <c r="U61" i="29"/>
  <c r="W61" i="29" s="1"/>
  <c r="AE21" i="29"/>
  <c r="AE18" i="29"/>
  <c r="U39" i="29"/>
  <c r="Q4" i="29"/>
  <c r="AE39" i="29"/>
  <c r="AA4" i="29"/>
  <c r="Q5" i="29"/>
  <c r="G92" i="19"/>
  <c r="G91" i="19"/>
  <c r="G90" i="19"/>
  <c r="G89" i="19"/>
  <c r="G88" i="19"/>
  <c r="G87" i="19"/>
  <c r="G86" i="19"/>
  <c r="G85" i="19"/>
  <c r="G82" i="19"/>
  <c r="G81" i="19"/>
  <c r="G80" i="19"/>
  <c r="G79" i="19"/>
  <c r="G78" i="19"/>
  <c r="G77" i="19"/>
  <c r="G76" i="19"/>
  <c r="G75" i="19"/>
  <c r="G74" i="19"/>
  <c r="G73" i="19"/>
  <c r="G72" i="19"/>
  <c r="G71" i="19"/>
  <c r="G69" i="19"/>
  <c r="G68" i="19"/>
  <c r="G67" i="19"/>
  <c r="G66" i="19"/>
  <c r="G65" i="19"/>
  <c r="G64" i="19"/>
  <c r="G63" i="19"/>
  <c r="G62" i="19"/>
  <c r="G61" i="19"/>
  <c r="G60" i="19"/>
  <c r="G59" i="19"/>
  <c r="G58" i="19"/>
  <c r="G56" i="19"/>
  <c r="G55" i="19"/>
  <c r="G54" i="19"/>
  <c r="G53" i="19"/>
  <c r="G52" i="19"/>
  <c r="G51" i="19"/>
  <c r="G50" i="19"/>
  <c r="G49" i="19"/>
  <c r="G48" i="19"/>
  <c r="G47" i="19"/>
  <c r="G45" i="19"/>
  <c r="G44" i="19"/>
  <c r="G43" i="19"/>
  <c r="G42" i="19"/>
  <c r="G41" i="19"/>
  <c r="G40" i="19"/>
  <c r="G39" i="19"/>
  <c r="G38" i="19"/>
  <c r="G37" i="19"/>
  <c r="G36" i="19"/>
  <c r="G34" i="19"/>
  <c r="G31" i="19"/>
  <c r="G30" i="19"/>
  <c r="G29" i="19"/>
  <c r="G28" i="19"/>
  <c r="G27" i="19"/>
  <c r="G26" i="19"/>
  <c r="G25" i="19"/>
  <c r="G24" i="19"/>
  <c r="G23" i="19"/>
  <c r="G22" i="19"/>
  <c r="G21" i="19"/>
  <c r="G20" i="19"/>
  <c r="G19" i="19"/>
  <c r="G18" i="19"/>
  <c r="G17" i="19"/>
  <c r="AG18" i="29" l="1"/>
  <c r="AE4" i="29"/>
  <c r="P6" i="31" s="1"/>
  <c r="AE6" i="29"/>
  <c r="P8" i="31" s="1"/>
  <c r="AG69" i="29"/>
  <c r="AE5" i="29"/>
  <c r="P7" i="31" s="1"/>
  <c r="AG21" i="29"/>
  <c r="W21" i="29"/>
  <c r="W90" i="29"/>
  <c r="W43" i="29"/>
  <c r="U5" i="29"/>
  <c r="H7" i="31" s="1"/>
  <c r="W97" i="29"/>
  <c r="U7" i="29"/>
  <c r="U4" i="29"/>
  <c r="H6" i="31" s="1"/>
  <c r="AE7" i="29"/>
  <c r="AG97" i="29"/>
  <c r="AA13" i="29"/>
  <c r="U6" i="29"/>
  <c r="W81" i="29"/>
  <c r="Q13" i="29"/>
  <c r="AG39" i="29"/>
  <c r="AE14" i="29"/>
  <c r="W39" i="29"/>
  <c r="W55" i="29"/>
  <c r="U14" i="29"/>
  <c r="AG6" i="29" l="1"/>
  <c r="R8" i="31" s="1"/>
  <c r="S8" i="31" s="1"/>
  <c r="H9" i="31"/>
  <c r="W7" i="29"/>
  <c r="J9" i="31" s="1"/>
  <c r="K9" i="31" s="1"/>
  <c r="W4" i="29"/>
  <c r="J6" i="31" s="1"/>
  <c r="K6" i="31" s="1"/>
  <c r="P9" i="31"/>
  <c r="P11" i="31" s="1"/>
  <c r="AG7" i="29"/>
  <c r="R9" i="31" s="1"/>
  <c r="S9" i="31" s="1"/>
  <c r="AG14" i="29"/>
  <c r="W14" i="29"/>
  <c r="AG5" i="29"/>
  <c r="R7" i="31" s="1"/>
  <c r="S7" i="31" s="1"/>
  <c r="H8" i="31"/>
  <c r="W6" i="29"/>
  <c r="J8" i="31" s="1"/>
  <c r="AE13" i="29"/>
  <c r="AG4" i="29"/>
  <c r="U13" i="29"/>
  <c r="W5" i="29"/>
  <c r="I19" i="32" l="1"/>
  <c r="H11" i="31"/>
  <c r="E29" i="31"/>
  <c r="K8" i="31"/>
  <c r="AG13" i="29"/>
  <c r="R6" i="31"/>
  <c r="W13" i="29"/>
  <c r="J7" i="31"/>
  <c r="E28" i="31" l="1"/>
  <c r="I18" i="32"/>
  <c r="J11" i="31"/>
  <c r="K7" i="31"/>
  <c r="S6" i="31"/>
  <c r="I16" i="32" s="1"/>
  <c r="R11" i="31"/>
  <c r="E27" i="31" l="1"/>
  <c r="I17" i="32"/>
  <c r="E26" i="31"/>
  <c r="S11" i="31"/>
  <c r="S12" i="31" s="1"/>
  <c r="D25" i="31"/>
  <c r="K11" i="31"/>
  <c r="I20" i="32" l="1"/>
  <c r="K12" i="31"/>
  <c r="E23" i="31" s="1"/>
  <c r="D12" i="32" s="1"/>
  <c r="N12"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1" authorId="0" shapeId="0" xr:uid="{9DAF784B-4FB2-4C10-A691-B78578B44456}">
      <text>
        <r>
          <rPr>
            <b/>
            <sz val="11"/>
            <color indexed="81"/>
            <rFont val="メイリオ"/>
            <family val="3"/>
            <charset val="128"/>
          </rPr>
          <t>原則として事業者名で申請を行ってください。
※ただし、市外本社の事業者の場合、市内事業所名で申請を行ってください。
※市外本社の事業者であって市内に複数の事業所がある場合は、連名にて1件の申請としてください。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tc={33CEEC05-4AF9-411E-A4A1-D0EDB791DFA1}</author>
    <author>tc={B4396916-DF11-4DC8-BCB5-18535C841EAC}</author>
    <author>data</author>
    <author>川崎市</author>
  </authors>
  <commentList>
    <comment ref="O4" authorId="0" shapeId="0" xr:uid="{00000000-0006-0000-0300-00000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E-2及びE/S/L「製品・サービス」には、排他的加点評価あり</t>
      </text>
    </comment>
    <comment ref="N5" authorId="1" shapeId="0" xr:uid="{00000000-0006-0000-0300-000002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S2女性比率の1・2問目と3問目は排他</t>
      </text>
    </comment>
    <comment ref="X5" authorId="2" shapeId="0" xr:uid="{00000000-0006-0000-0300-000003000000}">
      <text>
        <r>
          <rPr>
            <b/>
            <sz val="9"/>
            <color indexed="81"/>
            <rFont val="ＭＳ Ｐゴシック"/>
            <family val="3"/>
            <charset val="128"/>
          </rPr>
          <t>自動配点なしの場合に合わせる</t>
        </r>
      </text>
    </comment>
    <comment ref="Y5" authorId="2" shapeId="0" xr:uid="{00000000-0006-0000-0300-000004000000}">
      <text>
        <r>
          <rPr>
            <b/>
            <sz val="9"/>
            <color indexed="81"/>
            <rFont val="ＭＳ Ｐゴシック"/>
            <family val="3"/>
            <charset val="128"/>
          </rPr>
          <t>自動配点なしの場合に合わせる</t>
        </r>
      </text>
    </comment>
    <comment ref="H16" authorId="3" shapeId="0" xr:uid="{00000000-0006-0000-0300-000005000000}">
      <text>
        <r>
          <rPr>
            <b/>
            <sz val="14"/>
            <color indexed="81"/>
            <rFont val="MS P ゴシック"/>
            <family val="3"/>
            <charset val="128"/>
          </rPr>
          <t>ここに１～３の番号を入れると、選択された項目が第３号様式に反映されます。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川崎市</author>
  </authors>
  <commentList>
    <comment ref="L13" authorId="0" shapeId="0" xr:uid="{2E70679B-C8F3-4D18-B628-6E4504DB3755}">
      <text>
        <r>
          <rPr>
            <b/>
            <sz val="14"/>
            <color indexed="81"/>
            <rFont val="MS P ゴシック"/>
            <family val="3"/>
            <charset val="128"/>
          </rPr>
          <t>ここに１～３の番号を入れると、選択された項目が第３号様式に反映されます。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<sst xmlns="http://schemas.openxmlformats.org/spreadsheetml/2006/main" count="2249" uniqueCount="714">
  <si>
    <t>環境</t>
    <rPh sb="0" eb="2">
      <t>カンキョウ</t>
    </rPh>
    <phoneticPr fontId="6"/>
  </si>
  <si>
    <t>社会</t>
    <rPh sb="0" eb="2">
      <t>シャカイ</t>
    </rPh>
    <phoneticPr fontId="6"/>
  </si>
  <si>
    <t>ガバナンス</t>
    <phoneticPr fontId="6"/>
  </si>
  <si>
    <t>地域</t>
    <rPh sb="0" eb="2">
      <t>チイキ</t>
    </rPh>
    <phoneticPr fontId="6"/>
  </si>
  <si>
    <t>ID</t>
    <phoneticPr fontId="6"/>
  </si>
  <si>
    <t>分類</t>
    <rPh sb="0" eb="2">
      <t>ブンルイ</t>
    </rPh>
    <phoneticPr fontId="6"/>
  </si>
  <si>
    <t>従業員の人材育成・能力強化</t>
    <rPh sb="0" eb="3">
      <t>ジュウギョウイン</t>
    </rPh>
    <rPh sb="4" eb="6">
      <t>ジンザイ</t>
    </rPh>
    <rPh sb="6" eb="8">
      <t>イクセイ</t>
    </rPh>
    <rPh sb="9" eb="11">
      <t>ノウリョク</t>
    </rPh>
    <rPh sb="11" eb="13">
      <t>キョウカ</t>
    </rPh>
    <phoneticPr fontId="6"/>
  </si>
  <si>
    <t>●従業員に能力開発、教育訓練の機会や人材育成のための仕組みを提供している。</t>
    <rPh sb="1" eb="4">
      <t>ジュウギョウイン</t>
    </rPh>
    <rPh sb="5" eb="7">
      <t>ノウリョク</t>
    </rPh>
    <rPh sb="7" eb="9">
      <t>カイハツ</t>
    </rPh>
    <rPh sb="10" eb="12">
      <t>キョウイク</t>
    </rPh>
    <rPh sb="12" eb="14">
      <t>クンレン</t>
    </rPh>
    <rPh sb="15" eb="17">
      <t>キカイ</t>
    </rPh>
    <rPh sb="18" eb="20">
      <t>ジンザイ</t>
    </rPh>
    <rPh sb="20" eb="22">
      <t>イクセイ</t>
    </rPh>
    <rPh sb="26" eb="28">
      <t>シク</t>
    </rPh>
    <rPh sb="30" eb="32">
      <t>テイキョウ</t>
    </rPh>
    <phoneticPr fontId="1"/>
  </si>
  <si>
    <t>●顧客からの要望を聞き入れ・改善するための体制を整備している。</t>
    <phoneticPr fontId="6"/>
  </si>
  <si>
    <t>製品・サービスを通じた社会課題の解決</t>
    <rPh sb="0" eb="2">
      <t>セイヒン</t>
    </rPh>
    <rPh sb="8" eb="9">
      <t>ツウ</t>
    </rPh>
    <rPh sb="11" eb="13">
      <t>シャカイ</t>
    </rPh>
    <rPh sb="13" eb="15">
      <t>カダイ</t>
    </rPh>
    <rPh sb="16" eb="18">
      <t>カイケツ</t>
    </rPh>
    <phoneticPr fontId="6"/>
  </si>
  <si>
    <t>●製品・サービスの提供を通じて社会課題の解決に貢献している。</t>
    <rPh sb="9" eb="11">
      <t>テイキョウ</t>
    </rPh>
    <rPh sb="23" eb="25">
      <t>コウケン</t>
    </rPh>
    <phoneticPr fontId="6"/>
  </si>
  <si>
    <t>環境マネジメント・コミュニケーション</t>
    <phoneticPr fontId="6"/>
  </si>
  <si>
    <t>廃棄物・有害化学物質の管理・３Rの推進</t>
    <rPh sb="0" eb="3">
      <t>ハイキブツ</t>
    </rPh>
    <rPh sb="4" eb="6">
      <t>ユウガイ</t>
    </rPh>
    <rPh sb="6" eb="8">
      <t>カガク</t>
    </rPh>
    <rPh sb="8" eb="10">
      <t>ブッシツ</t>
    </rPh>
    <rPh sb="11" eb="13">
      <t>カンリ</t>
    </rPh>
    <rPh sb="17" eb="19">
      <t>スイシン</t>
    </rPh>
    <phoneticPr fontId="6"/>
  </si>
  <si>
    <t>●公正な経済取引を行っている。</t>
    <rPh sb="1" eb="3">
      <t>コウセイ</t>
    </rPh>
    <rPh sb="4" eb="6">
      <t>ケイザイ</t>
    </rPh>
    <rPh sb="6" eb="8">
      <t>トリヒキ</t>
    </rPh>
    <rPh sb="9" eb="10">
      <t>オコナ</t>
    </rPh>
    <phoneticPr fontId="6"/>
  </si>
  <si>
    <t>●情報セキュリティ対策を行っている</t>
    <rPh sb="1" eb="3">
      <t>ジョウホウ</t>
    </rPh>
    <rPh sb="9" eb="11">
      <t>タイサク</t>
    </rPh>
    <rPh sb="12" eb="13">
      <t>オコナ</t>
    </rPh>
    <phoneticPr fontId="1"/>
  </si>
  <si>
    <t>企業統治体制の構築</t>
    <rPh sb="0" eb="2">
      <t>キギョウ</t>
    </rPh>
    <rPh sb="2" eb="4">
      <t>トウチ</t>
    </rPh>
    <rPh sb="4" eb="6">
      <t>タイセイ</t>
    </rPh>
    <rPh sb="7" eb="9">
      <t>コウチク</t>
    </rPh>
    <phoneticPr fontId="6"/>
  </si>
  <si>
    <t>●企業統治体制を構築している。</t>
    <rPh sb="3" eb="5">
      <t>トウチ</t>
    </rPh>
    <rPh sb="5" eb="7">
      <t>タイセイ</t>
    </rPh>
    <rPh sb="8" eb="10">
      <t>コウチク</t>
    </rPh>
    <phoneticPr fontId="6"/>
  </si>
  <si>
    <t>●地域社会とのコミュニケーション機会を設けている。</t>
    <rPh sb="0" eb="2">
      <t>シャカイ</t>
    </rPh>
    <rPh sb="13" eb="15">
      <t>キカイ</t>
    </rPh>
    <rPh sb="16" eb="17">
      <t>レイ</t>
    </rPh>
    <phoneticPr fontId="6"/>
  </si>
  <si>
    <t>製品・サービスを通じた地域問題の解決</t>
    <rPh sb="11" eb="13">
      <t>チイキ</t>
    </rPh>
    <phoneticPr fontId="6"/>
  </si>
  <si>
    <t>●市の施策・事業に協力している。</t>
    <phoneticPr fontId="6"/>
  </si>
  <si>
    <t>●社会・環境に及ぼす影響に対し、責任を持って対応している。</t>
    <phoneticPr fontId="6"/>
  </si>
  <si>
    <t>労働安全衛生･健康経営</t>
    <rPh sb="0" eb="2">
      <t>ロウドウ</t>
    </rPh>
    <rPh sb="2" eb="4">
      <t>アンゼン</t>
    </rPh>
    <rPh sb="4" eb="6">
      <t>エイセイ</t>
    </rPh>
    <rPh sb="7" eb="9">
      <t>ケンコウ</t>
    </rPh>
    <rPh sb="9" eb="11">
      <t>ケイエイ</t>
    </rPh>
    <phoneticPr fontId="6"/>
  </si>
  <si>
    <t>3.4、3.8</t>
    <phoneticPr fontId="6"/>
  </si>
  <si>
    <t>多様な
人材の活躍</t>
    <phoneticPr fontId="6"/>
  </si>
  <si>
    <t>5.1、5.2、8.8、10.2、10.3、16.1</t>
    <phoneticPr fontId="6"/>
  </si>
  <si>
    <t>多様な
働き方の促進</t>
    <rPh sb="4" eb="5">
      <t>ハタラ</t>
    </rPh>
    <rPh sb="6" eb="7">
      <t>カタ</t>
    </rPh>
    <rPh sb="8" eb="10">
      <t>ソクシン</t>
    </rPh>
    <phoneticPr fontId="6"/>
  </si>
  <si>
    <t>顧客に
対する配慮</t>
    <rPh sb="0" eb="2">
      <t>コキャク</t>
    </rPh>
    <rPh sb="4" eb="5">
      <t>タイ</t>
    </rPh>
    <rPh sb="7" eb="9">
      <t>ハイリョ</t>
    </rPh>
    <phoneticPr fontId="6"/>
  </si>
  <si>
    <t>水の効率的な
利用・管理</t>
    <rPh sb="0" eb="1">
      <t>ミズ</t>
    </rPh>
    <rPh sb="2" eb="5">
      <t>コウリツテキ</t>
    </rPh>
    <rPh sb="7" eb="9">
      <t>リヨウ</t>
    </rPh>
    <rPh sb="10" eb="12">
      <t>カンリ</t>
    </rPh>
    <phoneticPr fontId="6"/>
  </si>
  <si>
    <t>11.6、12.3、12.4、12.5</t>
    <phoneticPr fontId="6"/>
  </si>
  <si>
    <t>16.4、16.5</t>
    <phoneticPr fontId="6"/>
  </si>
  <si>
    <t>企業の
社会的責任</t>
    <phoneticPr fontId="6"/>
  </si>
  <si>
    <t>事業継続
と事業継承</t>
    <rPh sb="0" eb="2">
      <t>ジギョウ</t>
    </rPh>
    <rPh sb="2" eb="4">
      <t>ケイゾク</t>
    </rPh>
    <rPh sb="6" eb="8">
      <t>ジギョウ</t>
    </rPh>
    <rPh sb="8" eb="10">
      <t>ケイショウ</t>
    </rPh>
    <phoneticPr fontId="6"/>
  </si>
  <si>
    <t>●市内における雇用を促進している。</t>
    <rPh sb="1" eb="3">
      <t>シナイ</t>
    </rPh>
    <rPh sb="7" eb="9">
      <t>コヨウ</t>
    </rPh>
    <rPh sb="10" eb="12">
      <t>ソクシン</t>
    </rPh>
    <phoneticPr fontId="6"/>
  </si>
  <si>
    <t>・ISO45001・OHSAS18001など、労働安全衛生に関する認証を取得している。</t>
    <rPh sb="23" eb="25">
      <t>ロウドウ</t>
    </rPh>
    <rPh sb="25" eb="27">
      <t>アンゼン</t>
    </rPh>
    <rPh sb="27" eb="29">
      <t>エイセイ</t>
    </rPh>
    <phoneticPr fontId="6"/>
  </si>
  <si>
    <t>・多様な人材の人材育成や教育制度の充実を図っている。</t>
    <rPh sb="1" eb="3">
      <t>タヨウ</t>
    </rPh>
    <rPh sb="4" eb="6">
      <t>ジンザイ</t>
    </rPh>
    <rPh sb="7" eb="9">
      <t>ジンザイ</t>
    </rPh>
    <rPh sb="9" eb="11">
      <t>イクセイ</t>
    </rPh>
    <rPh sb="12" eb="14">
      <t>キョウイク</t>
    </rPh>
    <rPh sb="20" eb="21">
      <t>ハカ</t>
    </rPh>
    <phoneticPr fontId="6"/>
  </si>
  <si>
    <t>女性の
活躍促進</t>
    <rPh sb="0" eb="2">
      <t>ジョセイ</t>
    </rPh>
    <rPh sb="4" eb="6">
      <t>カツヤク</t>
    </rPh>
    <rPh sb="6" eb="8">
      <t>ソクシン</t>
    </rPh>
    <phoneticPr fontId="1"/>
  </si>
  <si>
    <t>・若手や中途社員向けにメンター制度を整備している。</t>
    <phoneticPr fontId="6"/>
  </si>
  <si>
    <t>・顧客対応窓口を設置している。</t>
    <phoneticPr fontId="6"/>
  </si>
  <si>
    <t>・顧客満足度調査を実施している。</t>
    <rPh sb="9" eb="11">
      <t>ジッシ</t>
    </rPh>
    <phoneticPr fontId="6"/>
  </si>
  <si>
    <t>・法令等で規制されている有害化学物質を把握し、使用量の削減及び適切な使用に努めている。</t>
    <phoneticPr fontId="6"/>
  </si>
  <si>
    <t>天然資源・
生物多様性
への配慮</t>
    <phoneticPr fontId="6"/>
  </si>
  <si>
    <t>情報セキュリティ</t>
    <phoneticPr fontId="6"/>
  </si>
  <si>
    <t>・事業承継に関する検討が行われている。</t>
    <rPh sb="12" eb="13">
      <t>オコナ</t>
    </rPh>
    <phoneticPr fontId="6"/>
  </si>
  <si>
    <t>公正な
経済取引</t>
    <rPh sb="0" eb="2">
      <t>コウセイ</t>
    </rPh>
    <rPh sb="4" eb="6">
      <t>ケイザイ</t>
    </rPh>
    <rPh sb="6" eb="8">
      <t>トリヒキ</t>
    </rPh>
    <phoneticPr fontId="6"/>
  </si>
  <si>
    <t>・雇用形態に関わらず、同一労働同一賃金に基づく対応を行っている。</t>
    <rPh sb="20" eb="21">
      <t>モト</t>
    </rPh>
    <phoneticPr fontId="6"/>
  </si>
  <si>
    <t>・太陽光発電、風力発電、バイオマス発電等を導入（自家消費）している。</t>
    <rPh sb="1" eb="3">
      <t>タイヨウ</t>
    </rPh>
    <rPh sb="3" eb="4">
      <t>ヒカリ</t>
    </rPh>
    <rPh sb="4" eb="6">
      <t>ハツデン</t>
    </rPh>
    <rPh sb="7" eb="9">
      <t>フウリョク</t>
    </rPh>
    <rPh sb="9" eb="11">
      <t>ハツデン</t>
    </rPh>
    <rPh sb="17" eb="19">
      <t>ハツデン</t>
    </rPh>
    <rPh sb="19" eb="20">
      <t>トウ</t>
    </rPh>
    <rPh sb="21" eb="23">
      <t>ドウニュウ</t>
    </rPh>
    <rPh sb="24" eb="26">
      <t>ジカ</t>
    </rPh>
    <rPh sb="26" eb="28">
      <t>ショウヒ</t>
    </rPh>
    <phoneticPr fontId="6"/>
  </si>
  <si>
    <t>・雨水・中水の再利用や節水を促進している。</t>
    <rPh sb="14" eb="16">
      <t>ソクシン</t>
    </rPh>
    <phoneticPr fontId="6"/>
  </si>
  <si>
    <t>・リデュース、リユース、リサイクルの推進を行っている。</t>
    <phoneticPr fontId="6"/>
  </si>
  <si>
    <t>・不正競争行為に関与しない方針を掲げ、社員に教育している。</t>
    <phoneticPr fontId="6"/>
  </si>
  <si>
    <t>・情報システムへのセキュリティ対策を施している。</t>
    <rPh sb="0" eb="2">
      <t>ジョウホウ</t>
    </rPh>
    <rPh sb="14" eb="16">
      <t>タイサク</t>
    </rPh>
    <rPh sb="17" eb="18">
      <t>ホドコ</t>
    </rPh>
    <phoneticPr fontId="6"/>
  </si>
  <si>
    <t>・従業員への情報セキュリティに関する研修を行っている。</t>
    <rPh sb="1" eb="4">
      <t>ジュウギョウイン</t>
    </rPh>
    <rPh sb="6" eb="8">
      <t>ジョウホウ</t>
    </rPh>
    <rPh sb="15" eb="16">
      <t>カン</t>
    </rPh>
    <rPh sb="18" eb="20">
      <t>ケンシュウ</t>
    </rPh>
    <rPh sb="21" eb="22">
      <t>オコナ</t>
    </rPh>
    <phoneticPr fontId="6"/>
  </si>
  <si>
    <t>・法令遵守の考え方が社内に十分浸透するよう、役職員に研修している。</t>
    <rPh sb="1" eb="3">
      <t>ホウレイ</t>
    </rPh>
    <rPh sb="3" eb="5">
      <t>ジュンシュ</t>
    </rPh>
    <rPh sb="6" eb="7">
      <t>カンガ</t>
    </rPh>
    <rPh sb="8" eb="9">
      <t>カタ</t>
    </rPh>
    <rPh sb="10" eb="12">
      <t>シャナイ</t>
    </rPh>
    <rPh sb="13" eb="15">
      <t>ジュウブン</t>
    </rPh>
    <rPh sb="15" eb="17">
      <t>シントウ</t>
    </rPh>
    <rPh sb="22" eb="25">
      <t>ヤクショクイン</t>
    </rPh>
    <rPh sb="26" eb="28">
      <t>ケンシュウ</t>
    </rPh>
    <phoneticPr fontId="6"/>
  </si>
  <si>
    <t>・事故や災害などの発生に伴う事業中断を想定したBCP計画を策定している。</t>
    <rPh sb="26" eb="28">
      <t>ケイカク</t>
    </rPh>
    <rPh sb="29" eb="31">
      <t>サクテイ</t>
    </rPh>
    <phoneticPr fontId="6"/>
  </si>
  <si>
    <t>項目</t>
    <rPh sb="0" eb="2">
      <t>コウモク</t>
    </rPh>
    <phoneticPr fontId="6"/>
  </si>
  <si>
    <t>・省エネ型設備への更新や燃料転換などを実施している。</t>
    <rPh sb="19" eb="21">
      <t>ジッシ</t>
    </rPh>
    <phoneticPr fontId="6"/>
  </si>
  <si>
    <t>・文化振興、産品販促、観光促進などに資する製品・サービスを提供している。</t>
    <phoneticPr fontId="1"/>
  </si>
  <si>
    <t>・地域資源の積極的利用、地産地消、地産外商に取り組んでいる。</t>
    <rPh sb="1" eb="3">
      <t>チイキ</t>
    </rPh>
    <rPh sb="3" eb="5">
      <t>シゲン</t>
    </rPh>
    <rPh sb="6" eb="9">
      <t>セッキョクテキ</t>
    </rPh>
    <rPh sb="9" eb="11">
      <t>リヨウ</t>
    </rPh>
    <rPh sb="12" eb="16">
      <t>チサンチショウ</t>
    </rPh>
    <rPh sb="17" eb="19">
      <t>チサン</t>
    </rPh>
    <rPh sb="19" eb="21">
      <t>ガイショウ</t>
    </rPh>
    <rPh sb="22" eb="23">
      <t>ト</t>
    </rPh>
    <rPh sb="24" eb="25">
      <t>ク</t>
    </rPh>
    <phoneticPr fontId="6"/>
  </si>
  <si>
    <t>・法令遵守が確実に行われるよう、体制・仕組み・ルールが整備されている。</t>
    <phoneticPr fontId="6"/>
  </si>
  <si>
    <t>・ISO9001など、品質マネジメントに関する認証を取得している。</t>
    <rPh sb="11" eb="13">
      <t>ヒンシツ</t>
    </rPh>
    <rPh sb="20" eb="21">
      <t>カン</t>
    </rPh>
    <phoneticPr fontId="6"/>
  </si>
  <si>
    <t>・汚職・贈収賄を禁止する方針を掲げ、社員に教育している。</t>
    <phoneticPr fontId="6"/>
  </si>
  <si>
    <t>●健康経営に取り組んでいる。</t>
    <rPh sb="1" eb="3">
      <t>ケンコウ</t>
    </rPh>
    <rPh sb="3" eb="5">
      <t>ケイエイ</t>
    </rPh>
    <rPh sb="6" eb="7">
      <t>ト</t>
    </rPh>
    <rPh sb="8" eb="9">
      <t>ク</t>
    </rPh>
    <phoneticPr fontId="6"/>
  </si>
  <si>
    <t>・対策を行うための部署、担当を配置している。</t>
    <rPh sb="1" eb="3">
      <t>タイサク</t>
    </rPh>
    <rPh sb="4" eb="5">
      <t>オコナ</t>
    </rPh>
    <rPh sb="9" eb="11">
      <t>ブショ</t>
    </rPh>
    <rPh sb="12" eb="14">
      <t>タントウ</t>
    </rPh>
    <rPh sb="15" eb="17">
      <t>ハイチ</t>
    </rPh>
    <phoneticPr fontId="6"/>
  </si>
  <si>
    <t>8.8、10.2</t>
    <phoneticPr fontId="6"/>
  </si>
  <si>
    <t>8.5、10.4</t>
    <phoneticPr fontId="6"/>
  </si>
  <si>
    <t>4.4、8.5、8.6</t>
    <phoneticPr fontId="6"/>
  </si>
  <si>
    <t>・非営利団体等への寄付活動を行っている。</t>
    <phoneticPr fontId="1"/>
  </si>
  <si>
    <t>・被災地の復興支援活動を実施している。</t>
    <phoneticPr fontId="6"/>
  </si>
  <si>
    <t>●製品・サービスの提供を通じて、環境問題の改善に貢献している。</t>
    <rPh sb="9" eb="11">
      <t>テイキョウ</t>
    </rPh>
    <rPh sb="16" eb="18">
      <t>カンキョウ</t>
    </rPh>
    <rPh sb="18" eb="20">
      <t>モンダイ</t>
    </rPh>
    <rPh sb="21" eb="23">
      <t>カイゼン</t>
    </rPh>
    <rPh sb="24" eb="26">
      <t>コウケン</t>
    </rPh>
    <phoneticPr fontId="6"/>
  </si>
  <si>
    <t>3.4、8.5、8.8</t>
    <phoneticPr fontId="1"/>
  </si>
  <si>
    <t>3.4、8.5、8.8</t>
    <phoneticPr fontId="6"/>
  </si>
  <si>
    <t>・セクハラ、マタハラ、パワハラなどを防止するためのルール・制度構築、教育の実施、相談体制が整備されている。</t>
    <phoneticPr fontId="6"/>
  </si>
  <si>
    <t>・副業・兼業を認めている。</t>
    <phoneticPr fontId="1"/>
  </si>
  <si>
    <t>・従業員の自己研鑽のための研修機会を提供している、または研修費用を一部／全部負担している。</t>
    <phoneticPr fontId="6"/>
  </si>
  <si>
    <t>・フェアトレード商品を取り扱うなど、国際貢献につながる製品・サービスを提供している。</t>
    <phoneticPr fontId="6"/>
  </si>
  <si>
    <t>・低公害車・EV・燃料電池車等を導入している。</t>
    <phoneticPr fontId="1"/>
  </si>
  <si>
    <t>・個人情報を適切に管理し、「プライバシーマーク」など関連認証を取得している。</t>
    <phoneticPr fontId="6"/>
  </si>
  <si>
    <t>8.2、8.5</t>
  </si>
  <si>
    <t>9.3、12.3</t>
    <phoneticPr fontId="6"/>
  </si>
  <si>
    <t>9.3、12.3、12.4</t>
  </si>
  <si>
    <t>9.3、12.3、12.4</t>
    <phoneticPr fontId="6"/>
  </si>
  <si>
    <t>関連するSDGsの目標・ターゲット</t>
    <rPh sb="0" eb="2">
      <t>カンレン</t>
    </rPh>
    <rPh sb="9" eb="11">
      <t>モクヒョウ</t>
    </rPh>
    <phoneticPr fontId="6"/>
  </si>
  <si>
    <t>6.1、6.4</t>
    <phoneticPr fontId="6"/>
  </si>
  <si>
    <t>3.9、12.4</t>
    <phoneticPr fontId="6"/>
  </si>
  <si>
    <t>6、7、9.4、11.5、11.6、12.4、12.5、13、14、15</t>
    <phoneticPr fontId="6"/>
  </si>
  <si>
    <t>16.10</t>
    <phoneticPr fontId="1"/>
  </si>
  <si>
    <t>4.4、16.10</t>
    <phoneticPr fontId="6"/>
  </si>
  <si>
    <t>16.5、16.7、16.10</t>
    <phoneticPr fontId="6"/>
  </si>
  <si>
    <t>17.16、17.17</t>
    <phoneticPr fontId="1"/>
  </si>
  <si>
    <t>1.5、11.5、13.1</t>
    <phoneticPr fontId="6"/>
  </si>
  <si>
    <t>8.3、8.5</t>
    <phoneticPr fontId="6"/>
  </si>
  <si>
    <t>8.9、12.b、17.17</t>
    <phoneticPr fontId="6"/>
  </si>
  <si>
    <t>・地域在住の外国人のための支援活動（言語対応、生活、雇用面のサポート）をしている。</t>
    <rPh sb="1" eb="3">
      <t>チイキ</t>
    </rPh>
    <rPh sb="3" eb="5">
      <t>ザイジュウ</t>
    </rPh>
    <rPh sb="6" eb="8">
      <t>ガイコク</t>
    </rPh>
    <rPh sb="8" eb="9">
      <t>ジン</t>
    </rPh>
    <rPh sb="13" eb="15">
      <t>シエン</t>
    </rPh>
    <rPh sb="15" eb="17">
      <t>カツドウ</t>
    </rPh>
    <rPh sb="18" eb="20">
      <t>ゲンゴ</t>
    </rPh>
    <rPh sb="20" eb="22">
      <t>タイオウ</t>
    </rPh>
    <rPh sb="23" eb="25">
      <t>セイカツ</t>
    </rPh>
    <rPh sb="26" eb="29">
      <t>コヨウメン</t>
    </rPh>
    <phoneticPr fontId="6"/>
  </si>
  <si>
    <t>選択番号</t>
    <rPh sb="0" eb="2">
      <t>センタク</t>
    </rPh>
    <rPh sb="2" eb="4">
      <t>バンゴウ</t>
    </rPh>
    <phoneticPr fontId="1"/>
  </si>
  <si>
    <t>●職場における安全・衛生管理に取り組んでいる。</t>
    <rPh sb="1" eb="3">
      <t>ショクバ</t>
    </rPh>
    <rPh sb="7" eb="9">
      <t>アンゼン</t>
    </rPh>
    <rPh sb="10" eb="12">
      <t>エイセイ</t>
    </rPh>
    <rPh sb="12" eb="14">
      <t>カンリ</t>
    </rPh>
    <rPh sb="15" eb="16">
      <t>ト</t>
    </rPh>
    <rPh sb="17" eb="18">
      <t>ク</t>
    </rPh>
    <phoneticPr fontId="6"/>
  </si>
  <si>
    <t>・作業中の事故等を防ぐための職場の安全対策ルールがある。</t>
    <phoneticPr fontId="6"/>
  </si>
  <si>
    <t>・安全衛生優良企業公表制度認定（厚生労働省）を取得している。</t>
    <phoneticPr fontId="6"/>
  </si>
  <si>
    <t>・外国語対応や、障がい者、高齢者向けバリアフリー設備の設置など、職場環境を整備している。</t>
    <rPh sb="1" eb="4">
      <t>ガイコクゴ</t>
    </rPh>
    <rPh sb="4" eb="6">
      <t>タイオウ</t>
    </rPh>
    <rPh sb="8" eb="9">
      <t>ショウ</t>
    </rPh>
    <rPh sb="11" eb="12">
      <t>シャ</t>
    </rPh>
    <rPh sb="13" eb="16">
      <t>コウレイシャ</t>
    </rPh>
    <rPh sb="16" eb="17">
      <t>ム</t>
    </rPh>
    <rPh sb="24" eb="26">
      <t>セツビ</t>
    </rPh>
    <rPh sb="27" eb="29">
      <t>セッチ</t>
    </rPh>
    <rPh sb="32" eb="34">
      <t>ショクバ</t>
    </rPh>
    <rPh sb="34" eb="36">
      <t>カンキョウ</t>
    </rPh>
    <rPh sb="37" eb="39">
      <t>セイビ</t>
    </rPh>
    <phoneticPr fontId="6"/>
  </si>
  <si>
    <t>●自社の事業活動に伴う環境負荷を低減するためのマネジメント体制を構築している。</t>
    <rPh sb="1" eb="3">
      <t>ジシャ</t>
    </rPh>
    <rPh sb="4" eb="6">
      <t>ジギョウ</t>
    </rPh>
    <rPh sb="6" eb="8">
      <t>カツドウ</t>
    </rPh>
    <rPh sb="9" eb="10">
      <t>トモナ</t>
    </rPh>
    <rPh sb="11" eb="13">
      <t>カンキョウ</t>
    </rPh>
    <rPh sb="13" eb="15">
      <t>フカ</t>
    </rPh>
    <rPh sb="16" eb="18">
      <t>テイゲン</t>
    </rPh>
    <phoneticPr fontId="6"/>
  </si>
  <si>
    <t>●自社の事業活動において、水の効率的な利用・管理を行っている</t>
    <rPh sb="13" eb="14">
      <t>ミズ</t>
    </rPh>
    <rPh sb="15" eb="18">
      <t>コウリツテキ</t>
    </rPh>
    <rPh sb="19" eb="21">
      <t>リヨウ</t>
    </rPh>
    <rPh sb="22" eb="24">
      <t>カンリ</t>
    </rPh>
    <rPh sb="25" eb="26">
      <t>オコナ</t>
    </rPh>
    <phoneticPr fontId="6"/>
  </si>
  <si>
    <t>●自社の事業活動において、廃棄物・有害化学物質を適切に管理している。</t>
    <rPh sb="13" eb="16">
      <t>ハイキブツ</t>
    </rPh>
    <rPh sb="17" eb="19">
      <t>ユウガイ</t>
    </rPh>
    <rPh sb="19" eb="21">
      <t>カガク</t>
    </rPh>
    <rPh sb="21" eb="23">
      <t>ブッシツ</t>
    </rPh>
    <rPh sb="24" eb="26">
      <t>テキセツ</t>
    </rPh>
    <rPh sb="27" eb="29">
      <t>カンリ</t>
    </rPh>
    <phoneticPr fontId="6"/>
  </si>
  <si>
    <t>●自社の事業活動において、天然資源や生物多様性へ配慮している。</t>
    <rPh sb="13" eb="15">
      <t>テンネン</t>
    </rPh>
    <rPh sb="15" eb="17">
      <t>シゲン</t>
    </rPh>
    <rPh sb="18" eb="20">
      <t>セイブツ</t>
    </rPh>
    <rPh sb="20" eb="23">
      <t>タヨウセイ</t>
    </rPh>
    <rPh sb="24" eb="26">
      <t>ハイリョ</t>
    </rPh>
    <phoneticPr fontId="6"/>
  </si>
  <si>
    <t>・再生可能エネルギーによる電力や証書（グリーン電力証書、J-クレジット、非化石証書等）を購入している。</t>
    <phoneticPr fontId="6"/>
  </si>
  <si>
    <t>・社内外の研修、教育機会への参加促進や、メンター制度の実施、ロールモデルとなる人材の育成など、女性のキャリア形成を支援するための取組がある。</t>
    <phoneticPr fontId="6"/>
  </si>
  <si>
    <t>4.5、5.4、5.5、8.5</t>
    <phoneticPr fontId="6"/>
  </si>
  <si>
    <t>4.5、5.4、5.5</t>
    <phoneticPr fontId="6"/>
  </si>
  <si>
    <t>4.4、4.5、10.3</t>
    <phoneticPr fontId="6"/>
  </si>
  <si>
    <t>3.4、8.5</t>
    <phoneticPr fontId="6"/>
  </si>
  <si>
    <t>11.3、17.17</t>
    <phoneticPr fontId="1"/>
  </si>
  <si>
    <t>8.3、9.2</t>
    <phoneticPr fontId="1"/>
  </si>
  <si>
    <t>時間外労働時間の削減率等</t>
    <rPh sb="0" eb="3">
      <t>ジカンガイ</t>
    </rPh>
    <rPh sb="3" eb="5">
      <t>ロウドウ</t>
    </rPh>
    <rPh sb="5" eb="7">
      <t>ジカン</t>
    </rPh>
    <rPh sb="8" eb="10">
      <t>サクゲン</t>
    </rPh>
    <rPh sb="10" eb="11">
      <t>リツ</t>
    </rPh>
    <rPh sb="11" eb="12">
      <t>トウ</t>
    </rPh>
    <phoneticPr fontId="1"/>
  </si>
  <si>
    <t>社員の健康促進のための活動や、整備した制度の数等</t>
    <rPh sb="0" eb="2">
      <t>シャイン</t>
    </rPh>
    <rPh sb="3" eb="5">
      <t>ケンコウ</t>
    </rPh>
    <rPh sb="5" eb="7">
      <t>ソクシン</t>
    </rPh>
    <rPh sb="11" eb="13">
      <t>カツドウ</t>
    </rPh>
    <rPh sb="15" eb="17">
      <t>セイビ</t>
    </rPh>
    <rPh sb="19" eb="21">
      <t>セイド</t>
    </rPh>
    <rPh sb="22" eb="23">
      <t>カズ</t>
    </rPh>
    <rPh sb="23" eb="24">
      <t>トウ</t>
    </rPh>
    <phoneticPr fontId="1"/>
  </si>
  <si>
    <t>メンタルヘルス不調者の発生率・不調後の復帰率等</t>
    <rPh sb="7" eb="9">
      <t>フチョウ</t>
    </rPh>
    <rPh sb="9" eb="10">
      <t>シャ</t>
    </rPh>
    <rPh sb="11" eb="13">
      <t>ハッセイ</t>
    </rPh>
    <rPh sb="13" eb="14">
      <t>リツ</t>
    </rPh>
    <rPh sb="22" eb="23">
      <t>トウ</t>
    </rPh>
    <phoneticPr fontId="1"/>
  </si>
  <si>
    <t>障がい者雇用率、バリアフリー設備の設置数等</t>
    <rPh sb="0" eb="1">
      <t>ショウ</t>
    </rPh>
    <rPh sb="3" eb="4">
      <t>シャ</t>
    </rPh>
    <rPh sb="4" eb="6">
      <t>コヨウ</t>
    </rPh>
    <rPh sb="6" eb="7">
      <t>リツ</t>
    </rPh>
    <rPh sb="14" eb="16">
      <t>セツビ</t>
    </rPh>
    <rPh sb="17" eb="20">
      <t>セッチスウ</t>
    </rPh>
    <rPh sb="20" eb="21">
      <t>トウ</t>
    </rPh>
    <phoneticPr fontId="1"/>
  </si>
  <si>
    <t>リモートワークやフレックスタイム等の利用人数等</t>
    <rPh sb="16" eb="17">
      <t>トウ</t>
    </rPh>
    <rPh sb="18" eb="20">
      <t>リヨウ</t>
    </rPh>
    <rPh sb="20" eb="22">
      <t>ニンズウ</t>
    </rPh>
    <rPh sb="22" eb="23">
      <t>トウ</t>
    </rPh>
    <phoneticPr fontId="1"/>
  </si>
  <si>
    <t>男女別等の平均時給等</t>
    <rPh sb="0" eb="2">
      <t>ダンジョ</t>
    </rPh>
    <rPh sb="2" eb="3">
      <t>ベツ</t>
    </rPh>
    <rPh sb="3" eb="4">
      <t>トウ</t>
    </rPh>
    <rPh sb="5" eb="7">
      <t>ヘイキン</t>
    </rPh>
    <rPh sb="7" eb="9">
      <t>ジキュウ</t>
    </rPh>
    <rPh sb="9" eb="10">
      <t>トウ</t>
    </rPh>
    <phoneticPr fontId="1"/>
  </si>
  <si>
    <t>社員の職務遂行能力・働きがいの向上率など</t>
    <rPh sb="0" eb="2">
      <t>シャイン</t>
    </rPh>
    <rPh sb="3" eb="5">
      <t>ショクム</t>
    </rPh>
    <rPh sb="5" eb="7">
      <t>スイコウ</t>
    </rPh>
    <rPh sb="7" eb="9">
      <t>ノウリョク</t>
    </rPh>
    <rPh sb="10" eb="11">
      <t>ハタラ</t>
    </rPh>
    <rPh sb="15" eb="17">
      <t>コウジョウ</t>
    </rPh>
    <rPh sb="17" eb="18">
      <t>リツ</t>
    </rPh>
    <phoneticPr fontId="1"/>
  </si>
  <si>
    <t>入社後3年以内の離職率等</t>
    <rPh sb="0" eb="2">
      <t>ニュウシャ</t>
    </rPh>
    <rPh sb="2" eb="3">
      <t>ゴ</t>
    </rPh>
    <rPh sb="4" eb="5">
      <t>ネン</t>
    </rPh>
    <rPh sb="5" eb="7">
      <t>イナイ</t>
    </rPh>
    <rPh sb="8" eb="11">
      <t>リショクリツ</t>
    </rPh>
    <rPh sb="11" eb="12">
      <t>トウ</t>
    </rPh>
    <phoneticPr fontId="1"/>
  </si>
  <si>
    <t>顧客からの要望等をもとに行った改善事例件数等</t>
    <rPh sb="0" eb="2">
      <t>コキャク</t>
    </rPh>
    <rPh sb="5" eb="7">
      <t>ヨウボウ</t>
    </rPh>
    <rPh sb="7" eb="8">
      <t>トウ</t>
    </rPh>
    <rPh sb="12" eb="13">
      <t>オコナ</t>
    </rPh>
    <rPh sb="15" eb="17">
      <t>カイゼン</t>
    </rPh>
    <rPh sb="17" eb="19">
      <t>ジレイ</t>
    </rPh>
    <rPh sb="19" eb="21">
      <t>ケンスウ</t>
    </rPh>
    <rPh sb="21" eb="22">
      <t>トウ</t>
    </rPh>
    <phoneticPr fontId="1"/>
  </si>
  <si>
    <t>顧客満足度の向上率等</t>
    <rPh sb="0" eb="2">
      <t>コキャク</t>
    </rPh>
    <rPh sb="2" eb="5">
      <t>マンゾクド</t>
    </rPh>
    <rPh sb="6" eb="8">
      <t>コウジョウ</t>
    </rPh>
    <rPh sb="8" eb="9">
      <t>リツ</t>
    </rPh>
    <rPh sb="9" eb="10">
      <t>トウ</t>
    </rPh>
    <phoneticPr fontId="1"/>
  </si>
  <si>
    <t>製品不具合やクレーム等の発生件数等</t>
    <rPh sb="0" eb="2">
      <t>セイヒン</t>
    </rPh>
    <rPh sb="2" eb="5">
      <t>フグアイ</t>
    </rPh>
    <rPh sb="10" eb="11">
      <t>トウ</t>
    </rPh>
    <rPh sb="12" eb="14">
      <t>ハッセイ</t>
    </rPh>
    <rPh sb="14" eb="16">
      <t>ケンスウ</t>
    </rPh>
    <rPh sb="16" eb="17">
      <t>トウ</t>
    </rPh>
    <phoneticPr fontId="1"/>
  </si>
  <si>
    <t>社会課題の解決に資する製品・サービスの提供数等</t>
    <rPh sb="0" eb="2">
      <t>シャカイ</t>
    </rPh>
    <rPh sb="2" eb="4">
      <t>カダイ</t>
    </rPh>
    <rPh sb="5" eb="7">
      <t>カイケツ</t>
    </rPh>
    <rPh sb="8" eb="9">
      <t>シ</t>
    </rPh>
    <rPh sb="11" eb="13">
      <t>セイヒン</t>
    </rPh>
    <rPh sb="19" eb="21">
      <t>テイキョウ</t>
    </rPh>
    <rPh sb="21" eb="22">
      <t>スウ</t>
    </rPh>
    <rPh sb="22" eb="23">
      <t>トウ</t>
    </rPh>
    <phoneticPr fontId="1"/>
  </si>
  <si>
    <t>EV等の導入件数、燃費削減率等</t>
    <rPh sb="2" eb="3">
      <t>トウ</t>
    </rPh>
    <rPh sb="4" eb="6">
      <t>ドウニュウ</t>
    </rPh>
    <rPh sb="6" eb="8">
      <t>ケンスウ</t>
    </rPh>
    <rPh sb="9" eb="11">
      <t>ネンピ</t>
    </rPh>
    <rPh sb="11" eb="13">
      <t>サクゲン</t>
    </rPh>
    <rPh sb="13" eb="14">
      <t>リツ</t>
    </rPh>
    <rPh sb="14" eb="15">
      <t>トウ</t>
    </rPh>
    <phoneticPr fontId="1"/>
  </si>
  <si>
    <t>再生可能エネルギーの購入量等</t>
    <rPh sb="0" eb="2">
      <t>サイセイ</t>
    </rPh>
    <rPh sb="2" eb="4">
      <t>カノウ</t>
    </rPh>
    <rPh sb="10" eb="12">
      <t>コウニュウ</t>
    </rPh>
    <rPh sb="12" eb="13">
      <t>リョウ</t>
    </rPh>
    <rPh sb="13" eb="14">
      <t>トウ</t>
    </rPh>
    <phoneticPr fontId="1"/>
  </si>
  <si>
    <t>法定を上回る水質汚濁防止対策の実施件数等</t>
    <rPh sb="0" eb="2">
      <t>ホウテイ</t>
    </rPh>
    <rPh sb="3" eb="5">
      <t>ウワマワ</t>
    </rPh>
    <rPh sb="6" eb="8">
      <t>スイシツ</t>
    </rPh>
    <rPh sb="8" eb="10">
      <t>オダク</t>
    </rPh>
    <rPh sb="10" eb="12">
      <t>ボウシ</t>
    </rPh>
    <rPh sb="12" eb="14">
      <t>タイサク</t>
    </rPh>
    <rPh sb="15" eb="17">
      <t>ジッシ</t>
    </rPh>
    <rPh sb="17" eb="19">
      <t>ケンスウ</t>
    </rPh>
    <rPh sb="19" eb="20">
      <t>トウ</t>
    </rPh>
    <phoneticPr fontId="1"/>
  </si>
  <si>
    <t>廃棄物のリサイクル率等</t>
    <rPh sb="0" eb="3">
      <t>ハイキブツ</t>
    </rPh>
    <rPh sb="9" eb="10">
      <t>リツ</t>
    </rPh>
    <rPh sb="10" eb="11">
      <t>トウ</t>
    </rPh>
    <phoneticPr fontId="1"/>
  </si>
  <si>
    <t>天然資源に配慮した製品の調達率等</t>
    <rPh sb="0" eb="2">
      <t>テンネン</t>
    </rPh>
    <rPh sb="2" eb="4">
      <t>シゲン</t>
    </rPh>
    <rPh sb="5" eb="7">
      <t>ハイリョ</t>
    </rPh>
    <rPh sb="9" eb="11">
      <t>セイヒン</t>
    </rPh>
    <rPh sb="12" eb="14">
      <t>チョウタツ</t>
    </rPh>
    <rPh sb="14" eb="15">
      <t>リツ</t>
    </rPh>
    <rPh sb="15" eb="16">
      <t>トウ</t>
    </rPh>
    <phoneticPr fontId="1"/>
  </si>
  <si>
    <t>製品ライフサイクルを通じたCO2排出量等（例：製品使用時のCO2排出量の削減率等）</t>
    <rPh sb="19" eb="20">
      <t>トウ</t>
    </rPh>
    <rPh sb="38" eb="39">
      <t>リツ</t>
    </rPh>
    <phoneticPr fontId="1"/>
  </si>
  <si>
    <t>情報セキュリティ対策の実施件数等</t>
    <rPh sb="0" eb="2">
      <t>ジョウホウ</t>
    </rPh>
    <rPh sb="8" eb="10">
      <t>タイサク</t>
    </rPh>
    <rPh sb="11" eb="13">
      <t>ジッシ</t>
    </rPh>
    <rPh sb="13" eb="15">
      <t>ケンスウ</t>
    </rPh>
    <rPh sb="15" eb="16">
      <t>トウ</t>
    </rPh>
    <phoneticPr fontId="1"/>
  </si>
  <si>
    <t>事業所周辺における地域とのコミュニケーション機会の数等</t>
    <rPh sb="0" eb="3">
      <t>ジギョウショ</t>
    </rPh>
    <rPh sb="3" eb="5">
      <t>シュウヘン</t>
    </rPh>
    <rPh sb="9" eb="11">
      <t>チイキ</t>
    </rPh>
    <rPh sb="22" eb="24">
      <t>キカイ</t>
    </rPh>
    <rPh sb="25" eb="26">
      <t>カズ</t>
    </rPh>
    <rPh sb="26" eb="27">
      <t>トウ</t>
    </rPh>
    <phoneticPr fontId="1"/>
  </si>
  <si>
    <t>寄付活動の実施回数等</t>
    <rPh sb="0" eb="2">
      <t>キフ</t>
    </rPh>
    <rPh sb="2" eb="4">
      <t>カツドウ</t>
    </rPh>
    <rPh sb="5" eb="7">
      <t>ジッシ</t>
    </rPh>
    <rPh sb="7" eb="9">
      <t>カイスウ</t>
    </rPh>
    <rPh sb="9" eb="10">
      <t>トウ</t>
    </rPh>
    <phoneticPr fontId="1"/>
  </si>
  <si>
    <t>復興支援活動の実施回数等</t>
    <rPh sb="0" eb="2">
      <t>フッコウ</t>
    </rPh>
    <rPh sb="2" eb="4">
      <t>シエン</t>
    </rPh>
    <rPh sb="4" eb="6">
      <t>カツドウ</t>
    </rPh>
    <rPh sb="7" eb="9">
      <t>ジッシ</t>
    </rPh>
    <rPh sb="9" eb="11">
      <t>カイスウ</t>
    </rPh>
    <rPh sb="11" eb="12">
      <t>トウ</t>
    </rPh>
    <phoneticPr fontId="1"/>
  </si>
  <si>
    <t>事業承継に関する施策の数等</t>
    <rPh sb="0" eb="2">
      <t>ジギョウ</t>
    </rPh>
    <rPh sb="2" eb="4">
      <t>ショウケイ</t>
    </rPh>
    <rPh sb="5" eb="6">
      <t>カン</t>
    </rPh>
    <rPh sb="8" eb="10">
      <t>シサク</t>
    </rPh>
    <rPh sb="11" eb="12">
      <t>カズ</t>
    </rPh>
    <rPh sb="12" eb="13">
      <t>トウ</t>
    </rPh>
    <phoneticPr fontId="1"/>
  </si>
  <si>
    <t>市内事業者からの調達率、市内事業者への発注率等</t>
    <rPh sb="0" eb="2">
      <t>シナイ</t>
    </rPh>
    <rPh sb="2" eb="5">
      <t>ジギョウシャ</t>
    </rPh>
    <rPh sb="8" eb="10">
      <t>チョウタツ</t>
    </rPh>
    <rPh sb="10" eb="11">
      <t>リツ</t>
    </rPh>
    <rPh sb="12" eb="14">
      <t>シナイ</t>
    </rPh>
    <rPh sb="14" eb="17">
      <t>ジギョウシャ</t>
    </rPh>
    <rPh sb="19" eb="21">
      <t>ハッチュウ</t>
    </rPh>
    <rPh sb="21" eb="22">
      <t>リツ</t>
    </rPh>
    <rPh sb="22" eb="23">
      <t>トウ</t>
    </rPh>
    <phoneticPr fontId="1"/>
  </si>
  <si>
    <t>職場見学等の受け入れ人数、出張授業の実施回数等</t>
    <rPh sb="0" eb="2">
      <t>ショクバ</t>
    </rPh>
    <rPh sb="2" eb="4">
      <t>ケンガク</t>
    </rPh>
    <rPh sb="4" eb="5">
      <t>トウ</t>
    </rPh>
    <rPh sb="6" eb="7">
      <t>ウ</t>
    </rPh>
    <rPh sb="8" eb="9">
      <t>イ</t>
    </rPh>
    <rPh sb="10" eb="12">
      <t>ニンズウ</t>
    </rPh>
    <rPh sb="13" eb="15">
      <t>シュッチョウ</t>
    </rPh>
    <rPh sb="15" eb="17">
      <t>ジュギョウ</t>
    </rPh>
    <rPh sb="18" eb="20">
      <t>ジッシ</t>
    </rPh>
    <rPh sb="20" eb="22">
      <t>カイスウ</t>
    </rPh>
    <rPh sb="22" eb="23">
      <t>トウ</t>
    </rPh>
    <phoneticPr fontId="1"/>
  </si>
  <si>
    <t>支援活動の実施件数、支援人数等</t>
    <rPh sb="0" eb="2">
      <t>シエン</t>
    </rPh>
    <rPh sb="2" eb="4">
      <t>カツドウ</t>
    </rPh>
    <rPh sb="5" eb="7">
      <t>ジッシ</t>
    </rPh>
    <rPh sb="7" eb="9">
      <t>ケンスウ</t>
    </rPh>
    <rPh sb="10" eb="12">
      <t>シエン</t>
    </rPh>
    <rPh sb="12" eb="14">
      <t>ニンズウ</t>
    </rPh>
    <rPh sb="14" eb="15">
      <t>トウ</t>
    </rPh>
    <phoneticPr fontId="1"/>
  </si>
  <si>
    <t>活動への参加数、関わった社員の数等</t>
    <rPh sb="0" eb="2">
      <t>カツドウ</t>
    </rPh>
    <rPh sb="4" eb="7">
      <t>サンカスウ</t>
    </rPh>
    <rPh sb="8" eb="9">
      <t>カカ</t>
    </rPh>
    <rPh sb="12" eb="14">
      <t>シャイン</t>
    </rPh>
    <rPh sb="15" eb="16">
      <t>カズ</t>
    </rPh>
    <rPh sb="16" eb="17">
      <t>トウ</t>
    </rPh>
    <phoneticPr fontId="1"/>
  </si>
  <si>
    <t>地域経済に資する製品・サービスの提供数等</t>
    <rPh sb="0" eb="2">
      <t>チイキ</t>
    </rPh>
    <rPh sb="2" eb="4">
      <t>ケイザイ</t>
    </rPh>
    <phoneticPr fontId="1"/>
  </si>
  <si>
    <t>合計</t>
    <rPh sb="0" eb="2">
      <t>ゴウケイ</t>
    </rPh>
    <phoneticPr fontId="1"/>
  </si>
  <si>
    <t>・取引先の環境保全、労働環境の改善、人権侵害の防止（紛争鉱物への対応）など、倫理面での適切な対応を行っている。</t>
    <rPh sb="1" eb="3">
      <t>トリヒキ</t>
    </rPh>
    <rPh sb="3" eb="4">
      <t>サキ</t>
    </rPh>
    <phoneticPr fontId="6"/>
  </si>
  <si>
    <t>取引先への配慮</t>
    <rPh sb="0" eb="2">
      <t>トリヒキ</t>
    </rPh>
    <rPh sb="2" eb="3">
      <t>サキ</t>
    </rPh>
    <rPh sb="5" eb="7">
      <t>ハイリョ</t>
    </rPh>
    <phoneticPr fontId="6"/>
  </si>
  <si>
    <t>5.1、5.5、10.3</t>
    <phoneticPr fontId="6"/>
  </si>
  <si>
    <t>5.4、8.2</t>
    <phoneticPr fontId="6"/>
  </si>
  <si>
    <t>5.4、8.8</t>
    <phoneticPr fontId="6"/>
  </si>
  <si>
    <t>4.4、4.5、8.5</t>
    <phoneticPr fontId="6"/>
  </si>
  <si>
    <t>BCP計画の改定頻度等</t>
    <rPh sb="3" eb="5">
      <t>ケイカク</t>
    </rPh>
    <rPh sb="6" eb="8">
      <t>カイテイ</t>
    </rPh>
    <rPh sb="8" eb="10">
      <t>ヒンド</t>
    </rPh>
    <rPh sb="10" eb="11">
      <t>トウ</t>
    </rPh>
    <phoneticPr fontId="1"/>
  </si>
  <si>
    <t>省エネ活動の実施件数、エネルギー使用原単位の削減率等</t>
    <rPh sb="0" eb="1">
      <t>ショウ</t>
    </rPh>
    <rPh sb="3" eb="5">
      <t>カツドウ</t>
    </rPh>
    <rPh sb="6" eb="8">
      <t>ジッシ</t>
    </rPh>
    <rPh sb="8" eb="10">
      <t>ケンスウ</t>
    </rPh>
    <rPh sb="16" eb="18">
      <t>シヨウ</t>
    </rPh>
    <rPh sb="18" eb="21">
      <t>ゲンタンイ</t>
    </rPh>
    <rPh sb="22" eb="24">
      <t>サクゲン</t>
    </rPh>
    <rPh sb="24" eb="25">
      <t>リツ</t>
    </rPh>
    <rPh sb="25" eb="26">
      <t>トウ</t>
    </rPh>
    <phoneticPr fontId="1"/>
  </si>
  <si>
    <t>再生可能エネルギーの導入量等</t>
    <rPh sb="0" eb="4">
      <t>サイセイカノウ</t>
    </rPh>
    <rPh sb="10" eb="12">
      <t>ドウニュウ</t>
    </rPh>
    <rPh sb="12" eb="13">
      <t>リョウ</t>
    </rPh>
    <rPh sb="13" eb="14">
      <t>トウ</t>
    </rPh>
    <phoneticPr fontId="1"/>
  </si>
  <si>
    <t>節水活動等の実施件数、水使用原単位の削減率等</t>
    <rPh sb="0" eb="2">
      <t>セッスイ</t>
    </rPh>
    <rPh sb="2" eb="4">
      <t>カツドウ</t>
    </rPh>
    <rPh sb="4" eb="5">
      <t>トウ</t>
    </rPh>
    <rPh sb="6" eb="8">
      <t>ジッシ</t>
    </rPh>
    <rPh sb="8" eb="10">
      <t>ケンスウ</t>
    </rPh>
    <rPh sb="11" eb="12">
      <t>ミズ</t>
    </rPh>
    <rPh sb="12" eb="14">
      <t>シヨウ</t>
    </rPh>
    <rPh sb="14" eb="17">
      <t>ゲンタンイ</t>
    </rPh>
    <rPh sb="18" eb="20">
      <t>サクゲン</t>
    </rPh>
    <rPh sb="20" eb="21">
      <t>リツ</t>
    </rPh>
    <rPh sb="21" eb="22">
      <t>トウ</t>
    </rPh>
    <phoneticPr fontId="1"/>
  </si>
  <si>
    <t>化学物質の適切な管理のための対策の実施件数等</t>
    <rPh sb="0" eb="2">
      <t>カガク</t>
    </rPh>
    <rPh sb="2" eb="4">
      <t>ブッシツ</t>
    </rPh>
    <rPh sb="5" eb="7">
      <t>テキセツ</t>
    </rPh>
    <rPh sb="8" eb="10">
      <t>カンリ</t>
    </rPh>
    <rPh sb="14" eb="16">
      <t>タイサク</t>
    </rPh>
    <rPh sb="17" eb="19">
      <t>ジッシ</t>
    </rPh>
    <rPh sb="19" eb="21">
      <t>ケンスウ</t>
    </rPh>
    <rPh sb="21" eb="22">
      <t>トウ</t>
    </rPh>
    <phoneticPr fontId="1"/>
  </si>
  <si>
    <t>市と連携して行う、地域課題の解決に資する事業の実施回数等</t>
    <rPh sb="0" eb="1">
      <t>シ</t>
    </rPh>
    <rPh sb="2" eb="4">
      <t>レンケイ</t>
    </rPh>
    <rPh sb="6" eb="7">
      <t>オコナ</t>
    </rPh>
    <rPh sb="9" eb="11">
      <t>チイキ</t>
    </rPh>
    <rPh sb="11" eb="13">
      <t>カダイ</t>
    </rPh>
    <rPh sb="14" eb="16">
      <t>カイケツ</t>
    </rPh>
    <rPh sb="17" eb="18">
      <t>シ</t>
    </rPh>
    <rPh sb="20" eb="22">
      <t>ジギョウ</t>
    </rPh>
    <rPh sb="23" eb="25">
      <t>ジッシ</t>
    </rPh>
    <rPh sb="25" eb="27">
      <t>カイスウ</t>
    </rPh>
    <rPh sb="27" eb="28">
      <t>トウ</t>
    </rPh>
    <phoneticPr fontId="1"/>
  </si>
  <si>
    <t>3号用項目（指標例）</t>
    <rPh sb="1" eb="2">
      <t>ゴウ</t>
    </rPh>
    <rPh sb="2" eb="3">
      <t>ヨウ</t>
    </rPh>
    <rPh sb="3" eb="5">
      <t>コウモク</t>
    </rPh>
    <rPh sb="6" eb="8">
      <t>シヒョウ</t>
    </rPh>
    <rPh sb="8" eb="9">
      <t>レイ</t>
    </rPh>
    <phoneticPr fontId="1"/>
  </si>
  <si>
    <t>3号用項目（項目）</t>
    <rPh sb="1" eb="2">
      <t>ゴウ</t>
    </rPh>
    <rPh sb="2" eb="3">
      <t>ヨウ</t>
    </rPh>
    <rPh sb="3" eb="5">
      <t>コウモク</t>
    </rPh>
    <rPh sb="6" eb="8">
      <t>コウモク</t>
    </rPh>
    <phoneticPr fontId="1"/>
  </si>
  <si>
    <t>安全対策ルールの認知度、労働災害発生件数・労働災害度数率等</t>
    <rPh sb="0" eb="2">
      <t>アンゼン</t>
    </rPh>
    <rPh sb="2" eb="4">
      <t>タイサク</t>
    </rPh>
    <rPh sb="8" eb="11">
      <t>ニンチド</t>
    </rPh>
    <rPh sb="12" eb="14">
      <t>ロウドウ</t>
    </rPh>
    <rPh sb="14" eb="16">
      <t>サイガイ</t>
    </rPh>
    <rPh sb="16" eb="18">
      <t>ハッセイ</t>
    </rPh>
    <rPh sb="18" eb="20">
      <t>ケンスウ</t>
    </rPh>
    <rPh sb="21" eb="23">
      <t>ロウドウ</t>
    </rPh>
    <rPh sb="23" eb="25">
      <t>サイガイ</t>
    </rPh>
    <rPh sb="25" eb="27">
      <t>ドスウ</t>
    </rPh>
    <rPh sb="27" eb="28">
      <t>リツ</t>
    </rPh>
    <rPh sb="28" eb="29">
      <t>トウ</t>
    </rPh>
    <phoneticPr fontId="1"/>
  </si>
  <si>
    <t>認証取得の維持、労働災害発生件数・労働災害度数率等</t>
    <rPh sb="8" eb="10">
      <t>ロウドウ</t>
    </rPh>
    <rPh sb="10" eb="12">
      <t>サイガイ</t>
    </rPh>
    <rPh sb="12" eb="14">
      <t>ハッセイ</t>
    </rPh>
    <rPh sb="14" eb="16">
      <t>ケンスウ</t>
    </rPh>
    <rPh sb="17" eb="19">
      <t>ロウドウ</t>
    </rPh>
    <rPh sb="19" eb="21">
      <t>サイガイ</t>
    </rPh>
    <rPh sb="21" eb="23">
      <t>ドスウ</t>
    </rPh>
    <rPh sb="23" eb="24">
      <t>リツ</t>
    </rPh>
    <rPh sb="24" eb="25">
      <t>トウ</t>
    </rPh>
    <phoneticPr fontId="1"/>
  </si>
  <si>
    <t>認定取得の維持、労働災害発生件数・労働災害度数率等</t>
    <rPh sb="0" eb="2">
      <t>ニンテイ</t>
    </rPh>
    <rPh sb="2" eb="4">
      <t>シュトク</t>
    </rPh>
    <rPh sb="5" eb="7">
      <t>イジ</t>
    </rPh>
    <rPh sb="8" eb="10">
      <t>ロウドウ</t>
    </rPh>
    <rPh sb="10" eb="12">
      <t>サイガイ</t>
    </rPh>
    <rPh sb="12" eb="14">
      <t>ハッセイ</t>
    </rPh>
    <rPh sb="14" eb="16">
      <t>ケンスウ</t>
    </rPh>
    <rPh sb="17" eb="19">
      <t>ロウドウ</t>
    </rPh>
    <rPh sb="19" eb="21">
      <t>サイガイ</t>
    </rPh>
    <rPh sb="21" eb="23">
      <t>ドスウ</t>
    </rPh>
    <rPh sb="23" eb="24">
      <t>リツ</t>
    </rPh>
    <rPh sb="24" eb="25">
      <t>トウ</t>
    </rPh>
    <phoneticPr fontId="1"/>
  </si>
  <si>
    <t>女性管理職比率、女性の正規雇用転換数、女性が少なかった部署への配置転換数など</t>
    <rPh sb="0" eb="2">
      <t>ジョセイ</t>
    </rPh>
    <rPh sb="2" eb="4">
      <t>カンリ</t>
    </rPh>
    <rPh sb="4" eb="5">
      <t>ショク</t>
    </rPh>
    <rPh sb="5" eb="7">
      <t>ヒリツ</t>
    </rPh>
    <rPh sb="8" eb="10">
      <t>ジョセイ</t>
    </rPh>
    <rPh sb="11" eb="13">
      <t>セイキ</t>
    </rPh>
    <rPh sb="13" eb="15">
      <t>コヨウ</t>
    </rPh>
    <rPh sb="15" eb="17">
      <t>テンカン</t>
    </rPh>
    <rPh sb="17" eb="18">
      <t>スウ</t>
    </rPh>
    <rPh sb="19" eb="21">
      <t>ジョセイ</t>
    </rPh>
    <rPh sb="22" eb="23">
      <t>スク</t>
    </rPh>
    <rPh sb="27" eb="29">
      <t>ブショ</t>
    </rPh>
    <rPh sb="31" eb="33">
      <t>ハイチ</t>
    </rPh>
    <rPh sb="33" eb="35">
      <t>テンカン</t>
    </rPh>
    <rPh sb="35" eb="36">
      <t>スウ</t>
    </rPh>
    <phoneticPr fontId="1"/>
  </si>
  <si>
    <t>意見交換の場への取引先の参加社数等</t>
    <rPh sb="0" eb="2">
      <t>イケン</t>
    </rPh>
    <rPh sb="2" eb="4">
      <t>コウカン</t>
    </rPh>
    <rPh sb="5" eb="6">
      <t>バ</t>
    </rPh>
    <rPh sb="8" eb="10">
      <t>トリヒキ</t>
    </rPh>
    <rPh sb="10" eb="11">
      <t>サキ</t>
    </rPh>
    <rPh sb="12" eb="14">
      <t>サンカ</t>
    </rPh>
    <rPh sb="14" eb="15">
      <t>シャ</t>
    </rPh>
    <rPh sb="15" eb="16">
      <t>スウ</t>
    </rPh>
    <rPh sb="16" eb="17">
      <t>トウ</t>
    </rPh>
    <phoneticPr fontId="1"/>
  </si>
  <si>
    <t>市民の雇用比率等</t>
    <rPh sb="0" eb="2">
      <t>シミン</t>
    </rPh>
    <rPh sb="3" eb="5">
      <t>コヨウ</t>
    </rPh>
    <rPh sb="5" eb="7">
      <t>ヒリツ</t>
    </rPh>
    <rPh sb="7" eb="8">
      <t>トウ</t>
    </rPh>
    <phoneticPr fontId="1"/>
  </si>
  <si>
    <t>環境マネジメント体制を構築している事業所の割合（全社に占める売上高、事業所数等の比率）等</t>
    <rPh sb="0" eb="2">
      <t>カンキョウ</t>
    </rPh>
    <rPh sb="8" eb="10">
      <t>タイセイ</t>
    </rPh>
    <rPh sb="11" eb="13">
      <t>コウチク</t>
    </rPh>
    <rPh sb="17" eb="20">
      <t>ジギョウショ</t>
    </rPh>
    <rPh sb="21" eb="23">
      <t>ワリアイ</t>
    </rPh>
    <rPh sb="38" eb="39">
      <t>トウ</t>
    </rPh>
    <rPh sb="40" eb="42">
      <t>ヒリツ</t>
    </rPh>
    <rPh sb="43" eb="44">
      <t>トウ</t>
    </rPh>
    <phoneticPr fontId="1"/>
  </si>
  <si>
    <t>メンタルヘルス研修の受講者数・受講率等</t>
    <rPh sb="7" eb="9">
      <t>ケンシュウ</t>
    </rPh>
    <rPh sb="10" eb="13">
      <t>ジュコウシャ</t>
    </rPh>
    <rPh sb="13" eb="14">
      <t>スウ</t>
    </rPh>
    <rPh sb="15" eb="18">
      <t>ジュコウリツ</t>
    </rPh>
    <rPh sb="18" eb="19">
      <t>トウ</t>
    </rPh>
    <phoneticPr fontId="1"/>
  </si>
  <si>
    <t>外国人等、特定の対象者向けのスキルアップ研修等の受講者数・受講率等</t>
    <rPh sb="0" eb="2">
      <t>ガイコク</t>
    </rPh>
    <rPh sb="2" eb="3">
      <t>ジン</t>
    </rPh>
    <rPh sb="3" eb="4">
      <t>トウ</t>
    </rPh>
    <rPh sb="5" eb="7">
      <t>トクテイ</t>
    </rPh>
    <rPh sb="8" eb="10">
      <t>タイショウ</t>
    </rPh>
    <rPh sb="10" eb="11">
      <t>シャ</t>
    </rPh>
    <rPh sb="11" eb="12">
      <t>ム</t>
    </rPh>
    <rPh sb="20" eb="22">
      <t>ケンシュウ</t>
    </rPh>
    <rPh sb="22" eb="23">
      <t>トウ</t>
    </rPh>
    <rPh sb="29" eb="32">
      <t>ジュコウリツ</t>
    </rPh>
    <rPh sb="32" eb="33">
      <t>トウ</t>
    </rPh>
    <phoneticPr fontId="1"/>
  </si>
  <si>
    <t>性的マイノリティに関する啓発活動の実施回数や整備した制度の数等</t>
    <rPh sb="0" eb="2">
      <t>セイテキ</t>
    </rPh>
    <rPh sb="9" eb="10">
      <t>カン</t>
    </rPh>
    <rPh sb="12" eb="14">
      <t>ケイハツ</t>
    </rPh>
    <rPh sb="14" eb="16">
      <t>カツドウ</t>
    </rPh>
    <rPh sb="17" eb="19">
      <t>ジッシ</t>
    </rPh>
    <rPh sb="19" eb="21">
      <t>カイスウ</t>
    </rPh>
    <rPh sb="22" eb="24">
      <t>セイビ</t>
    </rPh>
    <rPh sb="26" eb="28">
      <t>セイド</t>
    </rPh>
    <rPh sb="29" eb="30">
      <t>カズ</t>
    </rPh>
    <rPh sb="30" eb="31">
      <t>トウ</t>
    </rPh>
    <phoneticPr fontId="1"/>
  </si>
  <si>
    <t>省エネ運動の実施件数、電力使用原単位の削減率、社員の省エネ意識の向上率等</t>
    <rPh sb="0" eb="1">
      <t>ショウ</t>
    </rPh>
    <rPh sb="3" eb="5">
      <t>ウンドウ</t>
    </rPh>
    <rPh sb="6" eb="8">
      <t>ジッシ</t>
    </rPh>
    <rPh sb="8" eb="10">
      <t>ケンスウ</t>
    </rPh>
    <rPh sb="11" eb="13">
      <t>デンリョク</t>
    </rPh>
    <rPh sb="13" eb="15">
      <t>シヨウ</t>
    </rPh>
    <rPh sb="15" eb="18">
      <t>ゲンタンイ</t>
    </rPh>
    <rPh sb="19" eb="21">
      <t>サクゲン</t>
    </rPh>
    <rPh sb="21" eb="22">
      <t>リツ</t>
    </rPh>
    <rPh sb="23" eb="25">
      <t>シャイン</t>
    </rPh>
    <rPh sb="26" eb="27">
      <t>ショウ</t>
    </rPh>
    <rPh sb="29" eb="31">
      <t>イシキ</t>
    </rPh>
    <rPh sb="32" eb="34">
      <t>コウジョウ</t>
    </rPh>
    <rPh sb="34" eb="35">
      <t>リツ</t>
    </rPh>
    <rPh sb="35" eb="36">
      <t>トウ</t>
    </rPh>
    <phoneticPr fontId="1"/>
  </si>
  <si>
    <t>セキュリティ不備の発生件数、改善率等</t>
    <rPh sb="6" eb="8">
      <t>フビ</t>
    </rPh>
    <rPh sb="9" eb="11">
      <t>ハッセイ</t>
    </rPh>
    <rPh sb="11" eb="13">
      <t>ケンスウ</t>
    </rPh>
    <rPh sb="14" eb="16">
      <t>カイゼン</t>
    </rPh>
    <rPh sb="16" eb="17">
      <t>リツ</t>
    </rPh>
    <rPh sb="17" eb="18">
      <t>トウ</t>
    </rPh>
    <phoneticPr fontId="1"/>
  </si>
  <si>
    <t>法令違反件数、社員へのルールの浸透度等</t>
    <rPh sb="0" eb="2">
      <t>ホウレイ</t>
    </rPh>
    <rPh sb="2" eb="4">
      <t>イハン</t>
    </rPh>
    <rPh sb="4" eb="6">
      <t>ケンスウ</t>
    </rPh>
    <rPh sb="7" eb="9">
      <t>シャイン</t>
    </rPh>
    <rPh sb="15" eb="18">
      <t>シントウド</t>
    </rPh>
    <rPh sb="18" eb="19">
      <t>トウ</t>
    </rPh>
    <phoneticPr fontId="1"/>
  </si>
  <si>
    <t>市の施策・事業への協力数、施策への社員の理解の浸透度等</t>
    <rPh sb="0" eb="1">
      <t>シ</t>
    </rPh>
    <rPh sb="2" eb="4">
      <t>シサク</t>
    </rPh>
    <rPh sb="5" eb="7">
      <t>ジギョウ</t>
    </rPh>
    <rPh sb="9" eb="11">
      <t>キョウリョク</t>
    </rPh>
    <rPh sb="11" eb="12">
      <t>カズ</t>
    </rPh>
    <rPh sb="13" eb="15">
      <t>シサク</t>
    </rPh>
    <rPh sb="17" eb="19">
      <t>シャイン</t>
    </rPh>
    <rPh sb="20" eb="22">
      <t>リカイ</t>
    </rPh>
    <rPh sb="23" eb="26">
      <t>シントウド</t>
    </rPh>
    <rPh sb="26" eb="27">
      <t>トウ</t>
    </rPh>
    <phoneticPr fontId="1"/>
  </si>
  <si>
    <t>・社員の健康促進のための活動(福利厚生でのジム利用助成など)を実施している。</t>
    <phoneticPr fontId="6"/>
  </si>
  <si>
    <t>・女性の活躍推進に向けた方針の策定や周知、従業員に対する固定的性別役割分担の解消やワーク・ライフ・バランス等の意識啓発等（意見交換や社内外の研修への参加促進等）を行う等、女性の活躍推進に向けた意識・職場風土を醸成している。</t>
    <rPh sb="6" eb="8">
      <t>スイシン</t>
    </rPh>
    <rPh sb="9" eb="10">
      <t>ム</t>
    </rPh>
    <rPh sb="83" eb="84">
      <t>トウ</t>
    </rPh>
    <phoneticPr fontId="6"/>
  </si>
  <si>
    <t>セクハラ・パワハラ研修等の受講者数・受講率等</t>
    <rPh sb="9" eb="11">
      <t>ケンシュウ</t>
    </rPh>
    <rPh sb="11" eb="12">
      <t>トウ</t>
    </rPh>
    <rPh sb="13" eb="17">
      <t>ジュコウシャスウ</t>
    </rPh>
    <rPh sb="18" eb="21">
      <t>ジュコウリツ</t>
    </rPh>
    <rPh sb="21" eb="22">
      <t>トウ</t>
    </rPh>
    <phoneticPr fontId="1"/>
  </si>
  <si>
    <t>女性のキャリア形成研修の受講者数・受講率、キャリア意識の向上に向けた取組の実施回数等</t>
    <rPh sb="0" eb="2">
      <t>ジョセイ</t>
    </rPh>
    <rPh sb="7" eb="9">
      <t>ケイセイ</t>
    </rPh>
    <rPh sb="9" eb="11">
      <t>ケンシュウ</t>
    </rPh>
    <rPh sb="12" eb="16">
      <t>ジュコウシャスウ</t>
    </rPh>
    <rPh sb="17" eb="20">
      <t>ジュコウリツ</t>
    </rPh>
    <rPh sb="25" eb="27">
      <t>イシキ</t>
    </rPh>
    <rPh sb="28" eb="30">
      <t>コウジョウ</t>
    </rPh>
    <rPh sb="31" eb="32">
      <t>ム</t>
    </rPh>
    <rPh sb="34" eb="36">
      <t>トリクミ</t>
    </rPh>
    <rPh sb="37" eb="39">
      <t>ジッシ</t>
    </rPh>
    <rPh sb="39" eb="41">
      <t>カイスウ</t>
    </rPh>
    <rPh sb="41" eb="42">
      <t>トウ</t>
    </rPh>
    <phoneticPr fontId="1"/>
  </si>
  <si>
    <t>教育研修の受講者数・受講率、法令違反件数等</t>
    <rPh sb="0" eb="2">
      <t>キョウイク</t>
    </rPh>
    <rPh sb="2" eb="4">
      <t>ケンシュウ</t>
    </rPh>
    <rPh sb="5" eb="8">
      <t>ジュコウシャ</t>
    </rPh>
    <rPh sb="8" eb="9">
      <t>スウ</t>
    </rPh>
    <rPh sb="10" eb="13">
      <t>ジュコウリツ</t>
    </rPh>
    <rPh sb="14" eb="16">
      <t>ホウレイ</t>
    </rPh>
    <rPh sb="16" eb="18">
      <t>イハン</t>
    </rPh>
    <rPh sb="18" eb="20">
      <t>ケンスウ</t>
    </rPh>
    <rPh sb="20" eb="21">
      <t>トウ</t>
    </rPh>
    <phoneticPr fontId="1"/>
  </si>
  <si>
    <t>研修の受講者数・受講率、情報セキュリティに対する理解度等</t>
    <rPh sb="0" eb="2">
      <t>ケンシュウ</t>
    </rPh>
    <rPh sb="3" eb="6">
      <t>ジュコウシャ</t>
    </rPh>
    <rPh sb="6" eb="7">
      <t>スウ</t>
    </rPh>
    <rPh sb="8" eb="11">
      <t>ジュコウリツ</t>
    </rPh>
    <rPh sb="12" eb="14">
      <t>ジョウホウ</t>
    </rPh>
    <rPh sb="21" eb="22">
      <t>タイ</t>
    </rPh>
    <rPh sb="24" eb="27">
      <t>リカイド</t>
    </rPh>
    <rPh sb="27" eb="28">
      <t>トウ</t>
    </rPh>
    <phoneticPr fontId="1"/>
  </si>
  <si>
    <t>研修の受講者数・受講率等</t>
    <rPh sb="0" eb="2">
      <t>ケンシュウ</t>
    </rPh>
    <rPh sb="3" eb="6">
      <t>ジュコウシャ</t>
    </rPh>
    <rPh sb="6" eb="7">
      <t>スウ</t>
    </rPh>
    <rPh sb="8" eb="11">
      <t>ジュコウリツ</t>
    </rPh>
    <rPh sb="11" eb="12">
      <t>トウ</t>
    </rPh>
    <phoneticPr fontId="1"/>
  </si>
  <si>
    <t>植林・植樹や里山保全活動への参加数、関わった社員の数等</t>
    <rPh sb="0" eb="2">
      <t>ショクリン</t>
    </rPh>
    <rPh sb="3" eb="5">
      <t>ショクジュ</t>
    </rPh>
    <rPh sb="6" eb="8">
      <t>サトヤマ</t>
    </rPh>
    <rPh sb="8" eb="10">
      <t>ホゼン</t>
    </rPh>
    <rPh sb="10" eb="12">
      <t>カツドウ</t>
    </rPh>
    <phoneticPr fontId="1"/>
  </si>
  <si>
    <t>自己研鑽のための研修の受講者数・受講率等</t>
    <rPh sb="0" eb="2">
      <t>ジコ</t>
    </rPh>
    <rPh sb="2" eb="4">
      <t>ケンサン</t>
    </rPh>
    <rPh sb="8" eb="10">
      <t>ケンシュウ</t>
    </rPh>
    <rPh sb="11" eb="15">
      <t>ジュコウシャスウ</t>
    </rPh>
    <rPh sb="16" eb="19">
      <t>ジュコウリツ</t>
    </rPh>
    <rPh sb="19" eb="20">
      <t>ナド</t>
    </rPh>
    <phoneticPr fontId="1"/>
  </si>
  <si>
    <t>取組の具体例</t>
    <rPh sb="0" eb="1">
      <t>ト</t>
    </rPh>
    <rPh sb="1" eb="2">
      <t>ク</t>
    </rPh>
    <rPh sb="3" eb="5">
      <t>グタイ</t>
    </rPh>
    <rPh sb="5" eb="6">
      <t>レイ</t>
    </rPh>
    <phoneticPr fontId="6"/>
  </si>
  <si>
    <t>自由記述（＊その他、独自のSDGsの取組があれば、こちらにご記入ください。）</t>
    <rPh sb="0" eb="2">
      <t>ジユウ</t>
    </rPh>
    <rPh sb="2" eb="4">
      <t>キジュツ</t>
    </rPh>
    <rPh sb="8" eb="9">
      <t>タ</t>
    </rPh>
    <rPh sb="10" eb="12">
      <t>ドクジ</t>
    </rPh>
    <rPh sb="18" eb="19">
      <t>ト</t>
    </rPh>
    <rPh sb="19" eb="20">
      <t>ク</t>
    </rPh>
    <phoneticPr fontId="6"/>
  </si>
  <si>
    <t>製品・サービスを通じた環境問題の解決</t>
    <rPh sb="12" eb="14">
      <t>カンキョウ</t>
    </rPh>
    <rPh sb="16" eb="18">
      <t>カイケツ</t>
    </rPh>
    <phoneticPr fontId="6"/>
  </si>
  <si>
    <t>・LGBTQへの配慮に関する制度や環境を整備している。</t>
    <phoneticPr fontId="6"/>
  </si>
  <si>
    <t>●女性の活躍支援に向けた目標を設定している。</t>
    <rPh sb="6" eb="8">
      <t>シエン</t>
    </rPh>
    <rPh sb="9" eb="10">
      <t>ム</t>
    </rPh>
    <rPh sb="12" eb="14">
      <t>モクヒョウ</t>
    </rPh>
    <rPh sb="15" eb="17">
      <t>セッテイ</t>
    </rPh>
    <phoneticPr fontId="6"/>
  </si>
  <si>
    <t>・海洋プラスチック汚染の防止や海洋護岸保護などに関する活動を行っている。</t>
    <rPh sb="15" eb="17">
      <t>カイヨウ</t>
    </rPh>
    <rPh sb="17" eb="19">
      <t>ゴガン</t>
    </rPh>
    <rPh sb="19" eb="21">
      <t>ホゴ</t>
    </rPh>
    <phoneticPr fontId="6"/>
  </si>
  <si>
    <t>豊田市内における雇用促進</t>
    <rPh sb="0" eb="2">
      <t>トヨタ</t>
    </rPh>
    <rPh sb="2" eb="4">
      <t>シナイ</t>
    </rPh>
    <rPh sb="8" eb="10">
      <t>コヨウ</t>
    </rPh>
    <rPh sb="10" eb="12">
      <t>ソクシン</t>
    </rPh>
    <phoneticPr fontId="6"/>
  </si>
  <si>
    <t>・従業員の1/2以上が豊田市民である (非正規・パートを含む)。</t>
    <rPh sb="11" eb="13">
      <t>トヨタ</t>
    </rPh>
    <phoneticPr fontId="1"/>
  </si>
  <si>
    <t>豊田市の施策・事業への協力</t>
    <rPh sb="0" eb="2">
      <t>トヨタ</t>
    </rPh>
    <phoneticPr fontId="6"/>
  </si>
  <si>
    <t>豊田市内の地域コミュニティへの配慮</t>
    <rPh sb="0" eb="2">
      <t>トヨタ</t>
    </rPh>
    <rPh sb="2" eb="4">
      <t>シナイ</t>
    </rPh>
    <rPh sb="3" eb="4">
      <t>ナイ</t>
    </rPh>
    <rPh sb="5" eb="7">
      <t>チイキ</t>
    </rPh>
    <rPh sb="15" eb="17">
      <t>ハイリョ</t>
    </rPh>
    <phoneticPr fontId="6"/>
  </si>
  <si>
    <t>5.5、10.3</t>
    <phoneticPr fontId="6"/>
  </si>
  <si>
    <t>14.1、14.2、14.3、14.4、14.5</t>
    <phoneticPr fontId="1"/>
  </si>
  <si>
    <t>5.1、10.2､10.3、16.7</t>
    <phoneticPr fontId="1"/>
  </si>
  <si>
    <t>取組項目</t>
    <rPh sb="0" eb="2">
      <t>トリクミ</t>
    </rPh>
    <rPh sb="2" eb="4">
      <t>コウモク</t>
    </rPh>
    <phoneticPr fontId="6"/>
  </si>
  <si>
    <t>今後の目標・達成時期</t>
    <rPh sb="0" eb="2">
      <t>コンゴ</t>
    </rPh>
    <rPh sb="3" eb="5">
      <t>モクヒョウ</t>
    </rPh>
    <rPh sb="6" eb="10">
      <t>タッセイジキ</t>
    </rPh>
    <phoneticPr fontId="6"/>
  </si>
  <si>
    <t>目標達成に向けた取組</t>
    <rPh sb="0" eb="2">
      <t>モクヒョウ</t>
    </rPh>
    <rPh sb="2" eb="4">
      <t>タッセイ</t>
    </rPh>
    <rPh sb="5" eb="6">
      <t>ム</t>
    </rPh>
    <rPh sb="8" eb="9">
      <t>ト</t>
    </rPh>
    <rPh sb="9" eb="10">
      <t>ク</t>
    </rPh>
    <phoneticPr fontId="6"/>
  </si>
  <si>
    <t>今後の重点目標（最低1つ、最大3つまで）</t>
    <rPh sb="0" eb="2">
      <t>コンゴ</t>
    </rPh>
    <rPh sb="3" eb="5">
      <t>ジュウテン</t>
    </rPh>
    <rPh sb="5" eb="7">
      <t>モクヒョウ</t>
    </rPh>
    <rPh sb="8" eb="10">
      <t>サイテイ</t>
    </rPh>
    <rPh sb="13" eb="15">
      <t>サイダイ</t>
    </rPh>
    <phoneticPr fontId="6"/>
  </si>
  <si>
    <t>・「健康経営優良法人」などを取得している。</t>
    <rPh sb="2" eb="4">
      <t>ケンコウ</t>
    </rPh>
    <rPh sb="4" eb="6">
      <t>ケイエイ</t>
    </rPh>
    <rPh sb="6" eb="8">
      <t>ユウリョウ</t>
    </rPh>
    <rPh sb="8" eb="10">
      <t>ホウジン</t>
    </rPh>
    <rPh sb="14" eb="16">
      <t>シュトク</t>
    </rPh>
    <phoneticPr fontId="6"/>
  </si>
  <si>
    <t>・従業員向けに、メンタルヘルスの意識啓発や、カウンセラーなどへの相談体制の整備などを行っている。</t>
    <rPh sb="1" eb="4">
      <t>ジュウギョウイン</t>
    </rPh>
    <rPh sb="4" eb="5">
      <t>ム</t>
    </rPh>
    <rPh sb="16" eb="18">
      <t>イシキ</t>
    </rPh>
    <rPh sb="18" eb="20">
      <t>ケイハツ</t>
    </rPh>
    <rPh sb="32" eb="34">
      <t>ソウダン</t>
    </rPh>
    <rPh sb="34" eb="36">
      <t>タイセイ</t>
    </rPh>
    <rPh sb="37" eb="39">
      <t>セイビ</t>
    </rPh>
    <rPh sb="42" eb="43">
      <t>オコナ</t>
    </rPh>
    <phoneticPr fontId="6"/>
  </si>
  <si>
    <t>記述内容を踏まえた増減</t>
    <rPh sb="0" eb="2">
      <t>キジュツ</t>
    </rPh>
    <rPh sb="2" eb="4">
      <t>ナイヨウ</t>
    </rPh>
    <rPh sb="5" eb="6">
      <t>フ</t>
    </rPh>
    <rPh sb="9" eb="11">
      <t>ゾウゲン</t>
    </rPh>
    <phoneticPr fontId="1"/>
  </si>
  <si>
    <t>点数①</t>
    <rPh sb="0" eb="2">
      <t>テンスウ</t>
    </rPh>
    <phoneticPr fontId="6"/>
  </si>
  <si>
    <t>点数②</t>
    <rPh sb="0" eb="2">
      <t>テンスウ</t>
    </rPh>
    <phoneticPr fontId="6"/>
  </si>
  <si>
    <t>・顧客とのコミュニケーションを定期的に実施している形跡があるか</t>
    <phoneticPr fontId="1"/>
  </si>
  <si>
    <t>最終評価</t>
    <rPh sb="0" eb="2">
      <t>サイシュウ</t>
    </rPh>
    <rPh sb="2" eb="4">
      <t>ヒョウカ</t>
    </rPh>
    <phoneticPr fontId="6"/>
  </si>
  <si>
    <t>①＋②</t>
    <phoneticPr fontId="1"/>
  </si>
  <si>
    <t>チェック☑数で
自動表示</t>
    <rPh sb="5" eb="6">
      <t>カズ</t>
    </rPh>
    <rPh sb="8" eb="10">
      <t>ジドウ</t>
    </rPh>
    <rPh sb="10" eb="12">
      <t>ヒョウジ</t>
    </rPh>
    <phoneticPr fontId="6"/>
  </si>
  <si>
    <t>●脱炭素に向けて、再生可能エネルギーの利用を進めている。</t>
    <rPh sb="1" eb="2">
      <t>ダツ</t>
    </rPh>
    <rPh sb="2" eb="4">
      <t>タンソ</t>
    </rPh>
    <rPh sb="5" eb="6">
      <t>ム</t>
    </rPh>
    <phoneticPr fontId="6"/>
  </si>
  <si>
    <t>●脱炭素に向けて、省エネに取り組んでいる。</t>
    <rPh sb="1" eb="4">
      <t>ダツタンソ</t>
    </rPh>
    <rPh sb="5" eb="6">
      <t>ム</t>
    </rPh>
    <rPh sb="9" eb="10">
      <t>ショウ</t>
    </rPh>
    <rPh sb="13" eb="14">
      <t>ト</t>
    </rPh>
    <rPh sb="15" eb="16">
      <t>ク</t>
    </rPh>
    <phoneticPr fontId="6"/>
  </si>
  <si>
    <t>・地域住民の職場見学や地域学生の職業体験の受け入れ、近隣の学校への出張授業などを実施している。</t>
    <phoneticPr fontId="6"/>
  </si>
  <si>
    <t>・地域の防災・防犯・清掃活動や、高齢者等の見守り活動などに参加している。</t>
    <rPh sb="16" eb="19">
      <t>コウレイシャ</t>
    </rPh>
    <rPh sb="19" eb="20">
      <t>トウ</t>
    </rPh>
    <rPh sb="21" eb="23">
      <t>ミマモ</t>
    </rPh>
    <rPh sb="24" eb="26">
      <t>カツドウ</t>
    </rPh>
    <phoneticPr fontId="6"/>
  </si>
  <si>
    <t>・リモートワークやフレックスタイムを導入し、柔軟な勤務形態（場所・時間）を認めている。</t>
    <phoneticPr fontId="6"/>
  </si>
  <si>
    <t>・上記の技術・製品の開発や提供にあたって、産官学や異業種との連携に取り組んでいる</t>
    <rPh sb="1" eb="3">
      <t>ジョウキ</t>
    </rPh>
    <rPh sb="4" eb="6">
      <t>ギジュツ</t>
    </rPh>
    <rPh sb="7" eb="9">
      <t>セイヒン</t>
    </rPh>
    <rPh sb="10" eb="12">
      <t>カイハツ</t>
    </rPh>
    <rPh sb="13" eb="15">
      <t>テイキョウ</t>
    </rPh>
    <rPh sb="33" eb="34">
      <t>ト</t>
    </rPh>
    <rPh sb="35" eb="36">
      <t>ク</t>
    </rPh>
    <phoneticPr fontId="1"/>
  </si>
  <si>
    <t>・上記製品・サービスの開発や提供にあたって、産官学や異業種との連携に取り組んでいる</t>
    <rPh sb="1" eb="3">
      <t>ジョウキ</t>
    </rPh>
    <rPh sb="3" eb="5">
      <t>セイヒン</t>
    </rPh>
    <rPh sb="11" eb="13">
      <t>カイハツ</t>
    </rPh>
    <rPh sb="14" eb="16">
      <t>テイキョウ</t>
    </rPh>
    <rPh sb="34" eb="35">
      <t>ト</t>
    </rPh>
    <rPh sb="36" eb="37">
      <t>ク</t>
    </rPh>
    <phoneticPr fontId="1"/>
  </si>
  <si>
    <t>ー</t>
    <phoneticPr fontId="1"/>
  </si>
  <si>
    <t>審査員注記</t>
    <rPh sb="0" eb="3">
      <t>シンサイン</t>
    </rPh>
    <rPh sb="3" eb="5">
      <t>チュウキ</t>
    </rPh>
    <phoneticPr fontId="6"/>
  </si>
  <si>
    <t>審査に際して、判断に迷った点があれば、記載</t>
    <rPh sb="0" eb="2">
      <t>シンサ</t>
    </rPh>
    <rPh sb="3" eb="4">
      <t>サイ</t>
    </rPh>
    <rPh sb="7" eb="9">
      <t>ハンダン</t>
    </rPh>
    <rPh sb="10" eb="11">
      <t>マヨ</t>
    </rPh>
    <rPh sb="13" eb="14">
      <t>テン</t>
    </rPh>
    <rPh sb="19" eb="21">
      <t>キサイ</t>
    </rPh>
    <phoneticPr fontId="1"/>
  </si>
  <si>
    <t xml:space="preserve">【主な取組内容】
【取組の成果】
</t>
    <rPh sb="11" eb="13">
      <t>トリク</t>
    </rPh>
    <rPh sb="14" eb="16">
      <t>セイカ</t>
    </rPh>
    <phoneticPr fontId="1"/>
  </si>
  <si>
    <t xml:space="preserve">【主な取組内容】
【再生可能エネルギー由来の電力利用割合：　％】
</t>
    <phoneticPr fontId="1"/>
  </si>
  <si>
    <t>【主な取組内容】</t>
    <rPh sb="1" eb="2">
      <t>オモ</t>
    </rPh>
    <rPh sb="3" eb="5">
      <t>トリクミ</t>
    </rPh>
    <rPh sb="5" eb="7">
      <t>ナイヨウ</t>
    </rPh>
    <phoneticPr fontId="1"/>
  </si>
  <si>
    <t xml:space="preserve">【主な取組内容】
【取組の成果】
</t>
    <rPh sb="0" eb="20">
      <t>トリクセイカ</t>
    </rPh>
    <phoneticPr fontId="1"/>
  </si>
  <si>
    <t>【取得している認証がある場合】
認証名／取得年月：
【安全対策ルールがある場合】
主要なルール／ルール概要：</t>
    <rPh sb="28" eb="30">
      <t>アンゼン</t>
    </rPh>
    <rPh sb="30" eb="32">
      <t>タイサク</t>
    </rPh>
    <rPh sb="42" eb="44">
      <t>シュヨウ</t>
    </rPh>
    <rPh sb="52" eb="54">
      <t>ガイヨウ</t>
    </rPh>
    <phoneticPr fontId="1"/>
  </si>
  <si>
    <t>【主な取組内容（ルールや制度を有している場合は、その概要も記載）】
【取組の成果】</t>
    <rPh sb="12" eb="14">
      <t>セイド</t>
    </rPh>
    <rPh sb="15" eb="16">
      <t>ユウ</t>
    </rPh>
    <rPh sb="20" eb="22">
      <t>バアイ</t>
    </rPh>
    <rPh sb="26" eb="28">
      <t>ガイヨウ</t>
    </rPh>
    <rPh sb="29" eb="31">
      <t>キサイ</t>
    </rPh>
    <phoneticPr fontId="1"/>
  </si>
  <si>
    <t>【目標を設定している場合】
目標の内容（指標・目標数値等）：
【目標を設定していない場合】
現状（指標・数値等）：</t>
    <rPh sb="1" eb="3">
      <t>モクヒョウ</t>
    </rPh>
    <rPh sb="4" eb="6">
      <t>セッテイ</t>
    </rPh>
    <rPh sb="10" eb="12">
      <t>バアイ</t>
    </rPh>
    <rPh sb="14" eb="16">
      <t>モクヒョウ</t>
    </rPh>
    <rPh sb="17" eb="19">
      <t>ナイヨウ</t>
    </rPh>
    <rPh sb="20" eb="22">
      <t>シヒョウ</t>
    </rPh>
    <rPh sb="23" eb="25">
      <t>モクヒョウ</t>
    </rPh>
    <rPh sb="25" eb="27">
      <t>スウチ</t>
    </rPh>
    <rPh sb="27" eb="28">
      <t>トウ</t>
    </rPh>
    <rPh sb="47" eb="49">
      <t>ゲンジョウ</t>
    </rPh>
    <rPh sb="50" eb="52">
      <t>シヒョウ</t>
    </rPh>
    <rPh sb="53" eb="55">
      <t>スウチ</t>
    </rPh>
    <rPh sb="55" eb="56">
      <t>トウ</t>
    </rPh>
    <phoneticPr fontId="1"/>
  </si>
  <si>
    <t>【取得している認証がある場合】
認証名／取得年月：
【主な取組内容】</t>
    <phoneticPr fontId="1"/>
  </si>
  <si>
    <t>・法定を上回る育児休業・介護休業制度を整備し、「くるみん認定」などを取得している。</t>
    <rPh sb="1" eb="3">
      <t>ホウテイ</t>
    </rPh>
    <rPh sb="4" eb="6">
      <t>ウワマワ</t>
    </rPh>
    <rPh sb="7" eb="9">
      <t>イクジ</t>
    </rPh>
    <phoneticPr fontId="6"/>
  </si>
  <si>
    <t>・サプライヤーとのコミュニケーションを定期的に実施している形跡があるか</t>
    <phoneticPr fontId="1"/>
  </si>
  <si>
    <t>【取得している認証がある場合】
認証名／取得年月：
【主な取組内容】
【取組の成果】</t>
    <rPh sb="28" eb="29">
      <t>オモ</t>
    </rPh>
    <rPh sb="30" eb="32">
      <t>トリクミ</t>
    </rPh>
    <rPh sb="32" eb="34">
      <t>ナイヨウ</t>
    </rPh>
    <phoneticPr fontId="1"/>
  </si>
  <si>
    <t>【取得している認証がある場合】
認証名／取得年月：
【主な取組内容】
【取組の成果】</t>
    <phoneticPr fontId="1"/>
  </si>
  <si>
    <t>【主な取組内容（ルールや制度を有している場合は、その概要も記載）】
【取組の成果】</t>
    <rPh sb="1" eb="2">
      <t>オモ</t>
    </rPh>
    <rPh sb="3" eb="5">
      <t>トリクミ</t>
    </rPh>
    <rPh sb="5" eb="7">
      <t>ナイヨウ</t>
    </rPh>
    <phoneticPr fontId="1"/>
  </si>
  <si>
    <t>【主な取組内容】
【取組の成果】</t>
    <rPh sb="1" eb="2">
      <t>オモ</t>
    </rPh>
    <rPh sb="3" eb="5">
      <t>トリクミ</t>
    </rPh>
    <rPh sb="5" eb="7">
      <t>ナイヨウ</t>
    </rPh>
    <phoneticPr fontId="1"/>
  </si>
  <si>
    <t xml:space="preserve">【取得している認証がある場合】
認証名／取得年月：
【主な取組内容】
</t>
    <phoneticPr fontId="1"/>
  </si>
  <si>
    <r>
      <t xml:space="preserve">満点
</t>
    </r>
    <r>
      <rPr>
        <b/>
        <sz val="11"/>
        <color theme="1"/>
        <rFont val="Meiryo UI"/>
        <family val="3"/>
        <charset val="128"/>
      </rPr>
      <t>(加点部分）</t>
    </r>
    <rPh sb="0" eb="2">
      <t>マンテン</t>
    </rPh>
    <rPh sb="4" eb="6">
      <t>カテン</t>
    </rPh>
    <rPh sb="6" eb="8">
      <t>ブブン</t>
    </rPh>
    <phoneticPr fontId="6"/>
  </si>
  <si>
    <r>
      <t xml:space="preserve">満点
</t>
    </r>
    <r>
      <rPr>
        <b/>
        <sz val="11"/>
        <color theme="1"/>
        <rFont val="Meiryo UI"/>
        <family val="3"/>
        <charset val="128"/>
      </rPr>
      <t>(全体）</t>
    </r>
    <rPh sb="0" eb="2">
      <t>マンテン</t>
    </rPh>
    <rPh sb="4" eb="6">
      <t>ゼンタイ</t>
    </rPh>
    <phoneticPr fontId="6"/>
  </si>
  <si>
    <t>E</t>
    <phoneticPr fontId="1"/>
  </si>
  <si>
    <t>S</t>
    <phoneticPr fontId="1"/>
  </si>
  <si>
    <t>G</t>
    <phoneticPr fontId="1"/>
  </si>
  <si>
    <t>L</t>
    <phoneticPr fontId="1"/>
  </si>
  <si>
    <t>チェック計</t>
    <rPh sb="4" eb="5">
      <t>ケイ</t>
    </rPh>
    <phoneticPr fontId="1"/>
  </si>
  <si>
    <t>加点計</t>
    <rPh sb="0" eb="2">
      <t>カテン</t>
    </rPh>
    <rPh sb="2" eb="3">
      <t>ケイ</t>
    </rPh>
    <phoneticPr fontId="1"/>
  </si>
  <si>
    <r>
      <t xml:space="preserve">満点
</t>
    </r>
    <r>
      <rPr>
        <b/>
        <sz val="11"/>
        <color theme="1"/>
        <rFont val="Meiryo UI"/>
        <family val="3"/>
        <charset val="128"/>
      </rPr>
      <t>(チェック部分
E/L比率上昇）</t>
    </r>
    <rPh sb="0" eb="2">
      <t>マンテン</t>
    </rPh>
    <rPh sb="8" eb="10">
      <t>ブブン</t>
    </rPh>
    <rPh sb="14" eb="16">
      <t>ヒリツ</t>
    </rPh>
    <rPh sb="16" eb="18">
      <t>ジョウショウ</t>
    </rPh>
    <phoneticPr fontId="6"/>
  </si>
  <si>
    <t>御社の取組について</t>
    <rPh sb="0" eb="2">
      <t>オンシャ</t>
    </rPh>
    <phoneticPr fontId="6"/>
  </si>
  <si>
    <t>＊記載してある取組にチェック☑してください（複数選択可）。</t>
    <rPh sb="1" eb="3">
      <t>キサイ</t>
    </rPh>
    <rPh sb="22" eb="24">
      <t>フクスウ</t>
    </rPh>
    <rPh sb="24" eb="26">
      <t>センタク</t>
    </rPh>
    <rPh sb="26" eb="27">
      <t>カ</t>
    </rPh>
    <phoneticPr fontId="6"/>
  </si>
  <si>
    <t>＊チェックを付けた取組の内、特に注力している／言及したい項目について、御社の取組やその実績などを具体的にお書きください。</t>
    <rPh sb="6" eb="7">
      <t>ツ</t>
    </rPh>
    <rPh sb="12" eb="13">
      <t>ウチ</t>
    </rPh>
    <rPh sb="14" eb="15">
      <t>トク</t>
    </rPh>
    <rPh sb="16" eb="18">
      <t>チュウリョク</t>
    </rPh>
    <rPh sb="23" eb="25">
      <t>ゲンキュウ</t>
    </rPh>
    <rPh sb="28" eb="30">
      <t>コウモク</t>
    </rPh>
    <rPh sb="35" eb="37">
      <t>オンシャ</t>
    </rPh>
    <rPh sb="43" eb="45">
      <t>ジッセキ</t>
    </rPh>
    <rPh sb="48" eb="51">
      <t>グタイテキ</t>
    </rPh>
    <rPh sb="53" eb="54">
      <t>カ</t>
    </rPh>
    <phoneticPr fontId="6"/>
  </si>
  <si>
    <t>●自社の環境への取組を開示している。</t>
  </si>
  <si>
    <t>・ホームページ、環境報告書、CSR報告書などで自社の取組を公開している。</t>
    <rPh sb="8" eb="10">
      <t>カンキョウ</t>
    </rPh>
    <rPh sb="10" eb="13">
      <t>ホウコクショ</t>
    </rPh>
    <rPh sb="17" eb="20">
      <t>ホウコクショ</t>
    </rPh>
    <rPh sb="23" eb="25">
      <t>ジシャ</t>
    </rPh>
    <rPh sb="29" eb="31">
      <t>コウカイ</t>
    </rPh>
    <phoneticPr fontId="6"/>
  </si>
  <si>
    <t>環境への取組の開示にあたり、更新した情報数、更新頻度等</t>
    <rPh sb="0" eb="2">
      <t>カンキョウ</t>
    </rPh>
    <rPh sb="7" eb="9">
      <t>カイジ</t>
    </rPh>
    <rPh sb="14" eb="16">
      <t>コウシン</t>
    </rPh>
    <rPh sb="18" eb="20">
      <t>ジョウホウ</t>
    </rPh>
    <rPh sb="20" eb="21">
      <t>スウ</t>
    </rPh>
    <rPh sb="22" eb="24">
      <t>コウシン</t>
    </rPh>
    <rPh sb="24" eb="26">
      <t>ヒンド</t>
    </rPh>
    <rPh sb="26" eb="27">
      <t>トウ</t>
    </rPh>
    <phoneticPr fontId="1"/>
  </si>
  <si>
    <t>気候変動（脱炭素）への
取組</t>
    <rPh sb="0" eb="2">
      <t>キコウ</t>
    </rPh>
    <rPh sb="2" eb="4">
      <t>ヘンドウ</t>
    </rPh>
    <rPh sb="5" eb="6">
      <t>ダツ</t>
    </rPh>
    <rPh sb="6" eb="8">
      <t>タンソ</t>
    </rPh>
    <phoneticPr fontId="1"/>
  </si>
  <si>
    <t>・事業所からの排水・汚水による水質汚濁防止に向け、法定を上回る取組がある。</t>
  </si>
  <si>
    <t>・長時間労働を抑制する取組がある。</t>
    <rPh sb="1" eb="4">
      <t>チョウジカン</t>
    </rPh>
    <rPh sb="4" eb="6">
      <t>ロウドウ</t>
    </rPh>
    <rPh sb="7" eb="9">
      <t>ヨクセイ</t>
    </rPh>
    <phoneticPr fontId="6"/>
  </si>
  <si>
    <t>●ハラスメントを防止するための取組を進めている。</t>
    <rPh sb="8" eb="10">
      <t>ボウシ</t>
    </rPh>
    <rPh sb="18" eb="19">
      <t>スス</t>
    </rPh>
    <phoneticPr fontId="6"/>
  </si>
  <si>
    <t>女性活躍やワーク・ライフ・バランス推進等に向けた社内プロジェクトの開催数や参加者数、取組の浸透度等</t>
    <rPh sb="0" eb="2">
      <t>ジョセイ</t>
    </rPh>
    <rPh sb="2" eb="4">
      <t>カツヤク</t>
    </rPh>
    <rPh sb="17" eb="19">
      <t>スイシン</t>
    </rPh>
    <rPh sb="19" eb="20">
      <t>トウ</t>
    </rPh>
    <rPh sb="21" eb="22">
      <t>ム</t>
    </rPh>
    <rPh sb="24" eb="26">
      <t>シャナイ</t>
    </rPh>
    <rPh sb="33" eb="35">
      <t>カイサイ</t>
    </rPh>
    <rPh sb="35" eb="36">
      <t>スウ</t>
    </rPh>
    <rPh sb="37" eb="40">
      <t>サンカシャ</t>
    </rPh>
    <rPh sb="40" eb="41">
      <t>スウ</t>
    </rPh>
    <rPh sb="45" eb="48">
      <t>シントウド</t>
    </rPh>
    <rPh sb="48" eb="49">
      <t>トウ</t>
    </rPh>
    <phoneticPr fontId="1"/>
  </si>
  <si>
    <t>●女性の活躍を推進するための取組がある。</t>
  </si>
  <si>
    <t>●多様な働き方を促進するための取組がある。</t>
    <rPh sb="1" eb="3">
      <t>タヨウ</t>
    </rPh>
    <rPh sb="8" eb="10">
      <t>ソクシン</t>
    </rPh>
    <phoneticPr fontId="6"/>
  </si>
  <si>
    <t>●取引先（調達先、下請け、代理店等）の事業活動や環境・社会への取組を理解し、サプライチェーン全体で社会的責任を果たすために取り組んでいる。</t>
    <rPh sb="1" eb="3">
      <t>トリヒキ</t>
    </rPh>
    <rPh sb="3" eb="4">
      <t>サキ</t>
    </rPh>
    <rPh sb="5" eb="8">
      <t>チョウタツサキ</t>
    </rPh>
    <rPh sb="9" eb="11">
      <t>シタウ</t>
    </rPh>
    <rPh sb="13" eb="16">
      <t>ダイリテン</t>
    </rPh>
    <rPh sb="16" eb="17">
      <t>トウ</t>
    </rPh>
    <rPh sb="19" eb="21">
      <t>ジギョウ</t>
    </rPh>
    <rPh sb="21" eb="23">
      <t>カツドウ</t>
    </rPh>
    <rPh sb="24" eb="26">
      <t>カンキョウ</t>
    </rPh>
    <rPh sb="27" eb="29">
      <t>シャカイ</t>
    </rPh>
    <rPh sb="34" eb="36">
      <t>リカイ</t>
    </rPh>
    <rPh sb="61" eb="62">
      <t>ト</t>
    </rPh>
    <rPh sb="63" eb="64">
      <t>ク</t>
    </rPh>
    <phoneticPr fontId="6"/>
  </si>
  <si>
    <t>環境・社会への取組について、取引先に対して周知した数等</t>
    <rPh sb="0" eb="2">
      <t>カンキョウ</t>
    </rPh>
    <rPh sb="3" eb="5">
      <t>シャカイ</t>
    </rPh>
    <rPh sb="14" eb="16">
      <t>トリヒキ</t>
    </rPh>
    <rPh sb="16" eb="17">
      <t>サキ</t>
    </rPh>
    <rPh sb="18" eb="19">
      <t>タイ</t>
    </rPh>
    <rPh sb="21" eb="23">
      <t>シュウチ</t>
    </rPh>
    <rPh sb="25" eb="26">
      <t>カズ</t>
    </rPh>
    <rPh sb="26" eb="27">
      <t>ナド</t>
    </rPh>
    <phoneticPr fontId="1"/>
  </si>
  <si>
    <t>・取引先の環境・社会への取組支援のための指導・助言を行っている。</t>
    <rPh sb="1" eb="3">
      <t>トリヒキ</t>
    </rPh>
    <rPh sb="3" eb="4">
      <t>サキ</t>
    </rPh>
    <rPh sb="5" eb="7">
      <t>カンキョウ</t>
    </rPh>
    <rPh sb="8" eb="10">
      <t>シャカイ</t>
    </rPh>
    <phoneticPr fontId="6"/>
  </si>
  <si>
    <t>環境・社会への取組について、取引先に対して指導・助言を行った回数等</t>
    <rPh sb="21" eb="23">
      <t>シドウ</t>
    </rPh>
    <rPh sb="24" eb="26">
      <t>ジョゲン</t>
    </rPh>
    <rPh sb="27" eb="28">
      <t>オコナ</t>
    </rPh>
    <rPh sb="30" eb="32">
      <t>カイスウ</t>
    </rPh>
    <rPh sb="32" eb="33">
      <t>トウ</t>
    </rPh>
    <phoneticPr fontId="1"/>
  </si>
  <si>
    <t>・取引先全体で環境・社会への取組を促進するために、取引先の意見を聞く場を設けている。</t>
    <rPh sb="1" eb="3">
      <t>トリヒキ</t>
    </rPh>
    <rPh sb="3" eb="4">
      <t>サキ</t>
    </rPh>
    <rPh sb="4" eb="6">
      <t>ゼンタイ</t>
    </rPh>
    <rPh sb="17" eb="19">
      <t>ソクシン</t>
    </rPh>
    <rPh sb="25" eb="27">
      <t>トリヒキ</t>
    </rPh>
    <rPh sb="27" eb="28">
      <t>サキ</t>
    </rPh>
    <rPh sb="29" eb="31">
      <t>イケン</t>
    </rPh>
    <rPh sb="32" eb="33">
      <t>キ</t>
    </rPh>
    <rPh sb="34" eb="35">
      <t>バ</t>
    </rPh>
    <rPh sb="36" eb="37">
      <t>モウ</t>
    </rPh>
    <phoneticPr fontId="6"/>
  </si>
  <si>
    <t>●品質管理に関する取組を行っている</t>
    <rPh sb="1" eb="3">
      <t>ヒンシツ</t>
    </rPh>
    <rPh sb="3" eb="5">
      <t>カンリ</t>
    </rPh>
    <rPh sb="6" eb="7">
      <t>カン</t>
    </rPh>
    <rPh sb="12" eb="13">
      <t>オコナ</t>
    </rPh>
    <phoneticPr fontId="6"/>
  </si>
  <si>
    <t>・知的財産を保護するよう、適切な取組を進めている。</t>
  </si>
  <si>
    <t>・事業がもたらすネガティブな影響を軽減するための具体的な取組を実施している（例：住民説明会などの実施、事業地域への社会貢献活動）。</t>
  </si>
  <si>
    <t>・SDGsへの全般的な取組、もしくはSDGs達成に資する各種取組が、CSR活動ではなく、企業の成長戦略の1つとして位置付けられているか</t>
  </si>
  <si>
    <t>●事業継続や事業継承に関する取組が進められている。</t>
  </si>
  <si>
    <t>●地域課題解決に向けた事業や取組を行っている。</t>
    <rPh sb="1" eb="3">
      <t>チイキ</t>
    </rPh>
    <rPh sb="8" eb="9">
      <t>ト</t>
    </rPh>
    <rPh sb="10" eb="11">
      <t>ク</t>
    </rPh>
    <rPh sb="11" eb="13">
      <t>ジギョウ</t>
    </rPh>
    <phoneticPr fontId="6"/>
  </si>
  <si>
    <t>・SDGs達成に向けて社として貢献することを、企業理念や事業計画などにおいて言及している。</t>
    <rPh sb="5" eb="7">
      <t>タッセイ</t>
    </rPh>
    <rPh sb="8" eb="9">
      <t>ム</t>
    </rPh>
    <rPh sb="11" eb="12">
      <t>シャ</t>
    </rPh>
    <rPh sb="15" eb="17">
      <t>コウケン</t>
    </rPh>
    <phoneticPr fontId="6"/>
  </si>
  <si>
    <t>・SDGs達成に向けた自社の目標を明示すると共に、目標達成に向けた具体的な取組などについて策定・公表している。</t>
    <rPh sb="5" eb="7">
      <t>タッセイ</t>
    </rPh>
    <rPh sb="8" eb="9">
      <t>ム</t>
    </rPh>
    <rPh sb="11" eb="13">
      <t>ジシャ</t>
    </rPh>
    <rPh sb="14" eb="16">
      <t>モクヒョウ</t>
    </rPh>
    <rPh sb="17" eb="19">
      <t>メイジ</t>
    </rPh>
    <rPh sb="22" eb="23">
      <t>トモ</t>
    </rPh>
    <rPh sb="25" eb="27">
      <t>モクヒョウ</t>
    </rPh>
    <rPh sb="27" eb="29">
      <t>タッセイ</t>
    </rPh>
    <rPh sb="30" eb="31">
      <t>ム</t>
    </rPh>
    <rPh sb="33" eb="36">
      <t>グタイテキ</t>
    </rPh>
    <rPh sb="45" eb="47">
      <t>サクテイ</t>
    </rPh>
    <rPh sb="48" eb="50">
      <t>コウヒョウ</t>
    </rPh>
    <phoneticPr fontId="6"/>
  </si>
  <si>
    <t>●SDGs達成に資する各種取組について、企業として戦略的・持続的に推進する基盤を整備している。</t>
    <rPh sb="5" eb="7">
      <t>タッセイ</t>
    </rPh>
    <rPh sb="8" eb="9">
      <t>シ</t>
    </rPh>
    <rPh sb="11" eb="13">
      <t>カクシュ</t>
    </rPh>
    <rPh sb="20" eb="22">
      <t>キギョウ</t>
    </rPh>
    <rPh sb="25" eb="28">
      <t>センリャクテキ</t>
    </rPh>
    <rPh sb="29" eb="32">
      <t>ジゾクテキ</t>
    </rPh>
    <rPh sb="33" eb="35">
      <t>スイシン</t>
    </rPh>
    <rPh sb="37" eb="39">
      <t>キバン</t>
    </rPh>
    <rPh sb="40" eb="42">
      <t>セイビ</t>
    </rPh>
    <phoneticPr fontId="6"/>
  </si>
  <si>
    <t>【SDGsへの貢献を言及している場合】
言及している媒体（企業理念、HP、中期経営計画等）：
【SDGs目標を明示している場合】
目標番号と言及している媒体（HP、中期経営計画等）：
※達成年度や数値目標がある場合は、その概要も記載</t>
    <rPh sb="7" eb="9">
      <t>コウケン</t>
    </rPh>
    <rPh sb="10" eb="12">
      <t>ゲンキュウ</t>
    </rPh>
    <rPh sb="16" eb="18">
      <t>バアイ</t>
    </rPh>
    <rPh sb="20" eb="22">
      <t>ゲンキュウ</t>
    </rPh>
    <rPh sb="26" eb="28">
      <t>バイタイ</t>
    </rPh>
    <rPh sb="29" eb="31">
      <t>キギョウ</t>
    </rPh>
    <rPh sb="31" eb="33">
      <t>リネン</t>
    </rPh>
    <rPh sb="37" eb="39">
      <t>チュウキ</t>
    </rPh>
    <rPh sb="39" eb="41">
      <t>ケイエイ</t>
    </rPh>
    <rPh sb="41" eb="43">
      <t>ケイカク</t>
    </rPh>
    <rPh sb="43" eb="44">
      <t>トウ</t>
    </rPh>
    <rPh sb="53" eb="55">
      <t>モクヒョウ</t>
    </rPh>
    <rPh sb="56" eb="58">
      <t>メイジ</t>
    </rPh>
    <rPh sb="62" eb="64">
      <t>バアイ</t>
    </rPh>
    <rPh sb="66" eb="68">
      <t>モクヒョウ</t>
    </rPh>
    <rPh sb="68" eb="70">
      <t>バンゴウ</t>
    </rPh>
    <rPh sb="71" eb="73">
      <t>ゲンキュウ</t>
    </rPh>
    <rPh sb="77" eb="79">
      <t>バイタイ</t>
    </rPh>
    <rPh sb="83" eb="85">
      <t>チュウキ</t>
    </rPh>
    <rPh sb="85" eb="87">
      <t>ケイエイ</t>
    </rPh>
    <rPh sb="87" eb="89">
      <t>ケイカク</t>
    </rPh>
    <rPh sb="89" eb="90">
      <t>トウ</t>
    </rPh>
    <rPh sb="94" eb="96">
      <t>タッセイ</t>
    </rPh>
    <rPh sb="96" eb="98">
      <t>ネンド</t>
    </rPh>
    <rPh sb="99" eb="101">
      <t>スウチ</t>
    </rPh>
    <rPh sb="101" eb="103">
      <t>モクヒョウ</t>
    </rPh>
    <rPh sb="106" eb="108">
      <t>バアイ</t>
    </rPh>
    <rPh sb="112" eb="114">
      <t>ガイヨウ</t>
    </rPh>
    <rPh sb="115" eb="117">
      <t>キサイ</t>
    </rPh>
    <phoneticPr fontId="1"/>
  </si>
  <si>
    <t>記述内容を踏まえた加点ポイント</t>
    <rPh sb="0" eb="2">
      <t>キジュツ</t>
    </rPh>
    <rPh sb="2" eb="4">
      <t>ナイヨウ</t>
    </rPh>
    <rPh sb="5" eb="6">
      <t>フ</t>
    </rPh>
    <rPh sb="9" eb="11">
      <t>カテン</t>
    </rPh>
    <phoneticPr fontId="6"/>
  </si>
  <si>
    <t>大項目</t>
    <rPh sb="0" eb="1">
      <t>オオ</t>
    </rPh>
    <rPh sb="1" eb="3">
      <t>コウモク</t>
    </rPh>
    <phoneticPr fontId="6"/>
  </si>
  <si>
    <t>小項目</t>
    <rPh sb="0" eb="3">
      <t>ショウコウモク</t>
    </rPh>
    <phoneticPr fontId="6"/>
  </si>
  <si>
    <t>記述欄</t>
    <rPh sb="0" eb="3">
      <t>キジュツラン</t>
    </rPh>
    <phoneticPr fontId="6"/>
  </si>
  <si>
    <t>■申請者の概要</t>
    <rPh sb="1" eb="4">
      <t>シンセイシャ</t>
    </rPh>
    <rPh sb="5" eb="7">
      <t>ガイヨウ</t>
    </rPh>
    <phoneticPr fontId="1"/>
  </si>
  <si>
    <t xml:space="preserve">
</t>
    <phoneticPr fontId="6"/>
  </si>
  <si>
    <t>フリガナ</t>
    <phoneticPr fontId="1"/>
  </si>
  <si>
    <t>代表者役職・氏名</t>
    <rPh sb="0" eb="3">
      <t>ダイヒョウシャ</t>
    </rPh>
    <rPh sb="3" eb="5">
      <t>ヤクショク</t>
    </rPh>
    <rPh sb="6" eb="8">
      <t>シメイ</t>
    </rPh>
    <phoneticPr fontId="1"/>
  </si>
  <si>
    <t>業種</t>
    <rPh sb="0" eb="2">
      <t>ギョウシュ</t>
    </rPh>
    <phoneticPr fontId="1"/>
  </si>
  <si>
    <t>（総務省の日本標準産業分類を基に選択してください）</t>
    <phoneticPr fontId="6"/>
  </si>
  <si>
    <t>所在地（本社）</t>
    <rPh sb="0" eb="3">
      <t>ショザイチ</t>
    </rPh>
    <rPh sb="4" eb="6">
      <t>ホンシャ</t>
    </rPh>
    <phoneticPr fontId="1"/>
  </si>
  <si>
    <t>〒</t>
    <phoneticPr fontId="6"/>
  </si>
  <si>
    <t>　　　 -</t>
    <phoneticPr fontId="6"/>
  </si>
  <si>
    <t>担当者所属</t>
    <rPh sb="3" eb="5">
      <t>ショゾク</t>
    </rPh>
    <phoneticPr fontId="1"/>
  </si>
  <si>
    <t>書類の送付先</t>
    <rPh sb="0" eb="2">
      <t>ショルイ</t>
    </rPh>
    <rPh sb="3" eb="6">
      <t>ソウフサキ</t>
    </rPh>
    <phoneticPr fontId="6"/>
  </si>
  <si>
    <t>電話番号（連絡先）</t>
    <rPh sb="0" eb="2">
      <t>デンワ</t>
    </rPh>
    <rPh sb="2" eb="4">
      <t>バンゴウ</t>
    </rPh>
    <rPh sb="5" eb="8">
      <t>レンラクサキ</t>
    </rPh>
    <phoneticPr fontId="1"/>
  </si>
  <si>
    <t>E-mail（連絡先）</t>
    <phoneticPr fontId="1"/>
  </si>
  <si>
    <t>本制度は申請者による自己申告に基づいて判断するものであり、この適否の判断根拠となった取組が実際に行われていることの説明責任は申請者が負うことを承諾します。</t>
    <rPh sb="0" eb="1">
      <t>ホン</t>
    </rPh>
    <rPh sb="1" eb="3">
      <t>セイド</t>
    </rPh>
    <rPh sb="4" eb="7">
      <t>シンセイシャ</t>
    </rPh>
    <rPh sb="10" eb="12">
      <t>ジコ</t>
    </rPh>
    <rPh sb="12" eb="14">
      <t>シンコク</t>
    </rPh>
    <rPh sb="15" eb="16">
      <t>モト</t>
    </rPh>
    <rPh sb="19" eb="21">
      <t>ハンダン</t>
    </rPh>
    <rPh sb="31" eb="33">
      <t>テキヒ</t>
    </rPh>
    <rPh sb="34" eb="36">
      <t>ハンダン</t>
    </rPh>
    <rPh sb="36" eb="38">
      <t>コンキョ</t>
    </rPh>
    <rPh sb="42" eb="44">
      <t>トリクミ</t>
    </rPh>
    <rPh sb="45" eb="47">
      <t>ジッサイ</t>
    </rPh>
    <rPh sb="48" eb="49">
      <t>オコナ</t>
    </rPh>
    <rPh sb="57" eb="59">
      <t>セツメイ</t>
    </rPh>
    <rPh sb="59" eb="61">
      <t>セキニン</t>
    </rPh>
    <rPh sb="62" eb="65">
      <t>シンセイシャ</t>
    </rPh>
    <rPh sb="66" eb="67">
      <t>オ</t>
    </rPh>
    <rPh sb="71" eb="73">
      <t>ショウダク</t>
    </rPh>
    <phoneticPr fontId="1"/>
  </si>
  <si>
    <t>法人市民税等の滞納はありません。</t>
    <rPh sb="0" eb="2">
      <t>ホウジン</t>
    </rPh>
    <rPh sb="2" eb="5">
      <t>シミンゼイ</t>
    </rPh>
    <rPh sb="5" eb="6">
      <t>トウ</t>
    </rPh>
    <rPh sb="7" eb="9">
      <t>タイノウ</t>
    </rPh>
    <phoneticPr fontId="1"/>
  </si>
  <si>
    <t>過去５年間に、重大悪質な事案で法令等に違反し、処分等を受けたことはありません。また、各種法令等に適合するとともに、法令等で定める義務規定を満たしています。</t>
    <rPh sb="0" eb="2">
      <t>カコ</t>
    </rPh>
    <rPh sb="3" eb="5">
      <t>ネンカン</t>
    </rPh>
    <rPh sb="7" eb="9">
      <t>ジュウダイ</t>
    </rPh>
    <rPh sb="9" eb="11">
      <t>アクシツ</t>
    </rPh>
    <rPh sb="12" eb="14">
      <t>ジアン</t>
    </rPh>
    <rPh sb="15" eb="17">
      <t>ホウレイ</t>
    </rPh>
    <rPh sb="17" eb="18">
      <t>トウ</t>
    </rPh>
    <rPh sb="19" eb="21">
      <t>イハン</t>
    </rPh>
    <rPh sb="23" eb="25">
      <t>ショブン</t>
    </rPh>
    <rPh sb="25" eb="26">
      <t>トウ</t>
    </rPh>
    <rPh sb="27" eb="28">
      <t>ウ</t>
    </rPh>
    <rPh sb="42" eb="44">
      <t>カクシュ</t>
    </rPh>
    <rPh sb="44" eb="46">
      <t>ホウレイ</t>
    </rPh>
    <rPh sb="46" eb="47">
      <t>トウ</t>
    </rPh>
    <rPh sb="48" eb="50">
      <t>テキゴウ</t>
    </rPh>
    <rPh sb="57" eb="59">
      <t>ホウレイ</t>
    </rPh>
    <rPh sb="59" eb="60">
      <t>トウ</t>
    </rPh>
    <rPh sb="61" eb="62">
      <t>サダ</t>
    </rPh>
    <rPh sb="64" eb="66">
      <t>ギム</t>
    </rPh>
    <rPh sb="66" eb="68">
      <t>キテイ</t>
    </rPh>
    <rPh sb="69" eb="70">
      <t>ミ</t>
    </rPh>
    <phoneticPr fontId="1"/>
  </si>
  <si>
    <t>会社規模</t>
    <rPh sb="0" eb="4">
      <t>カイシャキボ</t>
    </rPh>
    <phoneticPr fontId="1"/>
  </si>
  <si>
    <t>分類</t>
    <rPh sb="0" eb="2">
      <t>ブンルイ</t>
    </rPh>
    <phoneticPr fontId="1"/>
  </si>
  <si>
    <t>評価項目</t>
    <rPh sb="0" eb="2">
      <t>ヒョウカ</t>
    </rPh>
    <rPh sb="2" eb="4">
      <t>コウモク</t>
    </rPh>
    <phoneticPr fontId="1"/>
  </si>
  <si>
    <t>今後の目標</t>
    <rPh sb="0" eb="2">
      <t>コンゴ</t>
    </rPh>
    <rPh sb="3" eb="5">
      <t>モクヒョウ</t>
    </rPh>
    <phoneticPr fontId="1"/>
  </si>
  <si>
    <t>目標の内容</t>
    <rPh sb="0" eb="2">
      <t>モクヒョウ</t>
    </rPh>
    <rPh sb="3" eb="5">
      <t>ナイヨウ</t>
    </rPh>
    <phoneticPr fontId="1"/>
  </si>
  <si>
    <t>目標達成期限</t>
    <rPh sb="0" eb="2">
      <t>モクヒョウ</t>
    </rPh>
    <rPh sb="2" eb="4">
      <t>タッセイ</t>
    </rPh>
    <rPh sb="4" eb="6">
      <t>キゲン</t>
    </rPh>
    <phoneticPr fontId="1"/>
  </si>
  <si>
    <t>目標達成に向けた取り組み</t>
    <rPh sb="0" eb="2">
      <t>モクヒョウ</t>
    </rPh>
    <rPh sb="2" eb="4">
      <t>タッセイ</t>
    </rPh>
    <rPh sb="5" eb="6">
      <t>ム</t>
    </rPh>
    <rPh sb="8" eb="9">
      <t>ト</t>
    </rPh>
    <rPh sb="10" eb="11">
      <t>ク</t>
    </rPh>
    <phoneticPr fontId="6"/>
  </si>
  <si>
    <t>①利用電力における再生可能エネルギー比率を50％以上とする
②CO2排出量を▲●％とする（2021年度対比）</t>
    <rPh sb="1" eb="5">
      <t>リヨウデンリョク</t>
    </rPh>
    <rPh sb="9" eb="11">
      <t>サイセイ</t>
    </rPh>
    <rPh sb="11" eb="13">
      <t>カノウ</t>
    </rPh>
    <rPh sb="18" eb="20">
      <t>ヒリツ</t>
    </rPh>
    <rPh sb="24" eb="26">
      <t>イジョウ</t>
    </rPh>
    <rPh sb="34" eb="37">
      <t>ハイシュツリョウ</t>
    </rPh>
    <rPh sb="49" eb="51">
      <t>ネンド</t>
    </rPh>
    <rPh sb="51" eb="53">
      <t>タイヒ</t>
    </rPh>
    <phoneticPr fontId="1"/>
  </si>
  <si>
    <t>①2025年
②2030年</t>
    <rPh sb="5" eb="6">
      <t>ネン</t>
    </rPh>
    <rPh sb="12" eb="13">
      <t>ネン</t>
    </rPh>
    <phoneticPr fontId="1"/>
  </si>
  <si>
    <t>①</t>
    <phoneticPr fontId="1"/>
  </si>
  <si>
    <t>・●●工場への太陽光発電システムの導入
・グリーン電力の購入
・上記の再生可能エネルギーへの切り替えに加えて、製造工程の見直しによる使用電力削減も含めて、CO2▲●％の達成を検討</t>
    <rPh sb="3" eb="5">
      <t>コウジョウ</t>
    </rPh>
    <rPh sb="7" eb="10">
      <t>タイヨウコウ</t>
    </rPh>
    <rPh sb="10" eb="12">
      <t>ハツデン</t>
    </rPh>
    <rPh sb="17" eb="19">
      <t>ドウニュウ</t>
    </rPh>
    <rPh sb="25" eb="27">
      <t>デンリョク</t>
    </rPh>
    <rPh sb="28" eb="30">
      <t>コウニュウ</t>
    </rPh>
    <rPh sb="32" eb="34">
      <t>ジョウキ</t>
    </rPh>
    <rPh sb="35" eb="37">
      <t>サイセイ</t>
    </rPh>
    <rPh sb="37" eb="39">
      <t>カノウ</t>
    </rPh>
    <rPh sb="46" eb="47">
      <t>キ</t>
    </rPh>
    <rPh sb="48" eb="49">
      <t>カ</t>
    </rPh>
    <rPh sb="51" eb="52">
      <t>クワ</t>
    </rPh>
    <rPh sb="55" eb="57">
      <t>セイゾウ</t>
    </rPh>
    <rPh sb="57" eb="59">
      <t>コウテイ</t>
    </rPh>
    <rPh sb="60" eb="62">
      <t>ミナオ</t>
    </rPh>
    <rPh sb="66" eb="70">
      <t>シヨウデンリョク</t>
    </rPh>
    <rPh sb="70" eb="72">
      <t>サクゲン</t>
    </rPh>
    <rPh sb="73" eb="74">
      <t>フク</t>
    </rPh>
    <rPh sb="84" eb="86">
      <t>タッセイ</t>
    </rPh>
    <rPh sb="87" eb="89">
      <t>ケントウ</t>
    </rPh>
    <phoneticPr fontId="1"/>
  </si>
  <si>
    <t>現在の取り組み内容
※チェックシートに記載済の内容であれば、
参照の旨で可</t>
    <rPh sb="0" eb="2">
      <t>ゲンザイ</t>
    </rPh>
    <rPh sb="3" eb="4">
      <t>ト</t>
    </rPh>
    <rPh sb="5" eb="6">
      <t>ク</t>
    </rPh>
    <rPh sb="7" eb="9">
      <t>ナイヨウ</t>
    </rPh>
    <rPh sb="19" eb="21">
      <t>キサイ</t>
    </rPh>
    <rPh sb="21" eb="22">
      <t>スミ</t>
    </rPh>
    <rPh sb="23" eb="25">
      <t>ナイヨウ</t>
    </rPh>
    <rPh sb="31" eb="33">
      <t>サンショウ</t>
    </rPh>
    <rPh sb="34" eb="35">
      <t>ムネ</t>
    </rPh>
    <rPh sb="36" eb="37">
      <t>カ</t>
    </rPh>
    <phoneticPr fontId="6"/>
  </si>
  <si>
    <t>●女性の活躍を推進するための取組がある。</t>
    <phoneticPr fontId="1"/>
  </si>
  <si>
    <t>・チェックシート参照</t>
    <rPh sb="8" eb="10">
      <t>サンショウ</t>
    </rPh>
    <phoneticPr fontId="1"/>
  </si>
  <si>
    <t>・女性の積極採用、管理職採用を行っている
・女性が働きやすい制度を整備している（子供の看病等の欠勤に対応する特別休暇制度、時間単位での有給取得等）</t>
    <rPh sb="1" eb="3">
      <t>ジョセイ</t>
    </rPh>
    <rPh sb="15" eb="16">
      <t>オコナ</t>
    </rPh>
    <rPh sb="22" eb="24">
      <t>ジョセイ</t>
    </rPh>
    <rPh sb="25" eb="26">
      <t>ハタラ</t>
    </rPh>
    <rPh sb="30" eb="32">
      <t>セイド</t>
    </rPh>
    <rPh sb="33" eb="35">
      <t>セイビ</t>
    </rPh>
    <rPh sb="50" eb="52">
      <t>タイオウ</t>
    </rPh>
    <rPh sb="61" eb="65">
      <t>ジカンタンイ</t>
    </rPh>
    <rPh sb="67" eb="69">
      <t>ユウキュウ</t>
    </rPh>
    <rPh sb="69" eb="71">
      <t>シュトク</t>
    </rPh>
    <rPh sb="71" eb="72">
      <t>トウ</t>
    </rPh>
    <phoneticPr fontId="1"/>
  </si>
  <si>
    <t>・女性管理職●名の育成</t>
    <rPh sb="1" eb="3">
      <t>ジョセイ</t>
    </rPh>
    <rPh sb="3" eb="6">
      <t>カンリショク</t>
    </rPh>
    <rPh sb="7" eb="8">
      <t>メイ</t>
    </rPh>
    <rPh sb="9" eb="11">
      <t>イクセイ</t>
    </rPh>
    <phoneticPr fontId="1"/>
  </si>
  <si>
    <t>・2025年</t>
    <rPh sb="5" eb="6">
      <t>ネン</t>
    </rPh>
    <phoneticPr fontId="1"/>
  </si>
  <si>
    <t>・女性のキャリアアップに向けた研修・セミナーを企画し、参加を推奨する
・キャリアプランの作成や、管理職からのOJTを実施する
・仕事との両立に向けて課題となる点を協議するミーティングを実施する</t>
    <rPh sb="1" eb="3">
      <t>ジョセイ</t>
    </rPh>
    <rPh sb="12" eb="13">
      <t>ム</t>
    </rPh>
    <rPh sb="15" eb="17">
      <t>ケンシュウ</t>
    </rPh>
    <rPh sb="23" eb="25">
      <t>キカク</t>
    </rPh>
    <rPh sb="27" eb="29">
      <t>サンカ</t>
    </rPh>
    <rPh sb="30" eb="32">
      <t>スイショウ</t>
    </rPh>
    <rPh sb="44" eb="46">
      <t>サクセイ</t>
    </rPh>
    <rPh sb="48" eb="50">
      <t>カンリ</t>
    </rPh>
    <rPh sb="50" eb="51">
      <t>ショク</t>
    </rPh>
    <rPh sb="58" eb="60">
      <t>ジッシ</t>
    </rPh>
    <rPh sb="64" eb="66">
      <t>シゴト</t>
    </rPh>
    <rPh sb="68" eb="70">
      <t>リョウリツ</t>
    </rPh>
    <rPh sb="71" eb="72">
      <t>ム</t>
    </rPh>
    <rPh sb="74" eb="76">
      <t>カダイ</t>
    </rPh>
    <rPh sb="79" eb="80">
      <t>テン</t>
    </rPh>
    <rPh sb="81" eb="83">
      <t>キョウギ</t>
    </rPh>
    <rPh sb="92" eb="94">
      <t>ジッシ</t>
    </rPh>
    <phoneticPr fontId="1"/>
  </si>
  <si>
    <t>・省エネ運動や節電活動などを実施している。</t>
    <rPh sb="7" eb="9">
      <t>セツデン</t>
    </rPh>
    <rPh sb="8" eb="10">
      <t>カツドウ</t>
    </rPh>
    <rPh sb="13" eb="15">
      <t>ジッシ</t>
    </rPh>
    <phoneticPr fontId="6"/>
  </si>
  <si>
    <t>・省エネルギー、再生可能エネルギー促進、廃棄物削減、リサイクル、生物多様性保全、海洋プラスチック汚染防止など、大気、水質、土壌の汚染防止や浄化につながる技術・製品を提供している。（※製品・サービスを構成する、各種部品等の企業間取引も含む）</t>
    <rPh sb="91" eb="93">
      <t>セイヒン</t>
    </rPh>
    <rPh sb="99" eb="101">
      <t>コウセイ</t>
    </rPh>
    <rPh sb="104" eb="106">
      <t>カクシュ</t>
    </rPh>
    <rPh sb="106" eb="108">
      <t>ブヒン</t>
    </rPh>
    <rPh sb="108" eb="109">
      <t>トウ</t>
    </rPh>
    <rPh sb="110" eb="112">
      <t>キギョウ</t>
    </rPh>
    <rPh sb="112" eb="113">
      <t>カン</t>
    </rPh>
    <rPh sb="113" eb="115">
      <t>トリヒキ</t>
    </rPh>
    <rPh sb="116" eb="117">
      <t>フク</t>
    </rPh>
    <phoneticPr fontId="6"/>
  </si>
  <si>
    <t>・女性管理職比率の目標、またはそれに準ずる指標目標を設定している。</t>
    <rPh sb="1" eb="3">
      <t>ジョセイ</t>
    </rPh>
    <rPh sb="3" eb="8">
      <t>カンリショクヒリツ</t>
    </rPh>
    <rPh sb="9" eb="11">
      <t>モクヒョウ</t>
    </rPh>
    <rPh sb="18" eb="19">
      <t>ジュン</t>
    </rPh>
    <rPh sb="21" eb="23">
      <t>シヒョウ</t>
    </rPh>
    <rPh sb="23" eb="25">
      <t>モクヒョウ</t>
    </rPh>
    <rPh sb="26" eb="28">
      <t>セッテイ</t>
    </rPh>
    <phoneticPr fontId="1"/>
  </si>
  <si>
    <t>・女性の採用比率の目標、またはそれに準ずる指標目標を設定している。</t>
    <phoneticPr fontId="1"/>
  </si>
  <si>
    <t>・高齢者、障がい者、外国人、その他社会的弱者が使いやすいよう配慮した製品・サービスを提供している。（※製品・サービスを構成する、各種部品等の企業間取引も含む）</t>
    <phoneticPr fontId="6"/>
  </si>
  <si>
    <t>・福祉・介護、育児、貧困・差別など社会課題の解決を目的とした製品・サービスを提供している。（※製品・サービスを構成する、各種部品等の企業間取引も含む）</t>
    <phoneticPr fontId="1"/>
  </si>
  <si>
    <t>・上記製品・サービスの開発や提供にあたって、産官学や異業種、地域間企業との連携に取り組んでいる</t>
    <rPh sb="1" eb="3">
      <t>ジョウキ</t>
    </rPh>
    <rPh sb="30" eb="32">
      <t>チイキ</t>
    </rPh>
    <rPh sb="32" eb="33">
      <t>カン</t>
    </rPh>
    <rPh sb="33" eb="35">
      <t>キギョウ</t>
    </rPh>
    <phoneticPr fontId="1"/>
  </si>
  <si>
    <t>●地域経済の振興・地域内経済循環に資する製品・サービスを提供している。</t>
    <rPh sb="6" eb="8">
      <t>シンコウ</t>
    </rPh>
    <rPh sb="9" eb="11">
      <t>チイキ</t>
    </rPh>
    <rPh sb="11" eb="12">
      <t>ナイ</t>
    </rPh>
    <rPh sb="12" eb="14">
      <t>ケイザイ</t>
    </rPh>
    <rPh sb="14" eb="16">
      <t>ジュンカン</t>
    </rPh>
    <phoneticPr fontId="1"/>
  </si>
  <si>
    <t>①具体的な取組を実施している：+1点</t>
    <phoneticPr fontId="1"/>
  </si>
  <si>
    <t>②企業戦略・目標に則って、バックキャストで行動計画を策定している：+1点</t>
    <phoneticPr fontId="1"/>
  </si>
  <si>
    <t>②事業のマテリアリティを考慮した取組を行っている：+1点</t>
    <phoneticPr fontId="1"/>
  </si>
  <si>
    <t>③取組結果を把握し、成果を挙げている：+2点</t>
    <phoneticPr fontId="1"/>
  </si>
  <si>
    <t>②成果として、再生可能エネルギー由来電力利用割合が50％以上：+2点</t>
    <phoneticPr fontId="1"/>
  </si>
  <si>
    <t>③成果として、再生可能エネルギー由来の電力利用割合が100%：+3点</t>
    <phoneticPr fontId="1"/>
  </si>
  <si>
    <t>＜チャレンジ＞
①本業とは全く異なる分野に挑戦している+3点　</t>
    <phoneticPr fontId="1"/>
  </si>
  <si>
    <t>＜チャレンジ＞
②本業の範囲だが、新規分野に挑戦している+2点　</t>
    <phoneticPr fontId="1"/>
  </si>
  <si>
    <t>＜イノベーション＞
①これまで存在しなかった新製品・サービス、新規の取組である+3点</t>
    <phoneticPr fontId="1"/>
  </si>
  <si>
    <t>＜イノベーション＞
②これまでもあった製品・サービスに改良を加えた取組である+2点</t>
    <phoneticPr fontId="1"/>
  </si>
  <si>
    <t>①複数の、具体的な取組を実施している：+1点</t>
    <phoneticPr fontId="1"/>
  </si>
  <si>
    <t>②取組結果を把握し、成果を挙げている：+2点</t>
    <phoneticPr fontId="1"/>
  </si>
  <si>
    <t>②取組にあたって、ルールや制度を構築している：+1点</t>
    <phoneticPr fontId="1"/>
  </si>
  <si>
    <t>③実効的な取組が可能となる体制を構築している：+1点</t>
    <phoneticPr fontId="1"/>
  </si>
  <si>
    <t>④取組結果を把握し、成果を挙げている：+2点</t>
    <phoneticPr fontId="1"/>
  </si>
  <si>
    <t>①女性管理職比率目標／実態が30％以上：+2点</t>
    <phoneticPr fontId="1"/>
  </si>
  <si>
    <t>②女性管理職比率目標／実態が15％以上：+1点</t>
    <phoneticPr fontId="1"/>
  </si>
  <si>
    <t>③女性採用比率目標／実態が40％以上：＋1点</t>
    <phoneticPr fontId="1"/>
  </si>
  <si>
    <t>②実施意義を共有し、組織全体としての取組となっている：+1点</t>
    <phoneticPr fontId="1"/>
  </si>
  <si>
    <t>①自社のSDGsへの貢献について、経営理念や企業戦略（中期経営計画など）にて言及するなど、組織としてのコミットメントが明示されている：+2点</t>
    <phoneticPr fontId="1"/>
  </si>
  <si>
    <t>②具体的な目標ターゲットを掲げると共に、具体的な達成時期や達成目標数値などについても明確化している+3点</t>
    <phoneticPr fontId="1"/>
  </si>
  <si>
    <t>①複数の取組に協力している：+1点</t>
    <phoneticPr fontId="1"/>
  </si>
  <si>
    <t>②持続性を考慮し、定期的・継続的に協力している：+２点</t>
    <phoneticPr fontId="1"/>
  </si>
  <si>
    <t>＜次世代＞
①若者・子どもの将来のための取組である：+２点</t>
    <phoneticPr fontId="1"/>
  </si>
  <si>
    <t>＜チャレンジ＞
①本業とは全く異なる分野に挑戦している：+2点　</t>
    <phoneticPr fontId="1"/>
  </si>
  <si>
    <t>＜イノベーション＞
①これまで存在しなかった新製品・サービス、新規の取組である：+2点</t>
    <phoneticPr fontId="1"/>
  </si>
  <si>
    <t>＜地域経済の振興＞
①製品原料などに、地域資源や地元産品を積極的に活用している：+3点</t>
    <phoneticPr fontId="1"/>
  </si>
  <si>
    <t>＜イノベーション＞
②これまでもあった製品・サービスに改良を加えた取組である：+1点</t>
    <phoneticPr fontId="1"/>
  </si>
  <si>
    <t>＜チャレンジ＞
②本業の範囲だが、新規分野に挑戦している：+1点　</t>
    <phoneticPr fontId="1"/>
  </si>
  <si>
    <t>記述内容を踏まえた増減</t>
    <phoneticPr fontId="6"/>
  </si>
  <si>
    <t>※加点ポイントにおける基準・留意点</t>
    <rPh sb="1" eb="3">
      <t>カテン</t>
    </rPh>
    <rPh sb="11" eb="13">
      <t>キジュン</t>
    </rPh>
    <rPh sb="14" eb="17">
      <t>リュウイテン</t>
    </rPh>
    <phoneticPr fontId="1"/>
  </si>
  <si>
    <r>
      <t xml:space="preserve">①「具体的な取組」について
</t>
    </r>
    <r>
      <rPr>
        <sz val="16"/>
        <color theme="1"/>
        <rFont val="Meiryo UI"/>
        <family val="3"/>
        <charset val="128"/>
      </rPr>
      <t>・廃水設備等の整備のみならず、事業プロセスそのものの改善事項（製造プロセスの改善や原料の切り替えなどを通じた節水）も加点対象</t>
    </r>
    <rPh sb="15" eb="17">
      <t>ハイスイ</t>
    </rPh>
    <rPh sb="17" eb="19">
      <t>セツビ</t>
    </rPh>
    <rPh sb="19" eb="20">
      <t>トウ</t>
    </rPh>
    <rPh sb="21" eb="23">
      <t>セイビ</t>
    </rPh>
    <rPh sb="29" eb="31">
      <t>ジギョウ</t>
    </rPh>
    <rPh sb="40" eb="42">
      <t>カイゼン</t>
    </rPh>
    <rPh sb="42" eb="44">
      <t>ジコウ</t>
    </rPh>
    <rPh sb="45" eb="47">
      <t>セイゾウ</t>
    </rPh>
    <rPh sb="52" eb="54">
      <t>カイゼン</t>
    </rPh>
    <rPh sb="55" eb="57">
      <t>ゲンリョウ</t>
    </rPh>
    <rPh sb="58" eb="59">
      <t>キ</t>
    </rPh>
    <rPh sb="60" eb="61">
      <t>カ</t>
    </rPh>
    <rPh sb="65" eb="66">
      <t>ツウ</t>
    </rPh>
    <rPh sb="68" eb="70">
      <t>セッスイ</t>
    </rPh>
    <rPh sb="72" eb="74">
      <t>カテン</t>
    </rPh>
    <rPh sb="74" eb="76">
      <t>タイショウ</t>
    </rPh>
    <phoneticPr fontId="1"/>
  </si>
  <si>
    <r>
      <t xml:space="preserve">②「事業のマテリアリティを考慮」について
</t>
    </r>
    <r>
      <rPr>
        <sz val="16"/>
        <color theme="1"/>
        <rFont val="Meiryo UI"/>
        <family val="3"/>
        <charset val="128"/>
      </rPr>
      <t>・例えば、製造業において、主要原料は価格優先で環境貢献を加味していないも、「本社の文具をグリーン購入している」など本質から逸れた内容・影響度が限られる内容は加点なし</t>
    </r>
    <rPh sb="44" eb="46">
      <t>カンキョウ</t>
    </rPh>
    <rPh sb="46" eb="48">
      <t>コウケン</t>
    </rPh>
    <rPh sb="49" eb="51">
      <t>カミ</t>
    </rPh>
    <phoneticPr fontId="1"/>
  </si>
  <si>
    <r>
      <t xml:space="preserve">「チャレンジ」について
</t>
    </r>
    <r>
      <rPr>
        <sz val="16"/>
        <color theme="1"/>
        <rFont val="Meiryo UI"/>
        <family val="3"/>
        <charset val="128"/>
      </rPr>
      <t xml:space="preserve">・本業の範囲で、これまでの取組の延長線上にある場合は、加点なし
</t>
    </r>
    <r>
      <rPr>
        <b/>
        <sz val="16"/>
        <color theme="1"/>
        <rFont val="Meiryo UI"/>
        <family val="3"/>
        <charset val="128"/>
      </rPr>
      <t xml:space="preserve">
「イノベーション」について
</t>
    </r>
    <r>
      <rPr>
        <sz val="16"/>
        <color theme="1"/>
        <rFont val="Meiryo UI"/>
        <family val="3"/>
        <charset val="128"/>
      </rPr>
      <t>・類似の製品・サービス、取組は既に世の中にある場合は、加点なし</t>
    </r>
    <phoneticPr fontId="1"/>
  </si>
  <si>
    <r>
      <t xml:space="preserve">「チャレンジ」について
</t>
    </r>
    <r>
      <rPr>
        <sz val="16"/>
        <color theme="1"/>
        <rFont val="Meiryo UI"/>
        <family val="3"/>
        <charset val="128"/>
      </rPr>
      <t xml:space="preserve">・本業の範囲で、これまでの取組の延長線上にある場合は、加点なし
</t>
    </r>
    <r>
      <rPr>
        <b/>
        <sz val="16"/>
        <color theme="1"/>
        <rFont val="Meiryo UI"/>
        <family val="3"/>
        <charset val="128"/>
      </rPr>
      <t xml:space="preserve">
「イノベーション」について
</t>
    </r>
    <r>
      <rPr>
        <sz val="16"/>
        <color theme="1"/>
        <rFont val="Meiryo UI"/>
        <family val="3"/>
        <charset val="128"/>
      </rPr>
      <t>・類似の製品・サービス、取組は既に地域内にある場合は、加点なし</t>
    </r>
    <rPh sb="76" eb="78">
      <t>チイキ</t>
    </rPh>
    <rPh sb="78" eb="79">
      <t>ナイ</t>
    </rPh>
    <phoneticPr fontId="1"/>
  </si>
  <si>
    <t>No</t>
    <phoneticPr fontId="6"/>
  </si>
  <si>
    <t>【例】</t>
    <phoneticPr fontId="1"/>
  </si>
  <si>
    <t>②</t>
    <phoneticPr fontId="1"/>
  </si>
  <si>
    <t>③</t>
    <phoneticPr fontId="1"/>
  </si>
  <si>
    <t>①地域課題の解決に資する、複数の取組を実施している：+1点</t>
    <rPh sb="1" eb="3">
      <t>チイキ</t>
    </rPh>
    <rPh sb="3" eb="5">
      <t>カダイ</t>
    </rPh>
    <rPh sb="6" eb="8">
      <t>カイケツ</t>
    </rPh>
    <rPh sb="9" eb="10">
      <t>シ</t>
    </rPh>
    <rPh sb="19" eb="21">
      <t>ジッシ</t>
    </rPh>
    <phoneticPr fontId="1"/>
  </si>
  <si>
    <t>　</t>
    <phoneticPr fontId="1"/>
  </si>
  <si>
    <t>【採点結果】</t>
    <rPh sb="1" eb="3">
      <t>サイテン</t>
    </rPh>
    <rPh sb="3" eb="5">
      <t>ケッカ</t>
    </rPh>
    <phoneticPr fontId="1"/>
  </si>
  <si>
    <t>チェック有無</t>
    <rPh sb="4" eb="6">
      <t>ウム</t>
    </rPh>
    <phoneticPr fontId="1"/>
  </si>
  <si>
    <t>該当点数</t>
    <rPh sb="0" eb="2">
      <t>ガイトウ</t>
    </rPh>
    <rPh sb="2" eb="4">
      <t>テンスウ</t>
    </rPh>
    <phoneticPr fontId="1"/>
  </si>
  <si>
    <t>チェック点数</t>
    <rPh sb="4" eb="6">
      <t>テンスウ</t>
    </rPh>
    <phoneticPr fontId="1"/>
  </si>
  <si>
    <t>大賞</t>
    <rPh sb="0" eb="2">
      <t>タイショウ</t>
    </rPh>
    <phoneticPr fontId="1"/>
  </si>
  <si>
    <t>優秀賞</t>
    <rPh sb="0" eb="3">
      <t>ユウシュウショウ</t>
    </rPh>
    <phoneticPr fontId="1"/>
  </si>
  <si>
    <t>賞</t>
    <rPh sb="0" eb="1">
      <t>ショウ</t>
    </rPh>
    <phoneticPr fontId="1"/>
  </si>
  <si>
    <t>参加</t>
    <rPh sb="0" eb="2">
      <t>サンカ</t>
    </rPh>
    <phoneticPr fontId="1"/>
  </si>
  <si>
    <t>(記載不要）</t>
    <rPh sb="1" eb="3">
      <t>キサイ</t>
    </rPh>
    <rPh sb="3" eb="5">
      <t>フヨウ</t>
    </rPh>
    <phoneticPr fontId="1"/>
  </si>
  <si>
    <t>・豊田市と連携しながら、豊田市における施策・事業に協力している。</t>
    <rPh sb="12" eb="14">
      <t>トヨタ</t>
    </rPh>
    <rPh sb="14" eb="15">
      <t>シ</t>
    </rPh>
    <rPh sb="19" eb="21">
      <t>シサク</t>
    </rPh>
    <rPh sb="22" eb="24">
      <t>ジギョウ</t>
    </rPh>
    <rPh sb="25" eb="27">
      <t>キョウリョク</t>
    </rPh>
    <phoneticPr fontId="6"/>
  </si>
  <si>
    <t>・自然と共生できるまちづくりや環境問題への対応、山村地域等の活性化、高齢者や女性雇用の促進、健康づくりや介護予防など、豊田市の地域課題解決に資する事業や取組を行っている。</t>
    <rPh sb="1" eb="3">
      <t>シゼン</t>
    </rPh>
    <rPh sb="4" eb="6">
      <t>キョウセイ</t>
    </rPh>
    <rPh sb="15" eb="17">
      <t>カンキョウ</t>
    </rPh>
    <rPh sb="17" eb="19">
      <t>モンダイ</t>
    </rPh>
    <rPh sb="21" eb="23">
      <t>タイオウ</t>
    </rPh>
    <rPh sb="24" eb="26">
      <t>サンソン</t>
    </rPh>
    <rPh sb="26" eb="28">
      <t>チイキ</t>
    </rPh>
    <rPh sb="28" eb="29">
      <t>トウ</t>
    </rPh>
    <rPh sb="30" eb="32">
      <t>カッセイ</t>
    </rPh>
    <rPh sb="32" eb="33">
      <t>カ</t>
    </rPh>
    <rPh sb="34" eb="37">
      <t>コウレイシャ</t>
    </rPh>
    <rPh sb="38" eb="40">
      <t>ジョセイ</t>
    </rPh>
    <rPh sb="40" eb="42">
      <t>コヨウ</t>
    </rPh>
    <rPh sb="43" eb="45">
      <t>ソクシン</t>
    </rPh>
    <rPh sb="46" eb="48">
      <t>ケンコウ</t>
    </rPh>
    <rPh sb="52" eb="54">
      <t>カイゴ</t>
    </rPh>
    <rPh sb="54" eb="56">
      <t>ヨボウ</t>
    </rPh>
    <rPh sb="59" eb="62">
      <t>トヨタシ</t>
    </rPh>
    <rPh sb="63" eb="65">
      <t>チイキ</t>
    </rPh>
    <rPh sb="65" eb="67">
      <t>カダイ</t>
    </rPh>
    <rPh sb="67" eb="69">
      <t>カイケツ</t>
    </rPh>
    <rPh sb="70" eb="71">
      <t>シ</t>
    </rPh>
    <rPh sb="73" eb="75">
      <t>ジギョウ</t>
    </rPh>
    <rPh sb="76" eb="78">
      <t>トリクミ</t>
    </rPh>
    <rPh sb="79" eb="80">
      <t>オコナ</t>
    </rPh>
    <phoneticPr fontId="6"/>
  </si>
  <si>
    <t>申請の内容に虚偽記載があった場合は、認証が取り消される可能性があることを承諾します。</t>
    <rPh sb="0" eb="2">
      <t>シンセイ</t>
    </rPh>
    <rPh sb="3" eb="5">
      <t>ナイヨウ</t>
    </rPh>
    <rPh sb="6" eb="8">
      <t>キョギ</t>
    </rPh>
    <rPh sb="8" eb="10">
      <t>キサイ</t>
    </rPh>
    <rPh sb="14" eb="16">
      <t>バアイ</t>
    </rPh>
    <rPh sb="18" eb="20">
      <t>ニンショウ</t>
    </rPh>
    <rPh sb="21" eb="22">
      <t>ト</t>
    </rPh>
    <rPh sb="23" eb="24">
      <t>ケ</t>
    </rPh>
    <rPh sb="27" eb="30">
      <t>カノウセイ</t>
    </rPh>
    <rPh sb="36" eb="38">
      <t>ショウダク</t>
    </rPh>
    <phoneticPr fontId="1"/>
  </si>
  <si>
    <t>申請書の記載内容は、匿名化処理を行った上で研究機関（大学等）や行政機関（国・県等）に情報提供を行う場合があることに同意します。</t>
    <rPh sb="0" eb="2">
      <t>シンセイ</t>
    </rPh>
    <rPh sb="2" eb="3">
      <t>ショ</t>
    </rPh>
    <rPh sb="4" eb="6">
      <t>キサイ</t>
    </rPh>
    <rPh sb="6" eb="8">
      <t>ナイヨウ</t>
    </rPh>
    <rPh sb="10" eb="12">
      <t>トクメイ</t>
    </rPh>
    <rPh sb="12" eb="13">
      <t>カ</t>
    </rPh>
    <rPh sb="13" eb="15">
      <t>ショリ</t>
    </rPh>
    <rPh sb="16" eb="17">
      <t>オコナ</t>
    </rPh>
    <rPh sb="19" eb="20">
      <t>ウエ</t>
    </rPh>
    <rPh sb="21" eb="23">
      <t>ケンキュウ</t>
    </rPh>
    <rPh sb="23" eb="25">
      <t>キカン</t>
    </rPh>
    <rPh sb="26" eb="28">
      <t>ダイガク</t>
    </rPh>
    <rPh sb="28" eb="29">
      <t>トウ</t>
    </rPh>
    <rPh sb="31" eb="33">
      <t>ギョウセイ</t>
    </rPh>
    <rPh sb="33" eb="35">
      <t>キカン</t>
    </rPh>
    <rPh sb="36" eb="37">
      <t>クニ</t>
    </rPh>
    <rPh sb="38" eb="39">
      <t>ケン</t>
    </rPh>
    <rPh sb="39" eb="40">
      <t>ナド</t>
    </rPh>
    <rPh sb="42" eb="44">
      <t>ジョウホウ</t>
    </rPh>
    <rPh sb="44" eb="46">
      <t>テイキョウ</t>
    </rPh>
    <rPh sb="47" eb="48">
      <t>オコナ</t>
    </rPh>
    <rPh sb="49" eb="51">
      <t>バアイ</t>
    </rPh>
    <rPh sb="57" eb="59">
      <t>ドウイ</t>
    </rPh>
    <phoneticPr fontId="1"/>
  </si>
  <si>
    <t>主な事業内容</t>
    <rPh sb="0" eb="1">
      <t>オモ</t>
    </rPh>
    <rPh sb="2" eb="4">
      <t>ジギョウ</t>
    </rPh>
    <rPh sb="4" eb="6">
      <t>ナイヨウ</t>
    </rPh>
    <phoneticPr fontId="1"/>
  </si>
  <si>
    <t>従業員数</t>
    <rPh sb="0" eb="4">
      <t>ジュウギョウインスウ</t>
    </rPh>
    <phoneticPr fontId="1"/>
  </si>
  <si>
    <t>資本金</t>
    <rPh sb="0" eb="3">
      <t>シホンキン</t>
    </rPh>
    <phoneticPr fontId="1"/>
  </si>
  <si>
    <t>・フェアトレード商品を取り扱うなど、国際貢献につながる製品・サービスを提供している。</t>
  </si>
  <si>
    <t>・個人情報を適切に管理し、「プライバシーマーク」など関連認証を取得している。</t>
  </si>
  <si>
    <t>【満点（全て記載）】</t>
    <rPh sb="1" eb="3">
      <t>マンテン</t>
    </rPh>
    <rPh sb="4" eb="5">
      <t>スベ</t>
    </rPh>
    <rPh sb="6" eb="8">
      <t>キサイ</t>
    </rPh>
    <phoneticPr fontId="1"/>
  </si>
  <si>
    <t>【自動配点の場合の最高得点】</t>
    <rPh sb="1" eb="3">
      <t>ジドウ</t>
    </rPh>
    <rPh sb="3" eb="5">
      <t>ハイテン</t>
    </rPh>
    <rPh sb="6" eb="8">
      <t>バアイ</t>
    </rPh>
    <rPh sb="9" eb="11">
      <t>サイコウ</t>
    </rPh>
    <rPh sb="11" eb="13">
      <t>トクテン</t>
    </rPh>
    <phoneticPr fontId="1"/>
  </si>
  <si>
    <t>&lt;非表示：計算用（全て記載）＞</t>
    <rPh sb="1" eb="4">
      <t>ヒヒョウジ</t>
    </rPh>
    <rPh sb="5" eb="7">
      <t>ケイサン</t>
    </rPh>
    <rPh sb="7" eb="8">
      <t>ヨウ</t>
    </rPh>
    <rPh sb="9" eb="10">
      <t>スベ</t>
    </rPh>
    <rPh sb="11" eb="13">
      <t>キサイ</t>
    </rPh>
    <phoneticPr fontId="1"/>
  </si>
  <si>
    <t>&lt;非表示：計算用（自動配点）＞</t>
    <rPh sb="1" eb="4">
      <t>ヒヒョウジ</t>
    </rPh>
    <rPh sb="5" eb="7">
      <t>ケイサン</t>
    </rPh>
    <rPh sb="7" eb="8">
      <t>ヨウ</t>
    </rPh>
    <rPh sb="9" eb="11">
      <t>ジドウ</t>
    </rPh>
    <rPh sb="11" eb="13">
      <t>ハイテン</t>
    </rPh>
    <phoneticPr fontId="1"/>
  </si>
  <si>
    <t>・法定を上回る育児休業・介護休業制度を整備し、「くるみん認定」などを取得している。</t>
    <phoneticPr fontId="1"/>
  </si>
  <si>
    <t>・法定を上回る障がい者雇用を行い、「もにす認定」などを取得している。</t>
    <rPh sb="1" eb="3">
      <t>ホウテイ</t>
    </rPh>
    <rPh sb="4" eb="6">
      <t>ウワマワ</t>
    </rPh>
    <rPh sb="7" eb="8">
      <t>ショウ</t>
    </rPh>
    <rPh sb="10" eb="11">
      <t>シャ</t>
    </rPh>
    <rPh sb="11" eb="13">
      <t>コヨウ</t>
    </rPh>
    <rPh sb="14" eb="15">
      <t>オコナ</t>
    </rPh>
    <phoneticPr fontId="1"/>
  </si>
  <si>
    <t>＜チャレンジ＞
①本業とは全く異なる分野に挑戦している：+3点　</t>
    <phoneticPr fontId="1"/>
  </si>
  <si>
    <t>＜イノベーション＞
①これまで存在しなかった新製品・サービス、新規の取組である：+3点</t>
    <phoneticPr fontId="1"/>
  </si>
  <si>
    <t>＜チャレンジ＞
②本業の範囲だが、新規分野に挑戦している：+２点　</t>
    <phoneticPr fontId="1"/>
  </si>
  <si>
    <t>＜イノベーション＞
②これまでもあった製品・サービスに改良を加えた取組である：+２点</t>
    <phoneticPr fontId="1"/>
  </si>
  <si>
    <t>＜地域経済の振興＞
②地元事業者と積極的に取引をしたり、協業をしたりしている：+２点</t>
    <phoneticPr fontId="1"/>
  </si>
  <si>
    <t>貴社</t>
    <rPh sb="0" eb="2">
      <t>キシャ</t>
    </rPh>
    <phoneticPr fontId="6"/>
  </si>
  <si>
    <t>ガバナンス</t>
  </si>
  <si>
    <t>●健康経営に取り組んでいる</t>
    <rPh sb="1" eb="3">
      <t>ケンコウ</t>
    </rPh>
    <rPh sb="3" eb="5">
      <t>ケイエイ</t>
    </rPh>
    <rPh sb="6" eb="7">
      <t>ト</t>
    </rPh>
    <rPh sb="8" eb="9">
      <t>ク</t>
    </rPh>
    <phoneticPr fontId="6"/>
  </si>
  <si>
    <t>●外国人、障がい者、高齢者等、社内の多様な人材の活躍支援に関する取り組みがある。</t>
    <rPh sb="1" eb="3">
      <t>ガイコク</t>
    </rPh>
    <rPh sb="15" eb="17">
      <t>シャナイ</t>
    </rPh>
    <rPh sb="18" eb="20">
      <t>タヨウ</t>
    </rPh>
    <rPh sb="21" eb="23">
      <t>ジンザイ</t>
    </rPh>
    <rPh sb="24" eb="26">
      <t>カツヤク</t>
    </rPh>
    <rPh sb="26" eb="28">
      <t>シエン</t>
    </rPh>
    <rPh sb="29" eb="30">
      <t>カン</t>
    </rPh>
    <rPh sb="32" eb="33">
      <t>ト</t>
    </rPh>
    <rPh sb="34" eb="35">
      <t>ク</t>
    </rPh>
    <phoneticPr fontId="6"/>
  </si>
  <si>
    <t>●社内のハラスメントを防止するための取り組みを進めている。</t>
    <rPh sb="1" eb="3">
      <t>シャナイ</t>
    </rPh>
    <rPh sb="11" eb="13">
      <t>ボウシ</t>
    </rPh>
    <rPh sb="18" eb="19">
      <t>ト</t>
    </rPh>
    <rPh sb="20" eb="21">
      <t>ク</t>
    </rPh>
    <rPh sb="23" eb="24">
      <t>スス</t>
    </rPh>
    <phoneticPr fontId="6"/>
  </si>
  <si>
    <t>●女性の活躍支援に向けた目標を設定している。</t>
  </si>
  <si>
    <t>●女性の活躍を支援するための取り組みがある。</t>
  </si>
  <si>
    <t>●多様な働き方を促進するための取り組みがある。</t>
    <rPh sb="1" eb="3">
      <t>タヨウ</t>
    </rPh>
    <rPh sb="8" eb="10">
      <t>ソクシン</t>
    </rPh>
    <phoneticPr fontId="6"/>
  </si>
  <si>
    <t>●サプライヤー（取引先）の事業活動や環境・社会への取り組みを理解し、サプライチェーン全体で社会的責任を果たすために取り組んでいる。</t>
    <rPh sb="8" eb="10">
      <t>トリヒキ</t>
    </rPh>
    <rPh sb="10" eb="11">
      <t>サキ</t>
    </rPh>
    <rPh sb="13" eb="15">
      <t>ジギョウ</t>
    </rPh>
    <rPh sb="15" eb="17">
      <t>カツドウ</t>
    </rPh>
    <rPh sb="18" eb="20">
      <t>カンキョウ</t>
    </rPh>
    <rPh sb="21" eb="23">
      <t>シャカイ</t>
    </rPh>
    <rPh sb="25" eb="26">
      <t>ト</t>
    </rPh>
    <rPh sb="27" eb="28">
      <t>ク</t>
    </rPh>
    <rPh sb="30" eb="32">
      <t>リカイ</t>
    </rPh>
    <rPh sb="57" eb="58">
      <t>ト</t>
    </rPh>
    <rPh sb="59" eb="60">
      <t>ク</t>
    </rPh>
    <phoneticPr fontId="6"/>
  </si>
  <si>
    <t>●顧客からの要望を聞き入れ・改善するための体制を整備している。</t>
  </si>
  <si>
    <t>●品質管理に関する取り組みを行っている</t>
    <rPh sb="1" eb="3">
      <t>ヒンシツ</t>
    </rPh>
    <rPh sb="3" eb="5">
      <t>カンリ</t>
    </rPh>
    <rPh sb="6" eb="7">
      <t>カン</t>
    </rPh>
    <rPh sb="9" eb="10">
      <t>ト</t>
    </rPh>
    <rPh sb="11" eb="12">
      <t>ク</t>
    </rPh>
    <rPh sb="14" eb="15">
      <t>オコナ</t>
    </rPh>
    <phoneticPr fontId="6"/>
  </si>
  <si>
    <t>●環境マネジメント体制を構築している。</t>
    <rPh sb="1" eb="3">
      <t>カンキョウ</t>
    </rPh>
    <phoneticPr fontId="6"/>
  </si>
  <si>
    <t>●水の効率的な利用・管理を行っている</t>
    <rPh sb="1" eb="2">
      <t>ミズ</t>
    </rPh>
    <rPh sb="3" eb="6">
      <t>コウリツテキ</t>
    </rPh>
    <rPh sb="7" eb="9">
      <t>リヨウ</t>
    </rPh>
    <rPh sb="10" eb="12">
      <t>カンリ</t>
    </rPh>
    <rPh sb="13" eb="14">
      <t>オコナ</t>
    </rPh>
    <phoneticPr fontId="6"/>
  </si>
  <si>
    <t>●廃棄物・有害化学物質を適切に管理している。</t>
    <rPh sb="1" eb="4">
      <t>ハイキブツ</t>
    </rPh>
    <rPh sb="5" eb="7">
      <t>ユウガイ</t>
    </rPh>
    <rPh sb="7" eb="9">
      <t>カガク</t>
    </rPh>
    <rPh sb="9" eb="11">
      <t>ブッシツ</t>
    </rPh>
    <rPh sb="12" eb="14">
      <t>テキセツ</t>
    </rPh>
    <rPh sb="15" eb="17">
      <t>カンリ</t>
    </rPh>
    <phoneticPr fontId="6"/>
  </si>
  <si>
    <t>●天然資源や生物多様性へ配慮している。</t>
    <rPh sb="1" eb="3">
      <t>テンネン</t>
    </rPh>
    <rPh sb="3" eb="5">
      <t>シゲン</t>
    </rPh>
    <rPh sb="6" eb="8">
      <t>セイブツ</t>
    </rPh>
    <rPh sb="8" eb="11">
      <t>タヨウセイ</t>
    </rPh>
    <rPh sb="12" eb="14">
      <t>ハイリョ</t>
    </rPh>
    <phoneticPr fontId="6"/>
  </si>
  <si>
    <t>●製品・サービスの提供を通じて環境問題の改善に貢献している。</t>
    <rPh sb="9" eb="11">
      <t>テイキョウ</t>
    </rPh>
    <rPh sb="15" eb="17">
      <t>カンキョウ</t>
    </rPh>
    <rPh sb="17" eb="19">
      <t>モンダイ</t>
    </rPh>
    <rPh sb="20" eb="22">
      <t>カイゼン</t>
    </rPh>
    <rPh sb="23" eb="25">
      <t>コウケン</t>
    </rPh>
    <phoneticPr fontId="6"/>
  </si>
  <si>
    <t>●事業によって社会・環境に及ぼす影響に対し、責任を持って対応している。</t>
    <rPh sb="1" eb="3">
      <t>ジギョウ</t>
    </rPh>
    <phoneticPr fontId="6"/>
  </si>
  <si>
    <t>●事業継続や事業継承に関する取り組みが進められている。</t>
  </si>
  <si>
    <t>●地域経済に資する製品・サービスを提供している。</t>
    <rPh sb="3" eb="5">
      <t>ケイザイ</t>
    </rPh>
    <phoneticPr fontId="6"/>
  </si>
  <si>
    <t>【申請者】</t>
    <phoneticPr fontId="6"/>
  </si>
  <si>
    <t>【診断結果】</t>
    <phoneticPr fontId="6"/>
  </si>
  <si>
    <t>特に優れておられる点</t>
  </si>
  <si>
    <t>以　上</t>
    <rPh sb="0" eb="1">
      <t>イ</t>
    </rPh>
    <rPh sb="2" eb="3">
      <t>ウエ</t>
    </rPh>
    <phoneticPr fontId="6"/>
  </si>
  <si>
    <t>＜次世代＞
若者・子どもの将来のための取組である：+2点</t>
    <phoneticPr fontId="1"/>
  </si>
  <si>
    <t>・各種エコラベルや「あいち生物多様性企業認証」など、自社の事業において天然資源や生物多様性の保全に資する認証を取得している。</t>
    <rPh sb="1" eb="3">
      <t>カクシュ</t>
    </rPh>
    <rPh sb="26" eb="28">
      <t>ジシャ</t>
    </rPh>
    <rPh sb="29" eb="31">
      <t>ジギョウ</t>
    </rPh>
    <rPh sb="35" eb="37">
      <t>テンネン</t>
    </rPh>
    <rPh sb="37" eb="39">
      <t>シゲン</t>
    </rPh>
    <rPh sb="40" eb="42">
      <t>セイブツ</t>
    </rPh>
    <rPh sb="42" eb="45">
      <t>タヨウセイ</t>
    </rPh>
    <rPh sb="46" eb="48">
      <t>ホゼン</t>
    </rPh>
    <rPh sb="49" eb="50">
      <t>シ</t>
    </rPh>
    <rPh sb="52" eb="54">
      <t>ニンショウ</t>
    </rPh>
    <rPh sb="55" eb="57">
      <t>シュトク</t>
    </rPh>
    <phoneticPr fontId="6"/>
  </si>
  <si>
    <t>加点計算用</t>
    <rPh sb="0" eb="2">
      <t>カテン</t>
    </rPh>
    <rPh sb="2" eb="5">
      <t>ケイサンヨウ</t>
    </rPh>
    <phoneticPr fontId="1"/>
  </si>
  <si>
    <t>【採点結果（自動配点）】</t>
    <rPh sb="1" eb="3">
      <t>サイテン</t>
    </rPh>
    <rPh sb="3" eb="5">
      <t>ケッカ</t>
    </rPh>
    <rPh sb="6" eb="10">
      <t>ジドウハイテン</t>
    </rPh>
    <phoneticPr fontId="1"/>
  </si>
  <si>
    <t>豊田市SDGs認証　申請書</t>
    <rPh sb="0" eb="3">
      <t>トヨタシ</t>
    </rPh>
    <phoneticPr fontId="1"/>
  </si>
  <si>
    <t>連絡先担当者役職・氏名</t>
    <rPh sb="0" eb="3">
      <t>レンラクサキ</t>
    </rPh>
    <rPh sb="3" eb="6">
      <t>タントウシャ</t>
    </rPh>
    <rPh sb="6" eb="8">
      <t>ヤクショク</t>
    </rPh>
    <rPh sb="9" eb="11">
      <t>シメイ</t>
    </rPh>
    <phoneticPr fontId="1"/>
  </si>
  <si>
    <t>豊田市SDGs認証チェックシート</t>
    <rPh sb="0" eb="2">
      <t>トヨタ</t>
    </rPh>
    <rPh sb="2" eb="3">
      <t>シ</t>
    </rPh>
    <rPh sb="7" eb="9">
      <t>ニンショウ</t>
    </rPh>
    <phoneticPr fontId="6"/>
  </si>
  <si>
    <t>判定</t>
    <rPh sb="0" eb="2">
      <t>ハンテイ</t>
    </rPh>
    <phoneticPr fontId="1"/>
  </si>
  <si>
    <t>満点（全て記載）</t>
    <rPh sb="0" eb="2">
      <t>マンテン</t>
    </rPh>
    <rPh sb="3" eb="4">
      <t>スベ</t>
    </rPh>
    <rPh sb="5" eb="7">
      <t>キサイ</t>
    </rPh>
    <phoneticPr fontId="1"/>
  </si>
  <si>
    <t>満点（自動配点）</t>
    <rPh sb="0" eb="2">
      <t>マンテン</t>
    </rPh>
    <rPh sb="3" eb="7">
      <t>ジドウハイテン</t>
    </rPh>
    <phoneticPr fontId="1"/>
  </si>
  <si>
    <t>【採点結果（全て記載）】</t>
    <rPh sb="1" eb="3">
      <t>サイテン</t>
    </rPh>
    <rPh sb="3" eb="5">
      <t>ケッカ</t>
    </rPh>
    <rPh sb="6" eb="7">
      <t>スベ</t>
    </rPh>
    <rPh sb="8" eb="10">
      <t>キサイ</t>
    </rPh>
    <phoneticPr fontId="1"/>
  </si>
  <si>
    <t>今後の取組について</t>
    <phoneticPr fontId="6"/>
  </si>
  <si>
    <t>B列　ID・分類</t>
    <rPh sb="0" eb="2">
      <t>bレツ</t>
    </rPh>
    <rPh sb="6" eb="8">
      <t>ブンルイ</t>
    </rPh>
    <phoneticPr fontId="6"/>
  </si>
  <si>
    <t>C列1</t>
    <phoneticPr fontId="6"/>
  </si>
  <si>
    <t>C列2</t>
  </si>
  <si>
    <t xml:space="preserve"> </t>
    <phoneticPr fontId="6"/>
  </si>
  <si>
    <t>C列14行</t>
    <rPh sb="0" eb="2">
      <t>cレツ</t>
    </rPh>
    <rPh sb="4" eb="5">
      <t>ギョウ</t>
    </rPh>
    <phoneticPr fontId="6"/>
  </si>
  <si>
    <t>C列15行</t>
    <rPh sb="0" eb="2">
      <t>cレツ</t>
    </rPh>
    <rPh sb="4" eb="5">
      <t>ギョウ</t>
    </rPh>
    <phoneticPr fontId="6"/>
  </si>
  <si>
    <t>TY-E-1　環境マネジメント・コミュニケーション</t>
  </si>
  <si>
    <t>TY-E-2　気候変動（脱炭素）への取り組み</t>
  </si>
  <si>
    <t>TY-E-3　水の効率的な利用・管理</t>
  </si>
  <si>
    <t>TY-E-4　廃棄物・有害化学物質の管理・３Rの推進</t>
  </si>
  <si>
    <t>TY-E-5　天然資源・生物多様性への配慮</t>
  </si>
  <si>
    <t>TY-E-6　製品・サービスを通じた環境問題の解決</t>
  </si>
  <si>
    <t>TY-S-1　安全・衛生管理、健康経営</t>
  </si>
  <si>
    <t>TY-S-2　多様な人材の活躍</t>
  </si>
  <si>
    <t>TY-S-3　女性の活躍促進</t>
  </si>
  <si>
    <t>TY-S-4　多様な働き方の促進</t>
  </si>
  <si>
    <t>TY-S-5　従業員の人材育成・能力強化</t>
  </si>
  <si>
    <t>TY-S-6　サプライヤーへの配慮</t>
  </si>
  <si>
    <t>TY-S-7　顧客に対する配慮</t>
  </si>
  <si>
    <t>TY-S-8　製品・サービスを通じた社会課題の解決</t>
  </si>
  <si>
    <t>TY-G-1　公正な経済取引</t>
  </si>
  <si>
    <t>TY-G-2　情報セキュリティ</t>
  </si>
  <si>
    <t>TY-G-3　企業統治体制の構築</t>
  </si>
  <si>
    <t>TY-G-4　企業の社会的責任</t>
  </si>
  <si>
    <t>TY-G-5　事業継続と事業継承</t>
  </si>
  <si>
    <t>TY-L-4　製品・サービスを通じた地域問題の解決</t>
  </si>
  <si>
    <t>TY-L-1　豊田における雇用促進</t>
  </si>
  <si>
    <t>●従業員の1/2以上が豊田市民である (非正規・パートを含む)</t>
    <rPh sb="8" eb="10">
      <t>イジョウ</t>
    </rPh>
    <phoneticPr fontId="6"/>
  </si>
  <si>
    <t>TY-L-2　豊田市内の地域コミュニティへの配慮</t>
  </si>
  <si>
    <t>TY-L-3　豊田における文化・芸術活動の促進</t>
  </si>
  <si>
    <t>TY-L-1　豊田市内における雇用促進</t>
    <rPh sb="9" eb="11">
      <t>シナイ</t>
    </rPh>
    <phoneticPr fontId="1"/>
  </si>
  <si>
    <t>TY-L-2　豊田市の施策・事業への協力</t>
    <phoneticPr fontId="1"/>
  </si>
  <si>
    <t>TY-L-3　豊田市内の地域コミュニティへの配慮</t>
    <phoneticPr fontId="1"/>
  </si>
  <si>
    <r>
      <t>●</t>
    </r>
    <r>
      <rPr>
        <sz val="9"/>
        <rFont val="Meiryo UI"/>
        <family val="3"/>
        <charset val="128"/>
      </rPr>
      <t>脱炭素に向けて、省エネに取り組んでいる。</t>
    </r>
    <rPh sb="1" eb="2">
      <t>ダツ</t>
    </rPh>
    <rPh sb="2" eb="4">
      <t>タンソ</t>
    </rPh>
    <rPh sb="5" eb="6">
      <t>ム</t>
    </rPh>
    <rPh sb="9" eb="10">
      <t>ショウ</t>
    </rPh>
    <rPh sb="13" eb="14">
      <t>ト</t>
    </rPh>
    <rPh sb="15" eb="16">
      <t>ク</t>
    </rPh>
    <phoneticPr fontId="6"/>
  </si>
  <si>
    <t>●脱炭素に向けて再生可能エネルギーの利用を進めている。</t>
    <rPh sb="1" eb="2">
      <t>ダツ</t>
    </rPh>
    <rPh sb="2" eb="4">
      <t>タンソ</t>
    </rPh>
    <rPh sb="5" eb="6">
      <t>ム</t>
    </rPh>
    <phoneticPr fontId="6"/>
  </si>
  <si>
    <t>●SDGsの各種取組を戦略的・持続的に推進する基盤を整備している。</t>
    <phoneticPr fontId="1"/>
  </si>
  <si>
    <t>●地域課題解決に向けた事業や取組を行っている。</t>
    <phoneticPr fontId="6"/>
  </si>
  <si>
    <t xml:space="preserve"> ●地域社会とのコミュニケーション機会を設けている。</t>
    <phoneticPr fontId="6"/>
  </si>
  <si>
    <t>●脱炭素に向けて、再生可能エネルギーの利用を進めている。</t>
    <rPh sb="1" eb="2">
      <t>ダツ</t>
    </rPh>
    <rPh sb="2" eb="4">
      <t>タンソ</t>
    </rPh>
    <rPh sb="5" eb="6">
      <t>ム</t>
    </rPh>
    <rPh sb="9" eb="11">
      <t>サイセイ</t>
    </rPh>
    <rPh sb="11" eb="13">
      <t>カノウ</t>
    </rPh>
    <rPh sb="19" eb="21">
      <t>リヨウ</t>
    </rPh>
    <rPh sb="22" eb="23">
      <t>スス</t>
    </rPh>
    <phoneticPr fontId="1"/>
  </si>
  <si>
    <t>●女性の活躍を推進するための取組がある。</t>
    <rPh sb="1" eb="3">
      <t>ジョセイ</t>
    </rPh>
    <rPh sb="4" eb="6">
      <t>カツヤク</t>
    </rPh>
    <rPh sb="7" eb="9">
      <t>スイシン</t>
    </rPh>
    <rPh sb="14" eb="16">
      <t>トリクミ</t>
    </rPh>
    <phoneticPr fontId="1"/>
  </si>
  <si>
    <t>C列　ID・分類</t>
    <rPh sb="1" eb="2">
      <t>レツ</t>
    </rPh>
    <rPh sb="6" eb="8">
      <t>ブンルイ</t>
    </rPh>
    <phoneticPr fontId="6"/>
  </si>
  <si>
    <t>D列1</t>
    <phoneticPr fontId="6"/>
  </si>
  <si>
    <t>D列2</t>
    <phoneticPr fontId="1"/>
  </si>
  <si>
    <t>D列9行</t>
    <rPh sb="1" eb="2">
      <t>レツ</t>
    </rPh>
    <rPh sb="3" eb="4">
      <t>ギョウ</t>
    </rPh>
    <phoneticPr fontId="6"/>
  </si>
  <si>
    <t>D列10行</t>
    <rPh sb="1" eb="2">
      <t>レツ</t>
    </rPh>
    <rPh sb="4" eb="5">
      <t>ギョウ</t>
    </rPh>
    <phoneticPr fontId="6"/>
  </si>
  <si>
    <t>D列11行</t>
    <rPh sb="1" eb="2">
      <t>レツ</t>
    </rPh>
    <rPh sb="4" eb="5">
      <t>ギョウ</t>
    </rPh>
    <phoneticPr fontId="6"/>
  </si>
  <si>
    <t>●自社の環境への取り組みを開示している。</t>
    <phoneticPr fontId="6"/>
  </si>
  <si>
    <t>●女性の活躍支援に向けた目標を設定している。</t>
    <phoneticPr fontId="6"/>
  </si>
  <si>
    <t>●女性の活躍を支援するための取り組みがある。</t>
    <phoneticPr fontId="6"/>
  </si>
  <si>
    <t>●従業員に能力開発、教育訓練の機会や人材育成のための仕組みを提供している。</t>
    <rPh sb="1" eb="4">
      <t>ジュウギョウイン</t>
    </rPh>
    <rPh sb="5" eb="7">
      <t>ノウリョク</t>
    </rPh>
    <rPh sb="7" eb="9">
      <t>カイハツ</t>
    </rPh>
    <rPh sb="10" eb="12">
      <t>キョウイク</t>
    </rPh>
    <rPh sb="12" eb="14">
      <t>クンレン</t>
    </rPh>
    <rPh sb="15" eb="17">
      <t>キカイ</t>
    </rPh>
    <rPh sb="18" eb="20">
      <t>ジンザイ</t>
    </rPh>
    <rPh sb="20" eb="22">
      <t>イクセイ</t>
    </rPh>
    <rPh sb="26" eb="28">
      <t>シク</t>
    </rPh>
    <rPh sb="30" eb="32">
      <t>テイキョウ</t>
    </rPh>
    <phoneticPr fontId="6"/>
  </si>
  <si>
    <t>●情報セキュリティ対策を行っている</t>
    <rPh sb="1" eb="3">
      <t>ジョウホウ</t>
    </rPh>
    <rPh sb="9" eb="11">
      <t>タイサク</t>
    </rPh>
    <rPh sb="12" eb="13">
      <t>オコナ</t>
    </rPh>
    <phoneticPr fontId="6"/>
  </si>
  <si>
    <t>●SDGsの各種取組を戦略的・持続的に推進する基盤を整備している。</t>
    <phoneticPr fontId="6"/>
  </si>
  <si>
    <t>●事業継続や事業継承に関する取り組みが進められている。</t>
    <phoneticPr fontId="6"/>
  </si>
  <si>
    <t>豊田市SDGs認証　認証チェックシート</t>
    <rPh sb="0" eb="3">
      <t>トヨタシ</t>
    </rPh>
    <rPh sb="7" eb="9">
      <t>ニンショウ</t>
    </rPh>
    <rPh sb="10" eb="12">
      <t>ニンショウ</t>
    </rPh>
    <phoneticPr fontId="1"/>
  </si>
  <si>
    <t>豊田市SDGs認証　今後の重点目標</t>
    <rPh sb="0" eb="3">
      <t>トヨタシ</t>
    </rPh>
    <rPh sb="7" eb="9">
      <t>ニンショウ</t>
    </rPh>
    <rPh sb="10" eb="12">
      <t>コンゴ</t>
    </rPh>
    <rPh sb="13" eb="15">
      <t>ジュウテン</t>
    </rPh>
    <rPh sb="15" eb="17">
      <t>モクヒョウ</t>
    </rPh>
    <phoneticPr fontId="1"/>
  </si>
  <si>
    <t>【留意事項】
・本シートの記載内容は、１年後に豊田市に対して実施いただく進捗報告の対象となります。</t>
    <rPh sb="1" eb="3">
      <t>リュウイ</t>
    </rPh>
    <rPh sb="3" eb="5">
      <t>ジコウ</t>
    </rPh>
    <rPh sb="13" eb="15">
      <t>キサイ</t>
    </rPh>
    <rPh sb="15" eb="17">
      <t>ナイヨウ</t>
    </rPh>
    <rPh sb="23" eb="26">
      <t>トヨタシ</t>
    </rPh>
    <rPh sb="27" eb="28">
      <t>タイ</t>
    </rPh>
    <rPh sb="30" eb="32">
      <t>ジッシ</t>
    </rPh>
    <rPh sb="36" eb="38">
      <t>シンチョク</t>
    </rPh>
    <rPh sb="38" eb="40">
      <t>ホウコク</t>
    </rPh>
    <rPh sb="41" eb="43">
      <t>タイショウ</t>
    </rPh>
    <phoneticPr fontId="1"/>
  </si>
  <si>
    <t>【主な取組内容】
※製品・サービスのどの様な特徴が、地域内経済循環に繋がると考えられるかという点も記載
※当該製品・サービスの貴社事業における位置づけ（従来技術の応用、新規技術として開発、　新たな分野への挑戦、等）についても記載</t>
    <rPh sb="49" eb="51">
      <t>キサイ</t>
    </rPh>
    <rPh sb="112" eb="114">
      <t>キサイ</t>
    </rPh>
    <phoneticPr fontId="1"/>
  </si>
  <si>
    <t>【主な取組内容】
※なぜ、その製品・サービスが社会課題の解決に繋がるのかという観点も記載
※当該製品・サービスの貴社事業における位置づけ（従来技術の応用、新規技術として開発、新たな分野への挑戦、等）についても記載</t>
    <rPh sb="42" eb="44">
      <t>キサイ</t>
    </rPh>
    <rPh sb="104" eb="106">
      <t>キサイ</t>
    </rPh>
    <phoneticPr fontId="1"/>
  </si>
  <si>
    <t>【主な取組内容】
※なぜ、その製品・サービスが環境問題の改善に繋がるのかという観点も記載
※当該製品・サービスの貴社事業における位置づけ（従来技術の応用、新規技術として開発、新たな分野への挑戦、等）についても記載</t>
    <rPh sb="42" eb="44">
      <t>キサイ</t>
    </rPh>
    <rPh sb="104" eb="106">
      <t>キサイ</t>
    </rPh>
    <phoneticPr fontId="1"/>
  </si>
  <si>
    <t/>
  </si>
  <si>
    <t>・天然資源の持続的利用に配慮した調達を行っている（例：違法伐採などがない認証ラベルの付いた木材・木材製品を調達している、持続可能で環境に配慮している食材を調達している）。</t>
    <rPh sb="19" eb="20">
      <t>オコナ</t>
    </rPh>
    <rPh sb="25" eb="26">
      <t>レイ</t>
    </rPh>
    <rPh sb="74" eb="76">
      <t>ショクザイ</t>
    </rPh>
    <rPh sb="77" eb="79">
      <t>チョウタツ</t>
    </rPh>
    <phoneticPr fontId="6"/>
  </si>
  <si>
    <t>・事業活動に際して、生物の生息地・希少種の保全・在来種への配慮を行っている（例：外来種の駆除活動を行っている、敷地内等にビオトープを整備している）。</t>
    <rPh sb="1" eb="3">
      <t>ジギョウ</t>
    </rPh>
    <rPh sb="3" eb="5">
      <t>カツドウ</t>
    </rPh>
    <rPh sb="6" eb="7">
      <t>サイ</t>
    </rPh>
    <rPh sb="40" eb="43">
      <t>ガイライシュ</t>
    </rPh>
    <rPh sb="44" eb="46">
      <t>クジョ</t>
    </rPh>
    <rPh sb="46" eb="48">
      <t>カツドウ</t>
    </rPh>
    <rPh sb="49" eb="50">
      <t>オコナ</t>
    </rPh>
    <phoneticPr fontId="6"/>
  </si>
  <si>
    <t>・上記の様な製品・サービスの開発や提供にあたって、産官学や異業種との連携に取り組んでいる</t>
    <rPh sb="4" eb="5">
      <t>ヨウ</t>
    </rPh>
    <phoneticPr fontId="1"/>
  </si>
  <si>
    <t>・「えるぼし認定」や「あいち女性輝きカンパニー認証」などを取得している。</t>
    <phoneticPr fontId="1"/>
  </si>
  <si>
    <t>・上記の様な製品・サービスの開発や提供にあたって、産官学や異業種との連携に取り組んでいる</t>
    <rPh sb="1" eb="3">
      <t>ジョウキ</t>
    </rPh>
    <rPh sb="6" eb="8">
      <t>セイヒン</t>
    </rPh>
    <rPh sb="14" eb="16">
      <t>カイハツ</t>
    </rPh>
    <rPh sb="17" eb="19">
      <t>テイキョウ</t>
    </rPh>
    <rPh sb="37" eb="38">
      <t>ト</t>
    </rPh>
    <rPh sb="39" eb="40">
      <t>ク</t>
    </rPh>
    <phoneticPr fontId="1"/>
  </si>
  <si>
    <t>【主な取組内容（2021年度以降）】
※継続して実施している取組である場合は、開始時期や頻度も記載</t>
    <rPh sb="30" eb="32">
      <t>トリクミ</t>
    </rPh>
    <phoneticPr fontId="1"/>
  </si>
  <si>
    <t>・上記の様な製品・サービスの開発や提供にあたって、産官学や異業種、地域間企業との連携に取り組んでいる。</t>
    <rPh sb="1" eb="3">
      <t>ジョウキ</t>
    </rPh>
    <rPh sb="33" eb="35">
      <t>チイキ</t>
    </rPh>
    <rPh sb="35" eb="36">
      <t>カン</t>
    </rPh>
    <rPh sb="36" eb="38">
      <t>キギョウ</t>
    </rPh>
    <phoneticPr fontId="1"/>
  </si>
  <si>
    <t xml:space="preserve">【取得している認証がある場合】
認証名／取得年月：
【取組を公開している媒体がある場合】
媒体名やURL等：
【主な取組内容】
※目標等をバックキャスティングで設定している場合は、その旨も記載
</t>
    <rPh sb="1" eb="3">
      <t>シュトク</t>
    </rPh>
    <rPh sb="7" eb="9">
      <t>ニンショウ</t>
    </rPh>
    <rPh sb="12" eb="14">
      <t>バアイ</t>
    </rPh>
    <rPh sb="16" eb="18">
      <t>ニンショウ</t>
    </rPh>
    <rPh sb="18" eb="19">
      <t>メイ</t>
    </rPh>
    <rPh sb="20" eb="22">
      <t>シュトク</t>
    </rPh>
    <rPh sb="22" eb="23">
      <t>ネン</t>
    </rPh>
    <rPh sb="23" eb="24">
      <t>ツキ</t>
    </rPh>
    <rPh sb="28" eb="30">
      <t>トリクミ</t>
    </rPh>
    <rPh sb="31" eb="33">
      <t>コウカイ</t>
    </rPh>
    <rPh sb="37" eb="39">
      <t>バイタイ</t>
    </rPh>
    <rPh sb="58" eb="59">
      <t>オモ</t>
    </rPh>
    <rPh sb="60" eb="62">
      <t>トリクミ</t>
    </rPh>
    <rPh sb="62" eb="64">
      <t>ナイヨウ</t>
    </rPh>
    <rPh sb="67" eb="69">
      <t>モクヒョウ</t>
    </rPh>
    <rPh sb="69" eb="70">
      <t>トウ</t>
    </rPh>
    <rPh sb="82" eb="84">
      <t>セッテイ</t>
    </rPh>
    <rPh sb="88" eb="90">
      <t>バアイ</t>
    </rPh>
    <rPh sb="94" eb="95">
      <t>ムネ</t>
    </rPh>
    <rPh sb="96" eb="98">
      <t>キサイ</t>
    </rPh>
    <phoneticPr fontId="1"/>
  </si>
  <si>
    <t>④単なる「ネガティブインパクトの緩和」に留まらず、新たな製品や製法の開発、アップサイクルへの取組など、環境課題を事業の「機会」に変えた取組を行っている：+1点</t>
    <rPh sb="46" eb="48">
      <t>トリクミ</t>
    </rPh>
    <phoneticPr fontId="1"/>
  </si>
  <si>
    <r>
      <t xml:space="preserve">①「具体的な取組」について
</t>
    </r>
    <r>
      <rPr>
        <sz val="16"/>
        <color theme="1"/>
        <rFont val="Meiryo UI"/>
        <family val="3"/>
        <charset val="128"/>
      </rPr>
      <t>・実績を確認する
　ー環境マネジメント：　
　　・計画があるか、実行されているか、実施結果を振り返り計画に反映しているか、かかる実施体制が整っているか（責任部署がある、定例の進捗確認会議体がある）等
※第三者が評価する認証を取得している場合は、「認証名・取得年月」の記載があれば①を加点とする</t>
    </r>
    <r>
      <rPr>
        <b/>
        <sz val="16"/>
        <color theme="1"/>
        <rFont val="Meiryo UI"/>
        <family val="3"/>
        <charset val="128"/>
      </rPr>
      <t xml:space="preserve">
　ー取組開示：
　</t>
    </r>
    <r>
      <rPr>
        <sz val="16"/>
        <color theme="1"/>
        <rFont val="Meiryo UI"/>
        <family val="3"/>
        <charset val="128"/>
      </rPr>
      <t>　・取組の開示があるか</t>
    </r>
    <r>
      <rPr>
        <b/>
        <sz val="16"/>
        <color theme="1"/>
        <rFont val="Meiryo UI"/>
        <family val="3"/>
        <charset val="128"/>
      </rPr>
      <t xml:space="preserve">
②「企業戦略・目標に則って、バックキャストで行動計画を策定」について
　　</t>
    </r>
    <r>
      <rPr>
        <sz val="16"/>
        <color theme="1"/>
        <rFont val="Meiryo UI"/>
        <family val="3"/>
        <charset val="128"/>
      </rPr>
      <t>・環境マネジメントの目標や計画について、一部門の過去の延長線上ではなく、中長期的な社としての目標を有しているか、その上でのマネジメント目標・計画となっているか</t>
    </r>
    <rPh sb="5" eb="7">
      <t>トリクミ</t>
    </rPh>
    <rPh sb="15" eb="17">
      <t>ジッセキ</t>
    </rPh>
    <rPh sb="18" eb="20">
      <t>カクニン</t>
    </rPh>
    <rPh sb="25" eb="27">
      <t>カンキョウ</t>
    </rPh>
    <rPh sb="39" eb="41">
      <t>ケイカク</t>
    </rPh>
    <rPh sb="46" eb="48">
      <t>ジッコウ</t>
    </rPh>
    <rPh sb="55" eb="57">
      <t>ジッシ</t>
    </rPh>
    <rPh sb="57" eb="59">
      <t>ケッカ</t>
    </rPh>
    <rPh sb="60" eb="61">
      <t>フ</t>
    </rPh>
    <rPh sb="62" eb="63">
      <t>カエ</t>
    </rPh>
    <rPh sb="64" eb="66">
      <t>ケイカク</t>
    </rPh>
    <rPh sb="67" eb="69">
      <t>ハンエイ</t>
    </rPh>
    <rPh sb="77" eb="79">
      <t>ジッシ</t>
    </rPh>
    <rPh sb="79" eb="81">
      <t>タイセイ</t>
    </rPh>
    <rPh sb="82" eb="83">
      <t>トトノ</t>
    </rPh>
    <rPh sb="89" eb="91">
      <t>セキニン</t>
    </rPh>
    <rPh sb="91" eb="93">
      <t>ブショ</t>
    </rPh>
    <rPh sb="97" eb="99">
      <t>テイレイ</t>
    </rPh>
    <rPh sb="100" eb="102">
      <t>シンチョク</t>
    </rPh>
    <rPh sb="104" eb="106">
      <t>カイギ</t>
    </rPh>
    <rPh sb="106" eb="107">
      <t>タイ</t>
    </rPh>
    <rPh sb="111" eb="112">
      <t>トウ</t>
    </rPh>
    <rPh sb="115" eb="118">
      <t>ダイサンシャ</t>
    </rPh>
    <rPh sb="119" eb="121">
      <t>ヒョウカ</t>
    </rPh>
    <rPh sb="123" eb="125">
      <t>ニンショウ</t>
    </rPh>
    <rPh sb="126" eb="128">
      <t>シュトク</t>
    </rPh>
    <rPh sb="132" eb="134">
      <t>バアイ</t>
    </rPh>
    <rPh sb="137" eb="140">
      <t>ニンショウメイ</t>
    </rPh>
    <rPh sb="141" eb="143">
      <t>シュトク</t>
    </rPh>
    <rPh sb="143" eb="145">
      <t>ネンゲツ</t>
    </rPh>
    <rPh sb="147" eb="149">
      <t>キサイ</t>
    </rPh>
    <rPh sb="155" eb="157">
      <t>カテン</t>
    </rPh>
    <rPh sb="162" eb="164">
      <t>トリクミ</t>
    </rPh>
    <rPh sb="164" eb="166">
      <t>カイジ</t>
    </rPh>
    <rPh sb="171" eb="173">
      <t>トリクミ</t>
    </rPh>
    <rPh sb="174" eb="176">
      <t>カイジ</t>
    </rPh>
    <rPh sb="181" eb="183">
      <t>キギョウ</t>
    </rPh>
    <rPh sb="184" eb="186">
      <t>センリャク</t>
    </rPh>
    <rPh sb="187" eb="189">
      <t>モクヒョウ</t>
    </rPh>
    <rPh sb="190" eb="191">
      <t>ノット</t>
    </rPh>
    <rPh sb="202" eb="204">
      <t>コウドウ</t>
    </rPh>
    <rPh sb="204" eb="206">
      <t>ケイカク</t>
    </rPh>
    <rPh sb="207" eb="209">
      <t>サクテイ</t>
    </rPh>
    <rPh sb="219" eb="221">
      <t>カンキョウ</t>
    </rPh>
    <rPh sb="228" eb="230">
      <t>モクヒョウ</t>
    </rPh>
    <rPh sb="239" eb="242">
      <t>イチブモン</t>
    </rPh>
    <rPh sb="245" eb="247">
      <t>エンチョウ</t>
    </rPh>
    <rPh sb="247" eb="248">
      <t>セン</t>
    </rPh>
    <rPh sb="248" eb="249">
      <t>ウエ</t>
    </rPh>
    <rPh sb="267" eb="268">
      <t>ユウ</t>
    </rPh>
    <rPh sb="277" eb="278">
      <t>ウエ</t>
    </rPh>
    <rPh sb="286" eb="288">
      <t>モクヒョウ</t>
    </rPh>
    <rPh sb="289" eb="291">
      <t>ケイカク</t>
    </rPh>
    <phoneticPr fontId="1"/>
  </si>
  <si>
    <r>
      <t xml:space="preserve">②「事業のマテリアリティを考慮」について
</t>
    </r>
    <r>
      <rPr>
        <sz val="16"/>
        <color theme="1"/>
        <rFont val="Meiryo UI"/>
        <family val="3"/>
        <charset val="128"/>
      </rPr>
      <t>・マテリアリティは組織の「重要課題」のこと。事業の内容を踏まえた際に、その取組が本質的か／取組の効果・影響が大きいと考えられるか
　ー例：「EV車導入」
　　運輸業（CO2排出の8割が輸送）→マテリアリティを考慮
　　小売店（CO2排出の7割が店舗、自社の社有車由来は1割）→マテリアリティ考慮とまでは言えない</t>
    </r>
    <r>
      <rPr>
        <b/>
        <sz val="16"/>
        <color theme="1"/>
        <rFont val="Meiryo UI"/>
        <family val="3"/>
        <charset val="128"/>
      </rPr>
      <t xml:space="preserve">
・</t>
    </r>
    <r>
      <rPr>
        <sz val="16"/>
        <color theme="1"/>
        <rFont val="Meiryo UI"/>
        <family val="3"/>
        <charset val="128"/>
      </rPr>
      <t>事業に即した取組であり、取組の効果が相応にあると想定される場合は、加点
※製造業における「工場のLED導入」「節電運動」は、工場設備や製造プロセス、材料調達などより本質的な取組とは異なるため、加点なし</t>
    </r>
    <rPh sb="2" eb="4">
      <t>ジギョウ</t>
    </rPh>
    <rPh sb="13" eb="15">
      <t>コウリョ</t>
    </rPh>
    <rPh sb="30" eb="32">
      <t>ソシキ</t>
    </rPh>
    <rPh sb="34" eb="36">
      <t>ジュウヨウ</t>
    </rPh>
    <rPh sb="36" eb="38">
      <t>カダイ</t>
    </rPh>
    <rPh sb="43" eb="45">
      <t>ジギョウ</t>
    </rPh>
    <rPh sb="46" eb="48">
      <t>ナイヨウ</t>
    </rPh>
    <rPh sb="49" eb="50">
      <t>フ</t>
    </rPh>
    <rPh sb="53" eb="54">
      <t>サイ</t>
    </rPh>
    <rPh sb="58" eb="60">
      <t>トリクミ</t>
    </rPh>
    <rPh sb="61" eb="63">
      <t>ホンシツ</t>
    </rPh>
    <rPh sb="63" eb="64">
      <t>テキ</t>
    </rPh>
    <rPh sb="66" eb="68">
      <t>トリクミ</t>
    </rPh>
    <rPh sb="69" eb="71">
      <t>コウカ</t>
    </rPh>
    <rPh sb="72" eb="74">
      <t>エイキョウ</t>
    </rPh>
    <rPh sb="75" eb="76">
      <t>オオ</t>
    </rPh>
    <rPh sb="79" eb="80">
      <t>カンガ</t>
    </rPh>
    <rPh sb="88" eb="89">
      <t>タト</t>
    </rPh>
    <rPh sb="93" eb="94">
      <t>クルマ</t>
    </rPh>
    <rPh sb="94" eb="96">
      <t>ドウニュウ</t>
    </rPh>
    <rPh sb="100" eb="103">
      <t>ウンユギョウ</t>
    </rPh>
    <rPh sb="107" eb="109">
      <t>ハイシュツ</t>
    </rPh>
    <rPh sb="111" eb="112">
      <t>ワリ</t>
    </rPh>
    <rPh sb="113" eb="115">
      <t>ユソウ</t>
    </rPh>
    <rPh sb="125" eb="127">
      <t>コウリョ</t>
    </rPh>
    <rPh sb="130" eb="133">
      <t>コウリテン</t>
    </rPh>
    <rPh sb="137" eb="139">
      <t>ハイシュツ</t>
    </rPh>
    <rPh sb="141" eb="142">
      <t>ワリ</t>
    </rPh>
    <rPh sb="143" eb="145">
      <t>テンポ</t>
    </rPh>
    <rPh sb="146" eb="148">
      <t>ジシャ</t>
    </rPh>
    <rPh sb="149" eb="152">
      <t>シャユウシャ</t>
    </rPh>
    <rPh sb="152" eb="154">
      <t>ユライ</t>
    </rPh>
    <rPh sb="156" eb="157">
      <t>ワリ</t>
    </rPh>
    <rPh sb="166" eb="168">
      <t>コウリョ</t>
    </rPh>
    <rPh sb="172" eb="173">
      <t>イ</t>
    </rPh>
    <rPh sb="178" eb="180">
      <t>ジギョウ</t>
    </rPh>
    <rPh sb="181" eb="182">
      <t>ソク</t>
    </rPh>
    <rPh sb="184" eb="186">
      <t>トリクミ</t>
    </rPh>
    <rPh sb="190" eb="192">
      <t>トリクミ</t>
    </rPh>
    <rPh sb="193" eb="195">
      <t>コウカ</t>
    </rPh>
    <rPh sb="196" eb="198">
      <t>ソウオウ</t>
    </rPh>
    <rPh sb="202" eb="204">
      <t>ソウテイ</t>
    </rPh>
    <rPh sb="207" eb="209">
      <t>バアイ</t>
    </rPh>
    <rPh sb="211" eb="213">
      <t>カテン</t>
    </rPh>
    <rPh sb="215" eb="218">
      <t>セイゾウギョウ</t>
    </rPh>
    <rPh sb="223" eb="225">
      <t>コウジョウ</t>
    </rPh>
    <rPh sb="229" eb="231">
      <t>ドウニュウ</t>
    </rPh>
    <rPh sb="233" eb="235">
      <t>セツデン</t>
    </rPh>
    <rPh sb="235" eb="237">
      <t>ウンドウ</t>
    </rPh>
    <rPh sb="240" eb="242">
      <t>コウジョウ</t>
    </rPh>
    <rPh sb="242" eb="244">
      <t>セツビ</t>
    </rPh>
    <rPh sb="245" eb="247">
      <t>セイゾウ</t>
    </rPh>
    <rPh sb="252" eb="254">
      <t>ザイリョウ</t>
    </rPh>
    <rPh sb="254" eb="256">
      <t>チョウタツ</t>
    </rPh>
    <rPh sb="260" eb="262">
      <t>ホンシツ</t>
    </rPh>
    <rPh sb="262" eb="263">
      <t>テキ</t>
    </rPh>
    <rPh sb="264" eb="266">
      <t>トリクミ</t>
    </rPh>
    <rPh sb="268" eb="269">
      <t>コト</t>
    </rPh>
    <rPh sb="274" eb="276">
      <t>カテン</t>
    </rPh>
    <phoneticPr fontId="1"/>
  </si>
  <si>
    <r>
      <t xml:space="preserve">②「事業のマテリアリティを考慮」について
</t>
    </r>
    <r>
      <rPr>
        <sz val="16"/>
        <color theme="1"/>
        <rFont val="Meiryo UI"/>
        <family val="3"/>
        <charset val="128"/>
      </rPr>
      <t xml:space="preserve">・例えば、製造業で工場廃棄物が最も大きな廃棄物割合を占めるも、「本社の古紙回収」など本質から逸れた内容・影響度が限られる内容は加点なし
</t>
    </r>
    <r>
      <rPr>
        <b/>
        <sz val="16"/>
        <color theme="1"/>
        <rFont val="Meiryo UI"/>
        <family val="3"/>
        <charset val="128"/>
      </rPr>
      <t xml:space="preserve">
④「ネガティブインパクトの緩和」「事業機会に変えた取組」について
</t>
    </r>
    <r>
      <rPr>
        <sz val="16"/>
        <color theme="1"/>
        <rFont val="Meiryo UI"/>
        <family val="3"/>
        <charset val="128"/>
      </rPr>
      <t>・ネガティブインパクトとは、企業の製品・サービスあるいは活動に伴い社会・環境に及ぼす負の影響。例えば、環境に優しい製品を製造しても、その製造過程で大量の希少資源が必要であったり、大量の廃棄物が生じる様な場合、製品使用を通じたポジティブインパクトと同時に、資源枯渇や廃棄物増といったネガティブインパクトが生じていることになる
・「ネガティブインパクトの緩和」とは、例えば「リサイクルを通じて廃棄物を削減しよう」という様な試み。一方、「事業機会に変えた取組」とは、例えば「資源枯渇に対応する代替素材の開発」「そもそも廃棄物が生じない商品設計」「廃棄物をアップサイクルして新たな製品へ」など、従来の負の影響を軽減するのではなく、商品設計や流通などの仕組みを根本から変えようとする試みを想定</t>
    </r>
    <rPh sb="2" eb="4">
      <t>ジギョウ</t>
    </rPh>
    <rPh sb="13" eb="15">
      <t>コウリョ</t>
    </rPh>
    <rPh sb="103" eb="105">
      <t>カンワ</t>
    </rPh>
    <rPh sb="107" eb="109">
      <t>ジギョウ</t>
    </rPh>
    <rPh sb="109" eb="111">
      <t>キカイ</t>
    </rPh>
    <rPh sb="112" eb="113">
      <t>カ</t>
    </rPh>
    <rPh sb="115" eb="117">
      <t>トリクミ</t>
    </rPh>
    <rPh sb="154" eb="155">
      <t>トモナ</t>
    </rPh>
    <rPh sb="165" eb="166">
      <t>フ</t>
    </rPh>
    <rPh sb="170" eb="171">
      <t>タト</t>
    </rPh>
    <rPh sb="174" eb="176">
      <t>カンキョウ</t>
    </rPh>
    <rPh sb="177" eb="178">
      <t>ヤサ</t>
    </rPh>
    <rPh sb="180" eb="182">
      <t>セイヒン</t>
    </rPh>
    <rPh sb="183" eb="185">
      <t>セイゾウ</t>
    </rPh>
    <rPh sb="191" eb="193">
      <t>セイゾウ</t>
    </rPh>
    <rPh sb="193" eb="195">
      <t>カテイ</t>
    </rPh>
    <rPh sb="196" eb="198">
      <t>タイリョウ</t>
    </rPh>
    <rPh sb="199" eb="201">
      <t>キショウ</t>
    </rPh>
    <rPh sb="201" eb="203">
      <t>シゲン</t>
    </rPh>
    <rPh sb="204" eb="206">
      <t>ヒツヨウ</t>
    </rPh>
    <rPh sb="212" eb="214">
      <t>タイリョウ</t>
    </rPh>
    <rPh sb="215" eb="218">
      <t>ハイキブツ</t>
    </rPh>
    <rPh sb="219" eb="220">
      <t>ショウ</t>
    </rPh>
    <rPh sb="222" eb="223">
      <t>ヨウ</t>
    </rPh>
    <rPh sb="224" eb="226">
      <t>バアイ</t>
    </rPh>
    <rPh sb="227" eb="229">
      <t>セイヒン</t>
    </rPh>
    <rPh sb="229" eb="231">
      <t>シヨウ</t>
    </rPh>
    <rPh sb="232" eb="233">
      <t>ツウ</t>
    </rPh>
    <rPh sb="246" eb="248">
      <t>ドウジ</t>
    </rPh>
    <rPh sb="250" eb="252">
      <t>シゲン</t>
    </rPh>
    <rPh sb="252" eb="254">
      <t>コカツ</t>
    </rPh>
    <rPh sb="255" eb="258">
      <t>ハイキブツ</t>
    </rPh>
    <rPh sb="258" eb="259">
      <t>ゾウ</t>
    </rPh>
    <rPh sb="274" eb="275">
      <t>ショウ</t>
    </rPh>
    <rPh sb="298" eb="300">
      <t>カンワ</t>
    </rPh>
    <rPh sb="304" eb="305">
      <t>タト</t>
    </rPh>
    <rPh sb="314" eb="315">
      <t>ツウ</t>
    </rPh>
    <rPh sb="339" eb="341">
      <t>ジギョウ</t>
    </rPh>
    <rPh sb="341" eb="343">
      <t>キカイ</t>
    </rPh>
    <rPh sb="344" eb="345">
      <t>カ</t>
    </rPh>
    <rPh sb="347" eb="349">
      <t>トリクミ</t>
    </rPh>
    <rPh sb="353" eb="354">
      <t>タト</t>
    </rPh>
    <rPh sb="357" eb="359">
      <t>シゲン</t>
    </rPh>
    <rPh sb="359" eb="361">
      <t>コカツ</t>
    </rPh>
    <rPh sb="362" eb="364">
      <t>タイオウ</t>
    </rPh>
    <rPh sb="366" eb="368">
      <t>ダイタイ</t>
    </rPh>
    <rPh sb="368" eb="370">
      <t>ソザイ</t>
    </rPh>
    <rPh sb="371" eb="373">
      <t>カイハツ</t>
    </rPh>
    <rPh sb="379" eb="382">
      <t>ハイキブツ</t>
    </rPh>
    <rPh sb="383" eb="384">
      <t>ショウ</t>
    </rPh>
    <rPh sb="387" eb="389">
      <t>ショウヒン</t>
    </rPh>
    <rPh sb="389" eb="391">
      <t>セッケイ</t>
    </rPh>
    <rPh sb="393" eb="396">
      <t>ハイキブツ</t>
    </rPh>
    <rPh sb="406" eb="407">
      <t>アラ</t>
    </rPh>
    <rPh sb="409" eb="411">
      <t>セイヒン</t>
    </rPh>
    <rPh sb="416" eb="418">
      <t>ジュウライ</t>
    </rPh>
    <rPh sb="419" eb="420">
      <t>フ</t>
    </rPh>
    <rPh sb="421" eb="423">
      <t>エイキョウ</t>
    </rPh>
    <rPh sb="424" eb="426">
      <t>ケイゲン</t>
    </rPh>
    <rPh sb="434" eb="436">
      <t>ショウヒン</t>
    </rPh>
    <rPh sb="436" eb="438">
      <t>セッケイ</t>
    </rPh>
    <rPh sb="439" eb="441">
      <t>リュウツウ</t>
    </rPh>
    <rPh sb="444" eb="446">
      <t>シク</t>
    </rPh>
    <rPh sb="448" eb="450">
      <t>コンポン</t>
    </rPh>
    <rPh sb="452" eb="453">
      <t>カ</t>
    </rPh>
    <rPh sb="459" eb="460">
      <t>ココロ</t>
    </rPh>
    <rPh sb="462" eb="464">
      <t>ソウテイ</t>
    </rPh>
    <phoneticPr fontId="1"/>
  </si>
  <si>
    <r>
      <t xml:space="preserve">「チャレンジ」について
</t>
    </r>
    <r>
      <rPr>
        <sz val="16"/>
        <color theme="1"/>
        <rFont val="Meiryo UI"/>
        <family val="3"/>
        <charset val="128"/>
      </rPr>
      <t xml:space="preserve">・本業の範囲で、これまでの取組の延長線上にある場合は、加点なし
</t>
    </r>
    <r>
      <rPr>
        <b/>
        <sz val="16"/>
        <color theme="1"/>
        <rFont val="Meiryo UI"/>
        <family val="3"/>
        <charset val="128"/>
      </rPr>
      <t xml:space="preserve">
「イノベーション」について
</t>
    </r>
    <r>
      <rPr>
        <sz val="16"/>
        <color theme="1"/>
        <rFont val="Meiryo UI"/>
        <family val="3"/>
        <charset val="128"/>
      </rPr>
      <t>・類似の製品・サービス、取組は既に世の中に充分に浸透している場合は、加点なし
＜具体的な判断事例＞
※例えば、建設業において、ZEB・ZEHは既に存在する製品であるも、新たな取組でもあり、充分に浸透しきっているとまでは言えない。こうした取組について、必ずしも個社のイノベーションとは言い難い側面はあれど、「②これまであった製品・サービスに改良を加えた取組である」を加点することは可能とする</t>
    </r>
    <rPh sb="80" eb="82">
      <t>ジュウブン</t>
    </rPh>
    <rPh sb="83" eb="85">
      <t>シントウ</t>
    </rPh>
    <rPh sb="99" eb="102">
      <t>グタイテキ</t>
    </rPh>
    <rPh sb="103" eb="105">
      <t>ハンダン</t>
    </rPh>
    <rPh sb="105" eb="107">
      <t>ジレイ</t>
    </rPh>
    <rPh sb="110" eb="111">
      <t>タト</t>
    </rPh>
    <rPh sb="114" eb="117">
      <t>ケンセツギョウ</t>
    </rPh>
    <rPh sb="130" eb="131">
      <t>スデ</t>
    </rPh>
    <rPh sb="132" eb="134">
      <t>ソンザイ</t>
    </rPh>
    <rPh sb="136" eb="138">
      <t>セイヒン</t>
    </rPh>
    <rPh sb="143" eb="144">
      <t>アラ</t>
    </rPh>
    <rPh sb="146" eb="148">
      <t>トリクミ</t>
    </rPh>
    <rPh sb="153" eb="155">
      <t>ジュウブン</t>
    </rPh>
    <rPh sb="156" eb="158">
      <t>シントウ</t>
    </rPh>
    <rPh sb="168" eb="169">
      <t>イ</t>
    </rPh>
    <rPh sb="177" eb="179">
      <t>トリクミ</t>
    </rPh>
    <rPh sb="184" eb="185">
      <t>カナラ</t>
    </rPh>
    <rPh sb="188" eb="190">
      <t>コシャ</t>
    </rPh>
    <rPh sb="200" eb="201">
      <t>イ</t>
    </rPh>
    <rPh sb="202" eb="203">
      <t>ガタ</t>
    </rPh>
    <rPh sb="204" eb="206">
      <t>ソクメン</t>
    </rPh>
    <rPh sb="220" eb="222">
      <t>セイヒン</t>
    </rPh>
    <rPh sb="228" eb="230">
      <t>カイリョウ</t>
    </rPh>
    <rPh sb="231" eb="232">
      <t>クワ</t>
    </rPh>
    <rPh sb="234" eb="236">
      <t>トリクミ</t>
    </rPh>
    <rPh sb="241" eb="243">
      <t>カテン</t>
    </rPh>
    <rPh sb="248" eb="250">
      <t>カノウ</t>
    </rPh>
    <phoneticPr fontId="1"/>
  </si>
  <si>
    <t>●脱炭素に向けて、再生可能エネルギーの利用を進めている。</t>
    <phoneticPr fontId="6"/>
  </si>
  <si>
    <t>①法定を超える、具体的な取組を実施している：+1点</t>
    <rPh sb="4" eb="5">
      <t>コ</t>
    </rPh>
    <phoneticPr fontId="1"/>
  </si>
  <si>
    <t>・事業所からの排水・汚水による水質汚濁防止に向け、法定を上回る取組がある。</t>
    <phoneticPr fontId="1"/>
  </si>
  <si>
    <t>③取組結果を把握し、成果を挙げている：+２点</t>
    <phoneticPr fontId="1"/>
  </si>
  <si>
    <t>非認証</t>
    <rPh sb="0" eb="3">
      <t>ヒニンショウ</t>
    </rPh>
    <phoneticPr fontId="1"/>
  </si>
  <si>
    <t>・「BCP策定」の場合、何かしら具体的に策定していることを記載すれば、詳細記載がなくとも①を加点</t>
    <rPh sb="5" eb="7">
      <t>サクテイ</t>
    </rPh>
    <rPh sb="9" eb="11">
      <t>バアイ</t>
    </rPh>
    <rPh sb="16" eb="19">
      <t>グタイテキ</t>
    </rPh>
    <phoneticPr fontId="1"/>
  </si>
  <si>
    <r>
      <t xml:space="preserve">①「具体的な取組」について
</t>
    </r>
    <r>
      <rPr>
        <sz val="16"/>
        <color theme="1"/>
        <rFont val="Meiryo UI"/>
        <family val="3"/>
        <charset val="128"/>
      </rPr>
      <t>・「ポスターを張ってある」など、簡易的な啓蒙に留まり、実効性が疑わしいものは加点なし</t>
    </r>
    <r>
      <rPr>
        <b/>
        <sz val="16"/>
        <color theme="1"/>
        <rFont val="Meiryo UI"/>
        <family val="3"/>
        <charset val="128"/>
      </rPr>
      <t xml:space="preserve">
②「ルールや制度構築」について
</t>
    </r>
    <r>
      <rPr>
        <sz val="16"/>
        <color theme="1"/>
        <rFont val="Meiryo UI"/>
        <family val="3"/>
        <charset val="128"/>
      </rPr>
      <t xml:space="preserve">・日常的・定例的なものとなっているのであれば「ルール・制度」に加点
※メンター制度がある、特別な環境が整備されている（例：イスラム教徒への祈りの場）など
</t>
    </r>
    <r>
      <rPr>
        <b/>
        <sz val="16"/>
        <color theme="1"/>
        <rFont val="Meiryo UI"/>
        <family val="3"/>
        <charset val="128"/>
      </rPr>
      <t xml:space="preserve">
③「体制の構築」について
</t>
    </r>
    <r>
      <rPr>
        <sz val="16"/>
        <color theme="1"/>
        <rFont val="Meiryo UI"/>
        <family val="3"/>
        <charset val="128"/>
      </rPr>
      <t>・実行に際して担当者が必要な施策は、「体制」に加点
※相談窓口が設置されている、勉強会がある、など</t>
    </r>
    <rPh sb="2" eb="5">
      <t>グタイテキ</t>
    </rPh>
    <rPh sb="6" eb="8">
      <t>トリクミ</t>
    </rPh>
    <rPh sb="64" eb="66">
      <t>セイド</t>
    </rPh>
    <rPh sb="66" eb="68">
      <t>コウチク</t>
    </rPh>
    <rPh sb="80" eb="81">
      <t>レイ</t>
    </rPh>
    <rPh sb="113" eb="115">
      <t>セイド</t>
    </rPh>
    <rPh sb="119" eb="121">
      <t>トクベツ</t>
    </rPh>
    <rPh sb="122" eb="124">
      <t>カンキョウ</t>
    </rPh>
    <rPh sb="125" eb="127">
      <t>セイビ</t>
    </rPh>
    <rPh sb="133" eb="134">
      <t>レイ</t>
    </rPh>
    <rPh sb="139" eb="141">
      <t>キョウト</t>
    </rPh>
    <rPh sb="143" eb="144">
      <t>イノ</t>
    </rPh>
    <rPh sb="146" eb="147">
      <t>バ</t>
    </rPh>
    <rPh sb="154" eb="156">
      <t>タイセイ</t>
    </rPh>
    <rPh sb="157" eb="159">
      <t>コウチク</t>
    </rPh>
    <rPh sb="192" eb="194">
      <t>ソウダン</t>
    </rPh>
    <rPh sb="194" eb="196">
      <t>マドグチ</t>
    </rPh>
    <rPh sb="197" eb="199">
      <t>セッチ</t>
    </rPh>
    <rPh sb="205" eb="208">
      <t>ベンキョウカイ</t>
    </rPh>
    <phoneticPr fontId="1"/>
  </si>
  <si>
    <r>
      <t xml:space="preserve">①「具体的な取組」について
</t>
    </r>
    <r>
      <rPr>
        <sz val="16"/>
        <color theme="1"/>
        <rFont val="Meiryo UI"/>
        <family val="3"/>
        <charset val="128"/>
      </rPr>
      <t>・現在実績がなくとも、今後近い将来における導入を具体的に検討している場合は、加点対象</t>
    </r>
    <rPh sb="15" eb="17">
      <t>ゲンザイ</t>
    </rPh>
    <rPh sb="17" eb="19">
      <t>ジッセキ</t>
    </rPh>
    <rPh sb="25" eb="27">
      <t>コンゴ</t>
    </rPh>
    <rPh sb="27" eb="28">
      <t>チカ</t>
    </rPh>
    <rPh sb="29" eb="31">
      <t>ショウライ</t>
    </rPh>
    <rPh sb="35" eb="37">
      <t>ドウニュウ</t>
    </rPh>
    <rPh sb="38" eb="41">
      <t>グタイテキ</t>
    </rPh>
    <rPh sb="42" eb="44">
      <t>ケントウ</t>
    </rPh>
    <rPh sb="48" eb="50">
      <t>バアイ</t>
    </rPh>
    <rPh sb="52" eb="54">
      <t>カテン</t>
    </rPh>
    <rPh sb="54" eb="56">
      <t>タイショウ</t>
    </rPh>
    <phoneticPr fontId="1"/>
  </si>
  <si>
    <t>【主な取組内容（法定を上回る取組のみ記載）】
【取組の成果】</t>
    <rPh sb="1" eb="2">
      <t>オモ</t>
    </rPh>
    <rPh sb="3" eb="5">
      <t>トリクミ</t>
    </rPh>
    <rPh sb="5" eb="7">
      <t>ナイヨウ</t>
    </rPh>
    <rPh sb="8" eb="10">
      <t>ホウテイ</t>
    </rPh>
    <rPh sb="11" eb="13">
      <t>ウワマワ</t>
    </rPh>
    <rPh sb="18" eb="20">
      <t>キサイ</t>
    </rPh>
    <phoneticPr fontId="1"/>
  </si>
  <si>
    <t>【取得している認証がある場合】
認証名／取得年月：
【主な取組内容（法定を上回る取組である場合は、その旨を明記）】
【取組の成果】</t>
    <rPh sb="38" eb="40">
      <t>ウワマワ</t>
    </rPh>
    <phoneticPr fontId="1"/>
  </si>
  <si>
    <t>②法定を上回る、具体的な取組を実施している：+1点</t>
    <rPh sb="4" eb="6">
      <t>ウワマワ</t>
    </rPh>
    <phoneticPr fontId="1"/>
  </si>
  <si>
    <t>6.3、7.2、7.3、8.4、11.6、12.2、12.4、12.5、12.6、13.2、14.1、14.3、15.1、15.2</t>
    <phoneticPr fontId="6"/>
  </si>
  <si>
    <t>7.3、8.4、9.4、13.2</t>
    <phoneticPr fontId="6"/>
  </si>
  <si>
    <t>7.3、8.4、9.4、13.2</t>
    <phoneticPr fontId="1"/>
  </si>
  <si>
    <t>7.3、8.4、13.2</t>
    <phoneticPr fontId="6"/>
  </si>
  <si>
    <t>7.2、9.4、13.2</t>
    <phoneticPr fontId="1"/>
  </si>
  <si>
    <t>7.2、13.2</t>
    <phoneticPr fontId="1"/>
  </si>
  <si>
    <t>12.2、14.4、15.2</t>
    <phoneticPr fontId="6"/>
  </si>
  <si>
    <t>14.2、15.1、15.4、15.5、15.7、15.8、15.9</t>
    <phoneticPr fontId="6"/>
  </si>
  <si>
    <t>15.1、15.2、15.3、15.4、15.5、15.8</t>
    <phoneticPr fontId="6"/>
  </si>
  <si>
    <t>14、15</t>
    <phoneticPr fontId="1"/>
  </si>
  <si>
    <t>8.8、10.2、10.3</t>
    <phoneticPr fontId="6"/>
  </si>
  <si>
    <t>8.4、12.2、12.3</t>
    <phoneticPr fontId="6"/>
  </si>
  <si>
    <t>1､2､3､4､5､9､10､11､16､17</t>
    <phoneticPr fontId="6"/>
  </si>
  <si>
    <t>1､2､3､4､5､9､10､11､16</t>
    <phoneticPr fontId="6"/>
  </si>
  <si>
    <t>4.7、12.8</t>
    <phoneticPr fontId="6"/>
  </si>
  <si>
    <t>８、11</t>
    <phoneticPr fontId="1"/>
  </si>
  <si>
    <t>8.9、12.2、12.b、17.17</t>
    <phoneticPr fontId="6"/>
  </si>
  <si>
    <t>E-1</t>
    <phoneticPr fontId="1"/>
  </si>
  <si>
    <t>E-3</t>
    <phoneticPr fontId="1"/>
  </si>
  <si>
    <t>E-4</t>
    <phoneticPr fontId="1"/>
  </si>
  <si>
    <t>E-5</t>
    <phoneticPr fontId="1"/>
  </si>
  <si>
    <t>E-6</t>
    <phoneticPr fontId="1"/>
  </si>
  <si>
    <t>S-1</t>
    <phoneticPr fontId="1"/>
  </si>
  <si>
    <t>S-2</t>
    <phoneticPr fontId="1"/>
  </si>
  <si>
    <t>S-3</t>
    <phoneticPr fontId="1"/>
  </si>
  <si>
    <t>S-4</t>
    <phoneticPr fontId="1"/>
  </si>
  <si>
    <t>S-5</t>
    <phoneticPr fontId="1"/>
  </si>
  <si>
    <t>S-6</t>
    <phoneticPr fontId="1"/>
  </si>
  <si>
    <t>S-7</t>
    <phoneticPr fontId="1"/>
  </si>
  <si>
    <t>S-8</t>
    <phoneticPr fontId="1"/>
  </si>
  <si>
    <t>G-1</t>
    <phoneticPr fontId="1"/>
  </si>
  <si>
    <t>G-2</t>
    <phoneticPr fontId="1"/>
  </si>
  <si>
    <t>G-3</t>
    <phoneticPr fontId="1"/>
  </si>
  <si>
    <t>G-4</t>
    <phoneticPr fontId="1"/>
  </si>
  <si>
    <t>G-5</t>
    <phoneticPr fontId="1"/>
  </si>
  <si>
    <t>L-1</t>
    <phoneticPr fontId="1"/>
  </si>
  <si>
    <t>L-2</t>
    <phoneticPr fontId="1"/>
  </si>
  <si>
    <t>L-3</t>
    <phoneticPr fontId="1"/>
  </si>
  <si>
    <t>L-4</t>
    <phoneticPr fontId="1"/>
  </si>
  <si>
    <t>E-2</t>
    <phoneticPr fontId="1"/>
  </si>
  <si>
    <t>E-2  気候変動（脱炭素）への
取組</t>
    <phoneticPr fontId="1"/>
  </si>
  <si>
    <t>S-３ 女性の活躍促進</t>
    <rPh sb="4" eb="6">
      <t>ジョセイ</t>
    </rPh>
    <rPh sb="7" eb="9">
      <t>カツヤク</t>
    </rPh>
    <rPh sb="9" eb="11">
      <t>ソクシン</t>
    </rPh>
    <phoneticPr fontId="1"/>
  </si>
  <si>
    <t>豊田市SDGs認証　評価結果のお知らせ</t>
    <rPh sb="0" eb="2">
      <t>トヨタ</t>
    </rPh>
    <rPh sb="10" eb="12">
      <t>ヒョウカ</t>
    </rPh>
    <phoneticPr fontId="6"/>
  </si>
  <si>
    <t>年　　月　　日</t>
    <rPh sb="0" eb="1">
      <t>ネン</t>
    </rPh>
    <rPh sb="3" eb="4">
      <t>ガツ</t>
    </rPh>
    <rPh sb="6" eb="7">
      <t>ニチ</t>
    </rPh>
    <phoneticPr fontId="1"/>
  </si>
  <si>
    <t>（様式第４号）</t>
    <rPh sb="1" eb="3">
      <t>ヨウシキ</t>
    </rPh>
    <rPh sb="3" eb="4">
      <t>ダイ</t>
    </rPh>
    <rPh sb="5" eb="6">
      <t>ゴウ</t>
    </rPh>
    <phoneticPr fontId="1"/>
  </si>
  <si>
    <t>【評価結果】</t>
    <rPh sb="1" eb="3">
      <t>ヒョウカ</t>
    </rPh>
    <phoneticPr fontId="6"/>
  </si>
  <si>
    <t>＊問合せ：</t>
    <rPh sb="1" eb="2">
      <t>ト</t>
    </rPh>
    <rPh sb="2" eb="3">
      <t>ア</t>
    </rPh>
    <phoneticPr fontId="6"/>
  </si>
  <si>
    <t>市制度（最大）</t>
    <rPh sb="0" eb="1">
      <t>シ</t>
    </rPh>
    <rPh sb="1" eb="3">
      <t>セイド</t>
    </rPh>
    <rPh sb="4" eb="6">
      <t>サイダイ</t>
    </rPh>
    <phoneticPr fontId="1"/>
  </si>
  <si>
    <t>E-1　環境マネジメント・コミュニケーション</t>
    <phoneticPr fontId="6"/>
  </si>
  <si>
    <t>E-2　気候変動（脱炭素）への取り組み</t>
    <phoneticPr fontId="6"/>
  </si>
  <si>
    <t>E-3　水の効率的な利用・管理</t>
    <phoneticPr fontId="6"/>
  </si>
  <si>
    <t>E-4　廃棄物・有害化学物質の管理・３Rの推進</t>
    <phoneticPr fontId="6"/>
  </si>
  <si>
    <t>E-5　天然資源・生物多様性への配慮</t>
    <phoneticPr fontId="6"/>
  </si>
  <si>
    <t>E-6　製品・サービスを通じた環境問題の解決</t>
    <phoneticPr fontId="6"/>
  </si>
  <si>
    <t>S-1　安全・衛生管理、健康経営</t>
    <phoneticPr fontId="6"/>
  </si>
  <si>
    <t>S-2　多様な人材の活躍</t>
    <phoneticPr fontId="6"/>
  </si>
  <si>
    <t>S-3　女性の活躍促進</t>
    <phoneticPr fontId="6"/>
  </si>
  <si>
    <t>S-4　多様な働き方の促進</t>
    <phoneticPr fontId="6"/>
  </si>
  <si>
    <t>S-5　従業員の人材育成・能力強化</t>
    <phoneticPr fontId="6"/>
  </si>
  <si>
    <t>S-6　サプライヤーへの配慮</t>
    <phoneticPr fontId="6"/>
  </si>
  <si>
    <t>S-7　顧客に対する配慮</t>
    <phoneticPr fontId="6"/>
  </si>
  <si>
    <t>S-8　製品・サービスを通じた社会課題の解決</t>
    <phoneticPr fontId="6"/>
  </si>
  <si>
    <t>G-1　公正な経済取引</t>
    <phoneticPr fontId="6"/>
  </si>
  <si>
    <t>G-2　情報セキュリティ</t>
    <phoneticPr fontId="6"/>
  </si>
  <si>
    <t>G-3　企業統治体制の構築</t>
    <phoneticPr fontId="6"/>
  </si>
  <si>
    <t>G-4　企業の社会的責任</t>
    <phoneticPr fontId="6"/>
  </si>
  <si>
    <t>G-5　事業継続と事業継承</t>
    <phoneticPr fontId="6"/>
  </si>
  <si>
    <t>L-1　豊田における雇用促進</t>
    <phoneticPr fontId="6"/>
  </si>
  <si>
    <t>L-2　豊田市内の地域コミュニティへの配慮</t>
    <phoneticPr fontId="6"/>
  </si>
  <si>
    <t>L-3　豊田における文化・芸術活動の促進</t>
    <phoneticPr fontId="6"/>
  </si>
  <si>
    <t>L-4　製品・サービスを通じた地域問題の解決</t>
    <phoneticPr fontId="6"/>
  </si>
  <si>
    <t>E-1</t>
    <phoneticPr fontId="1"/>
  </si>
  <si>
    <t>E-2</t>
    <phoneticPr fontId="1"/>
  </si>
  <si>
    <t>E-3</t>
    <phoneticPr fontId="1"/>
  </si>
  <si>
    <t>E-4</t>
    <phoneticPr fontId="1"/>
  </si>
  <si>
    <t>E-5</t>
    <phoneticPr fontId="1"/>
  </si>
  <si>
    <t>E-6</t>
    <phoneticPr fontId="1"/>
  </si>
  <si>
    <t>S-1</t>
    <phoneticPr fontId="1"/>
  </si>
  <si>
    <t>S-2</t>
    <phoneticPr fontId="1"/>
  </si>
  <si>
    <t>S-3</t>
    <phoneticPr fontId="1"/>
  </si>
  <si>
    <t>S-4</t>
    <phoneticPr fontId="1"/>
  </si>
  <si>
    <t>S-5</t>
    <phoneticPr fontId="1"/>
  </si>
  <si>
    <t>S-6</t>
    <phoneticPr fontId="1"/>
  </si>
  <si>
    <t>S-7</t>
    <phoneticPr fontId="1"/>
  </si>
  <si>
    <t>S-8</t>
    <phoneticPr fontId="1"/>
  </si>
  <si>
    <t>G-1</t>
    <phoneticPr fontId="1"/>
  </si>
  <si>
    <t>G-2</t>
    <phoneticPr fontId="1"/>
  </si>
  <si>
    <t>G-3</t>
    <phoneticPr fontId="1"/>
  </si>
  <si>
    <t>G-4</t>
    <phoneticPr fontId="1"/>
  </si>
  <si>
    <t>G-5</t>
    <phoneticPr fontId="1"/>
  </si>
  <si>
    <t>L-1</t>
    <phoneticPr fontId="1"/>
  </si>
  <si>
    <t>L-2</t>
    <phoneticPr fontId="1"/>
  </si>
  <si>
    <t>L-3</t>
    <phoneticPr fontId="1"/>
  </si>
  <si>
    <t>L-4</t>
    <phoneticPr fontId="1"/>
  </si>
  <si>
    <t>森林の適切な維持・管理を行っている（例：里山保全活動に参加している）。</t>
    <phoneticPr fontId="1"/>
  </si>
  <si>
    <t>・「ISO14001」、「エコアクション21」、「KES（環境マネジメントスタンダード）」など、環境マネジメントシステムに関する認証を取得している。</t>
  </si>
  <si>
    <t>・継続的に環境面の活動を改善するための環境マネジメント体制を構築している。</t>
  </si>
  <si>
    <t>・継続的に環境面の活動を改善するための環境マネジメント体制を構築している。</t>
    <phoneticPr fontId="1"/>
  </si>
  <si>
    <t>市からの単純な受託業務については加点対象としない。</t>
    <rPh sb="0" eb="1">
      <t>シ</t>
    </rPh>
    <rPh sb="4" eb="6">
      <t>タンジュン</t>
    </rPh>
    <rPh sb="7" eb="9">
      <t>ジュタク</t>
    </rPh>
    <rPh sb="9" eb="11">
      <t>ギョウム</t>
    </rPh>
    <rPh sb="16" eb="18">
      <t>カテン</t>
    </rPh>
    <rPh sb="18" eb="20">
      <t>タイショウ</t>
    </rPh>
    <phoneticPr fontId="1"/>
  </si>
  <si>
    <t>・品質管理に関するマネジメント体制を構築している。</t>
    <rPh sb="3" eb="5">
      <t>カンリ</t>
    </rPh>
    <rPh sb="6" eb="7">
      <t>カン</t>
    </rPh>
    <phoneticPr fontId="6"/>
  </si>
  <si>
    <t>・森林の適切な維持・管理に関する取組を行っている（例：里山保全活動に参加している）。</t>
    <rPh sb="13" eb="14">
      <t>カン</t>
    </rPh>
    <rPh sb="16" eb="18">
      <t>トリクミ</t>
    </rPh>
    <rPh sb="27" eb="29">
      <t>サトヤマ</t>
    </rPh>
    <phoneticPr fontId="1"/>
  </si>
  <si>
    <t>＊問合せ：豊田市未来都市推進課
　　電話：0565-34-6982
　　メール：hybrid-city@city.toyota.aichi.jp</t>
    <rPh sb="1" eb="2">
      <t>ト</t>
    </rPh>
    <rPh sb="2" eb="3">
      <t>ア</t>
    </rPh>
    <rPh sb="5" eb="8">
      <t>トヨタシ</t>
    </rPh>
    <rPh sb="8" eb="10">
      <t>ミライ</t>
    </rPh>
    <rPh sb="10" eb="12">
      <t>トシ</t>
    </rPh>
    <rPh sb="12" eb="14">
      <t>スイシン</t>
    </rPh>
    <rPh sb="14" eb="15">
      <t>カ</t>
    </rPh>
    <rPh sb="18" eb="20">
      <t>デンワ</t>
    </rPh>
    <phoneticPr fontId="6"/>
  </si>
  <si>
    <r>
      <t xml:space="preserve">申請者名
</t>
    </r>
    <r>
      <rPr>
        <sz val="9"/>
        <color theme="1"/>
        <rFont val="Meiryo UI"/>
        <family val="3"/>
        <charset val="128"/>
      </rPr>
      <t>（法人名又は屋号等）</t>
    </r>
    <rPh sb="0" eb="3">
      <t>シンセイシャ</t>
    </rPh>
    <rPh sb="3" eb="4">
      <t>メイ</t>
    </rPh>
    <rPh sb="6" eb="8">
      <t>ホウジン</t>
    </rPh>
    <rPh sb="8" eb="9">
      <t>メイ</t>
    </rPh>
    <rPh sb="9" eb="10">
      <t>マタ</t>
    </rPh>
    <rPh sb="11" eb="13">
      <t>ヤゴウ</t>
    </rPh>
    <rPh sb="13" eb="14">
      <t>トウ</t>
    </rPh>
    <phoneticPr fontId="1"/>
  </si>
  <si>
    <t>宣言：私たちは、豊田市SDGs認証に当たり申請書類に記載した取組について現在まで継続し、一層取組を向上しています。認証を取得した場合、認証事業者として、今回記載した内容をはじめとする先進的な取組をさらに進めていきます。</t>
    <rPh sb="8" eb="11">
      <t>トヨタシ</t>
    </rPh>
    <rPh sb="15" eb="17">
      <t>ニンショウ</t>
    </rPh>
    <rPh sb="44" eb="46">
      <t>イッソウ</t>
    </rPh>
    <rPh sb="57" eb="59">
      <t>ニンショウ</t>
    </rPh>
    <rPh sb="60" eb="62">
      <t>シュトク</t>
    </rPh>
    <rPh sb="64" eb="66">
      <t>バアイ</t>
    </rPh>
    <phoneticPr fontId="1"/>
  </si>
  <si>
    <t>認証を取得した場合、認証を取得した事実やSDGsに関する自社の取組をホームページ・SNS等において広く発信することで、地域におけるSDGs達成に向けて積極的に寄与することに同意します。</t>
    <rPh sb="0" eb="2">
      <t>ニンショウ</t>
    </rPh>
    <rPh sb="3" eb="5">
      <t>シュトク</t>
    </rPh>
    <rPh sb="7" eb="9">
      <t>バアイ</t>
    </rPh>
    <rPh sb="10" eb="12">
      <t>ニンショウ</t>
    </rPh>
    <rPh sb="13" eb="15">
      <t>シュトク</t>
    </rPh>
    <rPh sb="17" eb="19">
      <t>ジジツ</t>
    </rPh>
    <rPh sb="25" eb="26">
      <t>カン</t>
    </rPh>
    <rPh sb="28" eb="30">
      <t>ジシャ</t>
    </rPh>
    <rPh sb="31" eb="33">
      <t>トリクミ</t>
    </rPh>
    <rPh sb="44" eb="45">
      <t>トウ</t>
    </rPh>
    <rPh sb="49" eb="50">
      <t>ヒロ</t>
    </rPh>
    <rPh sb="51" eb="53">
      <t>ハッシン</t>
    </rPh>
    <rPh sb="59" eb="61">
      <t>チイキ</t>
    </rPh>
    <rPh sb="69" eb="71">
      <t>タッセイ</t>
    </rPh>
    <rPh sb="72" eb="73">
      <t>ム</t>
    </rPh>
    <rPh sb="75" eb="78">
      <t>セッキョクテキ</t>
    </rPh>
    <rPh sb="79" eb="81">
      <t>キヨ</t>
    </rPh>
    <rPh sb="86" eb="88">
      <t>ドウイ</t>
    </rPh>
    <phoneticPr fontId="1"/>
  </si>
  <si>
    <t>【主な取組内容（2021年度以降）】
※継続して実施している取組である場合は、開始時期や頻度も記載
※委託や工事など、単に市から受注した業務を除く</t>
    <rPh sb="12" eb="14">
      <t>ネンド</t>
    </rPh>
    <rPh sb="14" eb="16">
      <t>イコウ</t>
    </rPh>
    <rPh sb="20" eb="22">
      <t>ケイゾク</t>
    </rPh>
    <rPh sb="24" eb="26">
      <t>ジッシ</t>
    </rPh>
    <rPh sb="30" eb="32">
      <t>トリクミ</t>
    </rPh>
    <rPh sb="35" eb="37">
      <t>バアイ</t>
    </rPh>
    <rPh sb="39" eb="41">
      <t>カイシ</t>
    </rPh>
    <rPh sb="41" eb="43">
      <t>ジキ</t>
    </rPh>
    <rPh sb="44" eb="46">
      <t>ヒンド</t>
    </rPh>
    <rPh sb="47" eb="49">
      <t>キサイ</t>
    </rPh>
    <rPh sb="51" eb="53">
      <t>イタク</t>
    </rPh>
    <rPh sb="54" eb="56">
      <t>コウジ</t>
    </rPh>
    <rPh sb="59" eb="60">
      <t>タン</t>
    </rPh>
    <rPh sb="61" eb="62">
      <t>シ</t>
    </rPh>
    <rPh sb="64" eb="66">
      <t>ジュチュウ</t>
    </rPh>
    <rPh sb="68" eb="70">
      <t>ギョウム</t>
    </rPh>
    <rPh sb="71" eb="72">
      <t>ノゾ</t>
    </rPh>
    <phoneticPr fontId="1"/>
  </si>
  <si>
    <t>・現状において、女性の活躍が十分に進んでいる（女性管理職比率・採用や在籍者の割合・役員比率が50％以上など）。</t>
    <rPh sb="1" eb="3">
      <t>ゲンジョウ</t>
    </rPh>
    <rPh sb="34" eb="36">
      <t>ザイセキ</t>
    </rPh>
    <rPh sb="36" eb="37">
      <t>シャ</t>
    </rPh>
    <rPh sb="38" eb="40">
      <t>ワリアイ</t>
    </rPh>
    <phoneticPr fontId="6"/>
  </si>
  <si>
    <t>80%達成</t>
    <rPh sb="3" eb="5">
      <t>タッセイ</t>
    </rPh>
    <phoneticPr fontId="6"/>
  </si>
  <si>
    <t>60%達成</t>
    <rPh sb="3" eb="5">
      <t>タッセイ</t>
    </rPh>
    <phoneticPr fontId="6"/>
  </si>
  <si>
    <t>30%達成</t>
    <rPh sb="3" eb="5">
      <t>タッセイ</t>
    </rPh>
    <phoneticPr fontId="6"/>
  </si>
  <si>
    <t>豊田市ＳＤＧｓ認証　評価結果のお知らせ</t>
    <rPh sb="0" eb="3">
      <t>トヨタシ</t>
    </rPh>
    <rPh sb="10" eb="12">
      <t>ヒョウカ</t>
    </rPh>
    <phoneticPr fontId="6"/>
  </si>
  <si>
    <t>分野</t>
    <rPh sb="0" eb="2">
      <t>ブンヤ</t>
    </rPh>
    <phoneticPr fontId="1"/>
  </si>
  <si>
    <t>評価（%）</t>
    <rPh sb="0" eb="2">
      <t>ヒョウカ</t>
    </rPh>
    <phoneticPr fontId="1"/>
  </si>
  <si>
    <t>環境</t>
    <rPh sb="0" eb="2">
      <t>カンキョウ</t>
    </rPh>
    <phoneticPr fontId="1"/>
  </si>
  <si>
    <t>社会</t>
    <rPh sb="0" eb="2">
      <t>シャカイ</t>
    </rPh>
    <phoneticPr fontId="1"/>
  </si>
  <si>
    <t>ガバナンス</t>
    <phoneticPr fontId="1"/>
  </si>
  <si>
    <t>地域貢献</t>
    <rPh sb="0" eb="4">
      <t>チイキコウケン</t>
    </rPh>
    <phoneticPr fontId="1"/>
  </si>
  <si>
    <t>関連ゴール番号</t>
    <rPh sb="0" eb="2">
      <t>カンレン</t>
    </rPh>
    <rPh sb="5" eb="7">
      <t>バンゴウ</t>
    </rPh>
    <phoneticPr fontId="1"/>
  </si>
  <si>
    <t>7,9,13</t>
    <phoneticPr fontId="1"/>
  </si>
  <si>
    <t>8,10</t>
    <phoneticPr fontId="1"/>
  </si>
  <si>
    <t>重点的に取り組むゴール番号</t>
    <rPh sb="0" eb="3">
      <t>ジュウテンテキ</t>
    </rPh>
    <rPh sb="4" eb="5">
      <t>ト</t>
    </rPh>
    <rPh sb="6" eb="7">
      <t>ク</t>
    </rPh>
    <rPh sb="11" eb="13">
      <t>バンゴウ</t>
    </rPh>
    <phoneticPr fontId="1"/>
  </si>
  <si>
    <t>重点的に取り組む項目</t>
    <rPh sb="0" eb="3">
      <t>ジュウテンテキ</t>
    </rPh>
    <rPh sb="4" eb="5">
      <t>ト</t>
    </rPh>
    <rPh sb="6" eb="7">
      <t>ク</t>
    </rPh>
    <rPh sb="8" eb="10">
      <t>コウモク</t>
    </rPh>
    <phoneticPr fontId="1"/>
  </si>
  <si>
    <t>①</t>
    <phoneticPr fontId="1"/>
  </si>
  <si>
    <t>②</t>
    <phoneticPr fontId="1"/>
  </si>
  <si>
    <t>③</t>
    <phoneticPr fontId="1"/>
  </si>
  <si>
    <t>④</t>
    <phoneticPr fontId="1"/>
  </si>
  <si>
    <t>⑤</t>
    <phoneticPr fontId="1"/>
  </si>
  <si>
    <t>総合</t>
    <rPh sb="0" eb="2">
      <t>ソウゴウ</t>
    </rPh>
    <phoneticPr fontId="1"/>
  </si>
  <si>
    <t>1　貧困をなくそう</t>
  </si>
  <si>
    <t>2　飢餓をゼロに</t>
  </si>
  <si>
    <t>3　すべての人に健康と福祉を</t>
  </si>
  <si>
    <t>4　質の高い教育をみんなに</t>
  </si>
  <si>
    <t>5　ジェンダー平等を実現しよう</t>
  </si>
  <si>
    <t>6　安全な水とトイレを世界中に</t>
  </si>
  <si>
    <t>7　エネルギーをみんなに そしてクリーンに</t>
  </si>
  <si>
    <t>8　働きがいも経済成長も</t>
  </si>
  <si>
    <t>10　人や国の不平等をなくそう</t>
  </si>
  <si>
    <t>11　住み続けられるまちづくりを</t>
  </si>
  <si>
    <t>12　つくる責任つかう責任</t>
  </si>
  <si>
    <t>13　気候変動に具体的な対策を</t>
  </si>
  <si>
    <t>14　海の豊かさを守ろう</t>
  </si>
  <si>
    <t>15　陸の豊かさも守ろう</t>
  </si>
  <si>
    <t>16　平和と公正をすべての人に</t>
  </si>
  <si>
    <t>17　パートナーシップで目標を達成しよう</t>
  </si>
  <si>
    <t>ゴール</t>
    <phoneticPr fontId="6"/>
  </si>
  <si>
    <t>9　産業と技術革新の基盤をつくろう</t>
    <phoneticPr fontId="6"/>
  </si>
  <si>
    <t>「豊田市働きやすい職場づくり推進事業所　確認・公表制度」における確認完了通知を受けました。／現在確認申請中であり、確認完了を受ける見込みです（確認完了に至らなかった場合、認証を受けられないことを承諾します。）。</t>
    <rPh sb="1" eb="4">
      <t>トヨタシ</t>
    </rPh>
    <rPh sb="39" eb="40">
      <t>ウ</t>
    </rPh>
    <rPh sb="46" eb="48">
      <t>ゲンザイ</t>
    </rPh>
    <rPh sb="48" eb="53">
      <t>カクニンシンセイチュウ</t>
    </rPh>
    <rPh sb="57" eb="61">
      <t>カクニンカンリョウ</t>
    </rPh>
    <rPh sb="62" eb="63">
      <t>ウ</t>
    </rPh>
    <rPh sb="65" eb="67">
      <t>ミコ</t>
    </rPh>
    <rPh sb="71" eb="75">
      <t>カクニンカンリョウ</t>
    </rPh>
    <rPh sb="76" eb="77">
      <t>イタ</t>
    </rPh>
    <rPh sb="82" eb="84">
      <t>バアイ</t>
    </rPh>
    <rPh sb="85" eb="87">
      <t>ニンショウ</t>
    </rPh>
    <rPh sb="88" eb="89">
      <t>ウ</t>
    </rPh>
    <rPh sb="97" eb="99">
      <t>ショウダク</t>
    </rPh>
    <phoneticPr fontId="1"/>
  </si>
  <si>
    <t>●社内の多様な人材（外国人、障がい者、高齢者、性的マイノリティ等）の活躍支援に関する取組がある。</t>
    <rPh sb="1" eb="3">
      <t>シャナイ</t>
    </rPh>
    <rPh sb="4" eb="6">
      <t>タヨウ</t>
    </rPh>
    <rPh sb="7" eb="9">
      <t>ジンザイ</t>
    </rPh>
    <rPh sb="23" eb="25">
      <t>セイテキ</t>
    </rPh>
    <rPh sb="34" eb="36">
      <t>カツヤク</t>
    </rPh>
    <rPh sb="36" eb="38">
      <t>シエン</t>
    </rPh>
    <rPh sb="39" eb="40">
      <t>カン</t>
    </rPh>
    <phoneticPr fontId="6"/>
  </si>
  <si>
    <t>提出日</t>
    <rPh sb="0" eb="2">
      <t>テイシュツ</t>
    </rPh>
    <rPh sb="2" eb="3">
      <t>ビ</t>
    </rPh>
    <phoneticPr fontId="1"/>
  </si>
  <si>
    <t>選択番号</t>
    <rPh sb="0" eb="2">
      <t>センタク</t>
    </rPh>
    <rPh sb="2" eb="4">
      <t>バンゴウ</t>
    </rPh>
    <phoneticPr fontId="6"/>
  </si>
  <si>
    <t>・雨水・中水の再利用や節水を促進している。</t>
    <rPh sb="14" eb="16">
      <t>ソクシン</t>
    </rPh>
    <phoneticPr fontId="1"/>
  </si>
  <si>
    <t>・事業所からの排水・汚水による水質汚濁防止に向け、法定を上回る取組がある。</t>
    <phoneticPr fontId="6"/>
  </si>
  <si>
    <t>・上記の技術・製品の開発や提供にあたって、産官学や異業種との連携に取り組んでいる</t>
    <rPh sb="1" eb="3">
      <t>ジョウキ</t>
    </rPh>
    <rPh sb="4" eb="6">
      <t>ギジュツ</t>
    </rPh>
    <rPh sb="7" eb="9">
      <t>セイヒン</t>
    </rPh>
    <rPh sb="10" eb="12">
      <t>カイハツ</t>
    </rPh>
    <rPh sb="13" eb="15">
      <t>テイキョウ</t>
    </rPh>
    <rPh sb="33" eb="34">
      <t>ト</t>
    </rPh>
    <rPh sb="35" eb="36">
      <t>ク</t>
    </rPh>
    <phoneticPr fontId="6"/>
  </si>
  <si>
    <t>・社員の健康促進のための活動(福利厚生でのジム利用助成など)を実施している。</t>
    <phoneticPr fontId="1"/>
  </si>
  <si>
    <t>・「健康経営優良法人」などを取得している。</t>
    <rPh sb="2" eb="4">
      <t>ケンコウ</t>
    </rPh>
    <rPh sb="4" eb="6">
      <t>ケイエイ</t>
    </rPh>
    <rPh sb="6" eb="8">
      <t>ユウリョウ</t>
    </rPh>
    <rPh sb="8" eb="10">
      <t>ホウジン</t>
    </rPh>
    <rPh sb="14" eb="16">
      <t>シュトク</t>
    </rPh>
    <phoneticPr fontId="1"/>
  </si>
  <si>
    <t>・外国語対応や、障がい者、高齢者向けバリアフリー設備の設置など、職場環境を整備している。</t>
    <rPh sb="1" eb="4">
      <t>ガイコクゴ</t>
    </rPh>
    <rPh sb="4" eb="6">
      <t>タイオウ</t>
    </rPh>
    <rPh sb="8" eb="9">
      <t>ショウ</t>
    </rPh>
    <rPh sb="11" eb="12">
      <t>シャ</t>
    </rPh>
    <rPh sb="13" eb="16">
      <t>コウレイシャ</t>
    </rPh>
    <rPh sb="16" eb="17">
      <t>ム</t>
    </rPh>
    <rPh sb="24" eb="26">
      <t>セツビ</t>
    </rPh>
    <rPh sb="27" eb="29">
      <t>セッチ</t>
    </rPh>
    <rPh sb="32" eb="34">
      <t>ショクバ</t>
    </rPh>
    <rPh sb="34" eb="36">
      <t>カンキョウ</t>
    </rPh>
    <rPh sb="37" eb="39">
      <t>セイビ</t>
    </rPh>
    <phoneticPr fontId="1"/>
  </si>
  <si>
    <t>・法定を上回る障がい者雇用を行い、「もにす認定」などを取得している。</t>
    <rPh sb="1" eb="3">
      <t>ホウテイ</t>
    </rPh>
    <rPh sb="4" eb="6">
      <t>ウワマワ</t>
    </rPh>
    <rPh sb="7" eb="8">
      <t>ショウ</t>
    </rPh>
    <rPh sb="10" eb="11">
      <t>シャ</t>
    </rPh>
    <rPh sb="11" eb="13">
      <t>コヨウ</t>
    </rPh>
    <rPh sb="14" eb="15">
      <t>オコナ</t>
    </rPh>
    <phoneticPr fontId="6"/>
  </si>
  <si>
    <t>・セクハラ、マタハラ、パワハラなどを防止するためのルール・制度構築、教育の実施、相談体制が整備されている。</t>
    <phoneticPr fontId="1"/>
  </si>
  <si>
    <t>女性の
活躍促進</t>
    <rPh sb="0" eb="2">
      <t>ジョセイ</t>
    </rPh>
    <rPh sb="4" eb="6">
      <t>カツヤク</t>
    </rPh>
    <rPh sb="6" eb="8">
      <t>ソクシン</t>
    </rPh>
    <phoneticPr fontId="6"/>
  </si>
  <si>
    <t>・女性管理職比率の目標、またはそれに準ずる指標目標を設定している。</t>
    <rPh sb="1" eb="3">
      <t>ジョセイ</t>
    </rPh>
    <rPh sb="3" eb="8">
      <t>カンリショクヒリツ</t>
    </rPh>
    <rPh sb="9" eb="11">
      <t>モクヒョウ</t>
    </rPh>
    <rPh sb="18" eb="19">
      <t>ジュン</t>
    </rPh>
    <rPh sb="21" eb="23">
      <t>シヒョウ</t>
    </rPh>
    <rPh sb="23" eb="25">
      <t>モクヒョウ</t>
    </rPh>
    <rPh sb="26" eb="28">
      <t>セッテイ</t>
    </rPh>
    <phoneticPr fontId="6"/>
  </si>
  <si>
    <t>・女性の採用比率の目標、またはそれに準ずる指標目標を設定している。</t>
    <phoneticPr fontId="6"/>
  </si>
  <si>
    <t>・現状において、女性の活躍が十分に進んでいる（女性管理職比率・採用や在籍者の割合・役員比率が50％以上など）。</t>
    <rPh sb="1" eb="3">
      <t>ゲンジョウ</t>
    </rPh>
    <rPh sb="34" eb="36">
      <t>ザイセキ</t>
    </rPh>
    <rPh sb="36" eb="37">
      <t>シャ</t>
    </rPh>
    <rPh sb="38" eb="40">
      <t>ワリアイ</t>
    </rPh>
    <phoneticPr fontId="1"/>
  </si>
  <si>
    <t>・女性の活躍推進に向けた方針の策定や周知、従業員に対する固定的性別役割分担の解消やワーク・ライフ・バランス等の意識啓発等（意見交換や社内外の研修への参加促進等）を行う等、女性の活躍推進に向けた意識・職場風土を醸成している。</t>
    <rPh sb="6" eb="8">
      <t>スイシン</t>
    </rPh>
    <rPh sb="9" eb="10">
      <t>ム</t>
    </rPh>
    <rPh sb="83" eb="84">
      <t>トウ</t>
    </rPh>
    <phoneticPr fontId="1"/>
  </si>
  <si>
    <t>・「えるぼし認定」や「あいち女性輝きカンパニー認証」などを取得している。</t>
    <phoneticPr fontId="6"/>
  </si>
  <si>
    <t>・副業・兼業を認めている。</t>
    <phoneticPr fontId="6"/>
  </si>
  <si>
    <t>・取引先の環境保全、労働環境の改善、人権侵害の防止（紛争鉱物への対応）など、倫理面での適切な対応を行っている。</t>
    <rPh sb="1" eb="3">
      <t>トリヒキ</t>
    </rPh>
    <rPh sb="3" eb="4">
      <t>サキ</t>
    </rPh>
    <phoneticPr fontId="1"/>
  </si>
  <si>
    <t>・取引先全体で環境・社会への取組を促進するために、取引先の意見を聞く場を設けている。</t>
    <rPh sb="1" eb="3">
      <t>トリヒキ</t>
    </rPh>
    <rPh sb="3" eb="4">
      <t>サキ</t>
    </rPh>
    <rPh sb="4" eb="6">
      <t>ゼンタイ</t>
    </rPh>
    <rPh sb="17" eb="19">
      <t>ソクシン</t>
    </rPh>
    <rPh sb="25" eb="27">
      <t>トリヒキ</t>
    </rPh>
    <rPh sb="27" eb="28">
      <t>サキ</t>
    </rPh>
    <rPh sb="29" eb="31">
      <t>イケン</t>
    </rPh>
    <rPh sb="32" eb="33">
      <t>キ</t>
    </rPh>
    <rPh sb="34" eb="35">
      <t>バ</t>
    </rPh>
    <rPh sb="36" eb="37">
      <t>モウ</t>
    </rPh>
    <phoneticPr fontId="1"/>
  </si>
  <si>
    <t>・福祉・介護、育児、貧困・差別など社会課題の解決を目的とした製品・サービスを提供している。（※製品・サービスを構成する、各種部品等の企業間取引も含む）</t>
    <phoneticPr fontId="6"/>
  </si>
  <si>
    <t>・上記製品・サービスの開発や提供にあたって、産官学や異業種との連携に取り組んでいる</t>
    <rPh sb="1" eb="3">
      <t>ジョウキ</t>
    </rPh>
    <rPh sb="3" eb="5">
      <t>セイヒン</t>
    </rPh>
    <rPh sb="11" eb="13">
      <t>カイハツ</t>
    </rPh>
    <rPh sb="14" eb="16">
      <t>テイキョウ</t>
    </rPh>
    <rPh sb="34" eb="35">
      <t>ト</t>
    </rPh>
    <rPh sb="36" eb="37">
      <t>ク</t>
    </rPh>
    <phoneticPr fontId="6"/>
  </si>
  <si>
    <t>・不正競争行為に関与しない方針を掲げ、社員に教育している。</t>
    <phoneticPr fontId="1"/>
  </si>
  <si>
    <t>・知的財産を保護するよう、適切な取組を進めている。</t>
    <phoneticPr fontId="6"/>
  </si>
  <si>
    <t>・法令遵守の考え方が社内に十分浸透するよう、役職員に研修している。</t>
    <rPh sb="1" eb="3">
      <t>ホウレイ</t>
    </rPh>
    <rPh sb="3" eb="5">
      <t>ジュンシュ</t>
    </rPh>
    <rPh sb="6" eb="7">
      <t>カンガ</t>
    </rPh>
    <rPh sb="8" eb="9">
      <t>カタ</t>
    </rPh>
    <rPh sb="10" eb="12">
      <t>シャナイ</t>
    </rPh>
    <rPh sb="13" eb="15">
      <t>ジュウブン</t>
    </rPh>
    <rPh sb="15" eb="17">
      <t>シントウ</t>
    </rPh>
    <rPh sb="22" eb="25">
      <t>ヤクショクイン</t>
    </rPh>
    <rPh sb="26" eb="28">
      <t>ケンシュウ</t>
    </rPh>
    <phoneticPr fontId="1"/>
  </si>
  <si>
    <t>・事業がもたらすネガティブな影響を軽減するための具体的な取組を実施している（例：住民説明会などの実施、事業地域への社会貢献活動）。</t>
    <phoneticPr fontId="6"/>
  </si>
  <si>
    <t>・非営利団体等への寄付活動を行っている。</t>
    <phoneticPr fontId="6"/>
  </si>
  <si>
    <t>・事故や災害などの発生に伴う事業中断を想定したBCP計画を策定している。</t>
    <rPh sb="26" eb="28">
      <t>ケイカク</t>
    </rPh>
    <rPh sb="29" eb="31">
      <t>サクテイ</t>
    </rPh>
    <phoneticPr fontId="1"/>
  </si>
  <si>
    <t>・事業承継に関する検討が行われている。</t>
    <rPh sb="12" eb="13">
      <t>オコナ</t>
    </rPh>
    <phoneticPr fontId="1"/>
  </si>
  <si>
    <t>L-1</t>
    <phoneticPr fontId="6"/>
  </si>
  <si>
    <t>・従業員の1/2以上が豊田市民である (非正規・パートを含む)。</t>
    <rPh sb="11" eb="13">
      <t>トヨタ</t>
    </rPh>
    <phoneticPr fontId="6"/>
  </si>
  <si>
    <t>・地域の防災・防犯・清掃活動や、高齢者等の見守り活動などに参加している。</t>
    <rPh sb="16" eb="19">
      <t>コウレイシャ</t>
    </rPh>
    <rPh sb="19" eb="20">
      <t>トウ</t>
    </rPh>
    <rPh sb="21" eb="23">
      <t>ミマモ</t>
    </rPh>
    <rPh sb="24" eb="26">
      <t>カツドウ</t>
    </rPh>
    <phoneticPr fontId="1"/>
  </si>
  <si>
    <t>・文化振興、産品販促、観光促進などに資する製品・サービスを提供している。</t>
    <phoneticPr fontId="6"/>
  </si>
  <si>
    <t>・上記製品・サービスの開発や提供にあたって、産官学や異業種、地域間企業との連携に取り組んでいる</t>
    <rPh sb="1" eb="3">
      <t>ジョウキ</t>
    </rPh>
    <rPh sb="30" eb="32">
      <t>チイキ</t>
    </rPh>
    <rPh sb="32" eb="33">
      <t>カン</t>
    </rPh>
    <rPh sb="33" eb="35">
      <t>キギョウ</t>
    </rPh>
    <phoneticPr fontId="6"/>
  </si>
  <si>
    <t>豊田市長　太田　稔彦　</t>
    <rPh sb="0" eb="4">
      <t>トヨタシチョウ</t>
    </rPh>
    <rPh sb="5" eb="7">
      <t>オオタ</t>
    </rPh>
    <rPh sb="8" eb="10">
      <t>トシヒコ</t>
    </rPh>
    <phoneticPr fontId="1"/>
  </si>
  <si>
    <t>得点表</t>
    <rPh sb="0" eb="2">
      <t>トクテン</t>
    </rPh>
    <rPh sb="2" eb="3">
      <t>ヒョウ</t>
    </rPh>
    <phoneticPr fontId="1"/>
  </si>
  <si>
    <t>第５回様式</t>
    <rPh sb="0" eb="1">
      <t>ダイ</t>
    </rPh>
    <rPh sb="2" eb="3">
      <t>カイ</t>
    </rPh>
    <rPh sb="3" eb="5">
      <t>ヨウシキ</t>
    </rPh>
    <phoneticPr fontId="1"/>
  </si>
  <si>
    <t>□</t>
  </si>
  <si>
    <t>□</t>
    <phoneticPr fontId="1"/>
  </si>
  <si>
    <t>■確認事項（※全てをチェック（□→■）いただくことが申請条件となります。）</t>
    <rPh sb="26" eb="28">
      <t>シンセイ</t>
    </rPh>
    <phoneticPr fontId="1"/>
  </si>
  <si>
    <r>
      <t>各評価項目について、実施している項目があればチェック（□→■）してください。（複数選択可）
チェックを付けた取組について、具体的な取組内容やその実績などを「記述欄」にご記入ください</t>
    </r>
    <r>
      <rPr>
        <sz val="20"/>
        <color rgb="FFFF0000"/>
        <rFont val="Meiryo UI"/>
        <family val="3"/>
        <charset val="128"/>
      </rPr>
      <t>（原則300文字以内）</t>
    </r>
    <r>
      <rPr>
        <sz val="20"/>
        <color theme="1"/>
        <rFont val="Meiryo UI"/>
        <family val="3"/>
        <charset val="128"/>
      </rPr>
      <t xml:space="preserve">。なお、大項目やチェックの状況などによって、記述欄に記載が求められる内容は異なります。（【取得している認証】【取組の成果】　など）
</t>
    </r>
    <r>
      <rPr>
        <sz val="18"/>
        <color theme="1"/>
        <rFont val="Meiryo UI"/>
        <family val="3"/>
        <charset val="128"/>
      </rPr>
      <t>　</t>
    </r>
    <r>
      <rPr>
        <sz val="18"/>
        <rFont val="Meiryo UI"/>
        <family val="3"/>
        <charset val="128"/>
      </rPr>
      <t>　※複数の取組を実施している場合は、文字数制限の範囲内でなるべく複数の取組についてご記載ください。
　　※【取組の成果】については、取組前と比べて改善した各種指標や数値なども含めてご記入ください。</t>
    </r>
    <r>
      <rPr>
        <sz val="18"/>
        <color theme="1"/>
        <rFont val="Meiryo UI"/>
        <family val="3"/>
        <charset val="128"/>
      </rPr>
      <t>また、具体的な数値実績を把握していない・取組を始めたばかりでまだ実績が出ていないなどの場合には、記入しなくても構いません。</t>
    </r>
    <rPh sb="0" eb="1">
      <t>カク</t>
    </rPh>
    <rPh sb="1" eb="3">
      <t>ヒョウカ</t>
    </rPh>
    <rPh sb="3" eb="5">
      <t>コウモク</t>
    </rPh>
    <rPh sb="10" eb="12">
      <t>ジッシ</t>
    </rPh>
    <rPh sb="16" eb="18">
      <t>コウモク</t>
    </rPh>
    <rPh sb="39" eb="41">
      <t>フクスウ</t>
    </rPh>
    <rPh sb="41" eb="43">
      <t>センタク</t>
    </rPh>
    <rPh sb="43" eb="44">
      <t>カ</t>
    </rPh>
    <rPh sb="51" eb="52">
      <t>ツ</t>
    </rPh>
    <rPh sb="54" eb="56">
      <t>トリクミ</t>
    </rPh>
    <rPh sb="61" eb="64">
      <t>グタイテキ</t>
    </rPh>
    <rPh sb="65" eb="67">
      <t>トリクミ</t>
    </rPh>
    <rPh sb="67" eb="69">
      <t>ナイヨウ</t>
    </rPh>
    <rPh sb="72" eb="74">
      <t>ジッセキ</t>
    </rPh>
    <rPh sb="78" eb="80">
      <t>キジュツ</t>
    </rPh>
    <rPh sb="80" eb="81">
      <t>ラン</t>
    </rPh>
    <rPh sb="84" eb="86">
      <t>キニュウ</t>
    </rPh>
    <rPh sb="91" eb="93">
      <t>ゲンソク</t>
    </rPh>
    <rPh sb="96" eb="98">
      <t>モジ</t>
    </rPh>
    <rPh sb="98" eb="100">
      <t>イナイ</t>
    </rPh>
    <rPh sb="105" eb="108">
      <t>ダイコウモク</t>
    </rPh>
    <rPh sb="114" eb="116">
      <t>ジョウキョウ</t>
    </rPh>
    <rPh sb="123" eb="126">
      <t>キジュツラン</t>
    </rPh>
    <rPh sb="127" eb="129">
      <t>キサイ</t>
    </rPh>
    <rPh sb="130" eb="131">
      <t>モト</t>
    </rPh>
    <rPh sb="135" eb="137">
      <t>ナイヨウ</t>
    </rPh>
    <rPh sb="138" eb="139">
      <t>コト</t>
    </rPh>
    <rPh sb="146" eb="148">
      <t>シュトク</t>
    </rPh>
    <rPh sb="152" eb="154">
      <t>ニンショウ</t>
    </rPh>
    <rPh sb="156" eb="158">
      <t>トリクミ</t>
    </rPh>
    <rPh sb="159" eb="161">
      <t>セイカ</t>
    </rPh>
    <rPh sb="222" eb="224">
      <t>トリクミ</t>
    </rPh>
    <rPh sb="225" eb="227">
      <t>セイカ</t>
    </rPh>
    <rPh sb="234" eb="236">
      <t>トリクミ</t>
    </rPh>
    <rPh sb="236" eb="237">
      <t>マエ</t>
    </rPh>
    <rPh sb="238" eb="239">
      <t>クラ</t>
    </rPh>
    <rPh sb="241" eb="243">
      <t>カイゼン</t>
    </rPh>
    <rPh sb="245" eb="247">
      <t>カクシュ</t>
    </rPh>
    <rPh sb="247" eb="249">
      <t>シヒョウ</t>
    </rPh>
    <rPh sb="250" eb="252">
      <t>スウチ</t>
    </rPh>
    <rPh sb="255" eb="256">
      <t>フク</t>
    </rPh>
    <rPh sb="259" eb="261">
      <t>キニュウ</t>
    </rPh>
    <rPh sb="269" eb="272">
      <t>グタイテキ</t>
    </rPh>
    <rPh sb="273" eb="275">
      <t>スウチ</t>
    </rPh>
    <rPh sb="275" eb="277">
      <t>ジッセキ</t>
    </rPh>
    <rPh sb="278" eb="280">
      <t>ハアク</t>
    </rPh>
    <rPh sb="286" eb="288">
      <t>トリクミ</t>
    </rPh>
    <rPh sb="289" eb="290">
      <t>ハジ</t>
    </rPh>
    <rPh sb="298" eb="300">
      <t>ジッセキ</t>
    </rPh>
    <rPh sb="301" eb="302">
      <t>デ</t>
    </rPh>
    <rPh sb="309" eb="311">
      <t>バアイ</t>
    </rPh>
    <rPh sb="314" eb="316">
      <t>キニュウ</t>
    </rPh>
    <rPh sb="321" eb="322">
      <t>カマ</t>
    </rPh>
    <phoneticPr fontId="1"/>
  </si>
  <si>
    <t>＊チェックを付けた取組の内、貴社の取組やその実績などを具体的にお書きください。（原則として300文字以内、URLの記載を要する欄のみ500文字以内）</t>
    <rPh sb="6" eb="7">
      <t>ツ</t>
    </rPh>
    <rPh sb="12" eb="13">
      <t>ウチ</t>
    </rPh>
    <rPh sb="14" eb="16">
      <t>キシャ</t>
    </rPh>
    <rPh sb="22" eb="24">
      <t>ジッセキ</t>
    </rPh>
    <rPh sb="27" eb="30">
      <t>グタイテキ</t>
    </rPh>
    <rPh sb="32" eb="33">
      <t>カ</t>
    </rPh>
    <rPh sb="40" eb="42">
      <t>ゲンソク</t>
    </rPh>
    <rPh sb="48" eb="50">
      <t>モジ</t>
    </rPh>
    <rPh sb="50" eb="52">
      <t>イナイ</t>
    </rPh>
    <rPh sb="57" eb="59">
      <t>キサイ</t>
    </rPh>
    <rPh sb="60" eb="61">
      <t>ヨウ</t>
    </rPh>
    <rPh sb="63" eb="64">
      <t>ラン</t>
    </rPh>
    <rPh sb="69" eb="71">
      <t>モジ</t>
    </rPh>
    <rPh sb="71" eb="73">
      <t>イナイ</t>
    </rPh>
    <phoneticPr fontId="6"/>
  </si>
  <si>
    <t>□</t>
    <phoneticPr fontId="1"/>
  </si>
  <si>
    <t>前回の申請内容
（前回申請情報から参照）</t>
    <rPh sb="0" eb="2">
      <t>ゼンカイ</t>
    </rPh>
    <rPh sb="3" eb="7">
      <t>シンセイナイヨウ</t>
    </rPh>
    <rPh sb="9" eb="15">
      <t>ゼンカイシンセイジョウホウ</t>
    </rPh>
    <rPh sb="17" eb="19">
      <t>サンショウ</t>
    </rPh>
    <phoneticPr fontId="6"/>
  </si>
  <si>
    <t>前回加点</t>
    <rPh sb="0" eb="2">
      <t>ゼンカイ</t>
    </rPh>
    <rPh sb="2" eb="4">
      <t>カテン</t>
    </rPh>
    <phoneticPr fontId="1"/>
  </si>
  <si>
    <t>豊田市脱炭素スクール</t>
    <rPh sb="0" eb="2">
      <t>トヨタ</t>
    </rPh>
    <rPh sb="2" eb="3">
      <t>シ</t>
    </rPh>
    <rPh sb="3" eb="4">
      <t>ダツ</t>
    </rPh>
    <rPh sb="4" eb="6">
      <t>タンソ</t>
    </rPh>
    <phoneticPr fontId="1"/>
  </si>
  <si>
    <t>大賞</t>
    <rPh sb="0" eb="2">
      <t>タイショウ</t>
    </rPh>
    <phoneticPr fontId="1"/>
  </si>
  <si>
    <t>優秀賞</t>
    <rPh sb="0" eb="3">
      <t>ユウシュウショウ</t>
    </rPh>
    <phoneticPr fontId="1"/>
  </si>
  <si>
    <t>イキイキ賞／ベストフォーカス賞</t>
    <rPh sb="4" eb="5">
      <t>ショウ</t>
    </rPh>
    <rPh sb="14" eb="15">
      <t>ショウ</t>
    </rPh>
    <phoneticPr fontId="1"/>
  </si>
  <si>
    <t>　※表彰による自動配点を希望する</t>
    <rPh sb="2" eb="4">
      <t>ヒョウショウ</t>
    </rPh>
    <rPh sb="7" eb="9">
      <t>ジドウ</t>
    </rPh>
    <rPh sb="9" eb="11">
      <t>ハイテン</t>
    </rPh>
    <rPh sb="12" eb="14">
      <t>キボウ</t>
    </rPh>
    <phoneticPr fontId="1"/>
  </si>
  <si>
    <t>豊田市はたらく人がイキイキ輝く事業所表彰
（令和４年度～令和６年度の実績に限る）</t>
    <rPh sb="0" eb="3">
      <t>トヨタシ</t>
    </rPh>
    <rPh sb="7" eb="8">
      <t>ヒト</t>
    </rPh>
    <rPh sb="13" eb="14">
      <t>カガヤ</t>
    </rPh>
    <rPh sb="15" eb="18">
      <t>ジギョウショ</t>
    </rPh>
    <rPh sb="18" eb="20">
      <t>ヒョウショウ</t>
    </rPh>
    <rPh sb="22" eb="24">
      <t>レイワ</t>
    </rPh>
    <rPh sb="25" eb="27">
      <t>ネンド</t>
    </rPh>
    <rPh sb="28" eb="30">
      <t>レイワ</t>
    </rPh>
    <rPh sb="31" eb="33">
      <t>ネンド</t>
    </rPh>
    <rPh sb="34" eb="36">
      <t>ジッセキ</t>
    </rPh>
    <rPh sb="37" eb="38">
      <t>カギ</t>
    </rPh>
    <phoneticPr fontId="1"/>
  </si>
  <si>
    <r>
      <t>【受賞の種類（チェック）　　　大賞　　　優秀賞　　　　イキイキ賞　　　　ベストフォーカス賞　表彰を受けた年：　　　　　　】</t>
    </r>
    <r>
      <rPr>
        <sz val="14"/>
        <rFont val="Meiryo UI"/>
        <family val="3"/>
        <charset val="128"/>
      </rPr>
      <t>　※令和３年度～令和６年度の受賞実績に限る</t>
    </r>
    <rPh sb="1" eb="3">
      <t>ジュショウ</t>
    </rPh>
    <rPh sb="4" eb="6">
      <t>シュルイ</t>
    </rPh>
    <rPh sb="15" eb="17">
      <t>タイショウ</t>
    </rPh>
    <rPh sb="20" eb="23">
      <t>ユウシュウショウ</t>
    </rPh>
    <rPh sb="31" eb="32">
      <t>ショウ</t>
    </rPh>
    <rPh sb="44" eb="45">
      <t>ショウ</t>
    </rPh>
    <rPh sb="63" eb="65">
      <t>レイワ</t>
    </rPh>
    <rPh sb="66" eb="68">
      <t>ネンド</t>
    </rPh>
    <rPh sb="69" eb="71">
      <t>レイワ</t>
    </rPh>
    <rPh sb="72" eb="74">
      <t>ネンド</t>
    </rPh>
    <rPh sb="75" eb="77">
      <t>ジュショウ</t>
    </rPh>
    <rPh sb="77" eb="79">
      <t>ジッセキ</t>
    </rPh>
    <rPh sb="80" eb="81">
      <t>カギ</t>
    </rPh>
    <phoneticPr fontId="1"/>
  </si>
  <si>
    <t>※受賞年度を選択してください</t>
  </si>
  <si>
    <t>※修了年度を選択してください</t>
  </si>
  <si>
    <r>
      <t>＊記載してある取組にチェック（</t>
    </r>
    <r>
      <rPr>
        <sz val="11"/>
        <rFont val="HGPｺﾞｼｯｸM"/>
        <family val="3"/>
        <charset val="128"/>
      </rPr>
      <t>□→■</t>
    </r>
    <r>
      <rPr>
        <b/>
        <sz val="11"/>
        <rFont val="Meiryo UI"/>
        <family val="3"/>
        <charset val="128"/>
      </rPr>
      <t>）してください（複数選択可）。</t>
    </r>
    <rPh sb="1" eb="3">
      <t>キサイ</t>
    </rPh>
    <rPh sb="26" eb="28">
      <t>フクスウ</t>
    </rPh>
    <rPh sb="28" eb="30">
      <t>センタク</t>
    </rPh>
    <rPh sb="30" eb="31">
      <t>カ</t>
    </rPh>
    <phoneticPr fontId="6"/>
  </si>
  <si>
    <t>市制度</t>
    <rPh sb="0" eb="1">
      <t>シ</t>
    </rPh>
    <rPh sb="1" eb="3">
      <t>セイド</t>
    </rPh>
    <phoneticPr fontId="1"/>
  </si>
  <si>
    <r>
      <rPr>
        <b/>
        <sz val="14"/>
        <color theme="1"/>
        <rFont val="Meiryo UI"/>
        <family val="3"/>
        <charset val="128"/>
      </rPr>
      <t>●豊田市はたらく人がイキイキ輝く事業所表彰</t>
    </r>
    <r>
      <rPr>
        <sz val="14"/>
        <color theme="1"/>
        <rFont val="Meiryo UI"/>
        <family val="3"/>
        <charset val="128"/>
      </rPr>
      <t xml:space="preserve">
（令和４年度～令和６年度の実績に限る）</t>
    </r>
    <rPh sb="1" eb="4">
      <t>トヨタシ</t>
    </rPh>
    <rPh sb="8" eb="9">
      <t>ヒト</t>
    </rPh>
    <rPh sb="14" eb="15">
      <t>カガヤ</t>
    </rPh>
    <rPh sb="16" eb="19">
      <t>ジギョウショ</t>
    </rPh>
    <rPh sb="19" eb="21">
      <t>ヒョウショウ</t>
    </rPh>
    <rPh sb="23" eb="25">
      <t>レイワ</t>
    </rPh>
    <rPh sb="26" eb="28">
      <t>ネンド</t>
    </rPh>
    <rPh sb="29" eb="31">
      <t>レイワ</t>
    </rPh>
    <rPh sb="32" eb="34">
      <t>ネンド</t>
    </rPh>
    <rPh sb="35" eb="37">
      <t>ジッセキ</t>
    </rPh>
    <rPh sb="38" eb="39">
      <t>カギ</t>
    </rPh>
    <phoneticPr fontId="1"/>
  </si>
  <si>
    <t>●豊田市脱炭素スクール</t>
    <rPh sb="1" eb="3">
      <t>トヨタ</t>
    </rPh>
    <rPh sb="3" eb="4">
      <t>シ</t>
    </rPh>
    <rPh sb="4" eb="5">
      <t>ダツ</t>
    </rPh>
    <rPh sb="5" eb="7">
      <t>タンソ</t>
    </rPh>
    <phoneticPr fontId="1"/>
  </si>
  <si>
    <r>
      <t xml:space="preserve">　自動配点を希望する
</t>
    </r>
    <r>
      <rPr>
        <sz val="12"/>
        <color theme="1"/>
        <rFont val="Meiryo UI"/>
        <family val="3"/>
        <charset val="128"/>
      </rPr>
      <t>（選択すると、S-1からS-5までの記載が不要となり、記載不要とした部分について一定の想定点数が配点されます。）</t>
    </r>
    <rPh sb="1" eb="3">
      <t>ジドウ</t>
    </rPh>
    <rPh sb="3" eb="5">
      <t>ハイテン</t>
    </rPh>
    <rPh sb="6" eb="8">
      <t>キボウ</t>
    </rPh>
    <rPh sb="12" eb="14">
      <t>センタク</t>
    </rPh>
    <rPh sb="29" eb="31">
      <t>キサイ</t>
    </rPh>
    <rPh sb="32" eb="34">
      <t>フヨウ</t>
    </rPh>
    <rPh sb="38" eb="42">
      <t>キサイフヨウ</t>
    </rPh>
    <rPh sb="45" eb="47">
      <t>ブブン</t>
    </rPh>
    <rPh sb="51" eb="53">
      <t>イッテイ</t>
    </rPh>
    <rPh sb="54" eb="56">
      <t>ソウテイ</t>
    </rPh>
    <rPh sb="56" eb="58">
      <t>テンスウ</t>
    </rPh>
    <rPh sb="59" eb="61">
      <t>ハイテン</t>
    </rPh>
    <phoneticPr fontId="1"/>
  </si>
  <si>
    <t>＊チェックを付けた取組のについて、貴社の取組やその実績などを具体的にお書きください。
（原則として300文字以内、URLの記載を要する欄のみ500文字以内）</t>
    <rPh sb="6" eb="7">
      <t>ツ</t>
    </rPh>
    <rPh sb="17" eb="19">
      <t>キシャ</t>
    </rPh>
    <rPh sb="25" eb="27">
      <t>ジッセキ</t>
    </rPh>
    <rPh sb="30" eb="33">
      <t>グタイテキ</t>
    </rPh>
    <rPh sb="35" eb="36">
      <t>カ</t>
    </rPh>
    <rPh sb="44" eb="46">
      <t>ゲンソク</t>
    </rPh>
    <rPh sb="52" eb="54">
      <t>モジ</t>
    </rPh>
    <rPh sb="54" eb="56">
      <t>イナイ</t>
    </rPh>
    <rPh sb="61" eb="63">
      <t>キサイ</t>
    </rPh>
    <rPh sb="64" eb="65">
      <t>ヨウ</t>
    </rPh>
    <rPh sb="67" eb="68">
      <t>ラン</t>
    </rPh>
    <rPh sb="73" eb="75">
      <t>モジ</t>
    </rPh>
    <rPh sb="75" eb="77">
      <t>イナイ</t>
    </rPh>
    <phoneticPr fontId="6"/>
  </si>
  <si>
    <r>
      <t xml:space="preserve">※修了実績のみ
</t>
    </r>
    <r>
      <rPr>
        <sz val="12"/>
        <color theme="1"/>
        <rFont val="Meiryo UI"/>
        <family val="3"/>
        <charset val="128"/>
      </rPr>
      <t>（途中で参加を取りやめた場合は実績となりません）</t>
    </r>
    <rPh sb="1" eb="3">
      <t>シュウリョウ</t>
    </rPh>
    <rPh sb="3" eb="5">
      <t>ジッセキ</t>
    </rPh>
    <rPh sb="9" eb="11">
      <t>トチュウ</t>
    </rPh>
    <rPh sb="12" eb="14">
      <t>サンカ</t>
    </rPh>
    <rPh sb="15" eb="16">
      <t>ト</t>
    </rPh>
    <rPh sb="20" eb="22">
      <t>バアイ</t>
    </rPh>
    <rPh sb="23" eb="25">
      <t>ジッセキ</t>
    </rPh>
    <phoneticPr fontId="1"/>
  </si>
  <si>
    <r>
      <t>豊田市の以下の制度のうち、受賞実績がある／修了実績があるものがありましたら、該当するものにチェック（</t>
    </r>
    <r>
      <rPr>
        <sz val="14"/>
        <color theme="1"/>
        <rFont val="HGPｺﾞｼｯｸM"/>
        <family val="3"/>
        <charset val="128"/>
      </rPr>
      <t>□→■</t>
    </r>
    <r>
      <rPr>
        <sz val="14"/>
        <color theme="1"/>
        <rFont val="Meiryo UI"/>
        <family val="3"/>
        <charset val="128"/>
      </rPr>
      <t>）した上、受賞年度／修了年度を選択してください。
（複数の実績がある場合は、</t>
    </r>
    <r>
      <rPr>
        <b/>
        <sz val="14"/>
        <color rgb="FFFF0000"/>
        <rFont val="Meiryo UI"/>
        <family val="3"/>
        <charset val="128"/>
      </rPr>
      <t>直近の実績</t>
    </r>
    <r>
      <rPr>
        <sz val="14"/>
        <color theme="1"/>
        <rFont val="Meiryo UI"/>
        <family val="3"/>
        <charset val="128"/>
      </rPr>
      <t>をご記入ください。）</t>
    </r>
    <rPh sb="0" eb="3">
      <t>トヨタシ</t>
    </rPh>
    <rPh sb="13" eb="15">
      <t>ジュショウ</t>
    </rPh>
    <rPh sb="15" eb="17">
      <t>ジッセキ</t>
    </rPh>
    <rPh sb="21" eb="25">
      <t>シュウリョウジッセキ</t>
    </rPh>
    <rPh sb="38" eb="40">
      <t>ガイトウ</t>
    </rPh>
    <rPh sb="56" eb="57">
      <t>ウエ</t>
    </rPh>
    <rPh sb="58" eb="60">
      <t>ジュショウ</t>
    </rPh>
    <rPh sb="60" eb="62">
      <t>ネンド</t>
    </rPh>
    <rPh sb="68" eb="70">
      <t>センタク</t>
    </rPh>
    <rPh sb="79" eb="81">
      <t>フクスウ</t>
    </rPh>
    <rPh sb="82" eb="84">
      <t>ジッセキ</t>
    </rPh>
    <rPh sb="87" eb="89">
      <t>バアイ</t>
    </rPh>
    <rPh sb="91" eb="93">
      <t>チョッキン</t>
    </rPh>
    <rPh sb="94" eb="96">
      <t>ジッセキ</t>
    </rPh>
    <rPh sb="98" eb="100">
      <t>キニュウ</t>
    </rPh>
    <phoneticPr fontId="1"/>
  </si>
  <si>
    <r>
      <t>各評価項目について、実施している項目があればチェック（</t>
    </r>
    <r>
      <rPr>
        <sz val="14"/>
        <color theme="1"/>
        <rFont val="HGPｺﾞｼｯｸM"/>
        <family val="3"/>
        <charset val="128"/>
      </rPr>
      <t>□→■</t>
    </r>
    <r>
      <rPr>
        <sz val="14"/>
        <color theme="1"/>
        <rFont val="Meiryo UI"/>
        <family val="3"/>
        <charset val="128"/>
      </rPr>
      <t>）してください。（複数選択可）
チェックを付けた取組について、具体的な取組内容やその実績などを「記述欄」にご記入ください</t>
    </r>
    <r>
      <rPr>
        <sz val="14"/>
        <color rgb="FFFF0000"/>
        <rFont val="Meiryo UI"/>
        <family val="3"/>
        <charset val="128"/>
      </rPr>
      <t>（</t>
    </r>
    <r>
      <rPr>
        <b/>
        <sz val="14"/>
        <color rgb="FFFF0000"/>
        <rFont val="Meiryo UI"/>
        <family val="3"/>
        <charset val="128"/>
      </rPr>
      <t>原則300文字以内</t>
    </r>
    <r>
      <rPr>
        <sz val="14"/>
        <color rgb="FFFF0000"/>
        <rFont val="Meiryo UI"/>
        <family val="3"/>
        <charset val="128"/>
      </rPr>
      <t>）</t>
    </r>
    <r>
      <rPr>
        <sz val="14"/>
        <color theme="1"/>
        <rFont val="Meiryo UI"/>
        <family val="3"/>
        <charset val="128"/>
      </rPr>
      <t>。なお、大項目やチェックの状況などによって、記述欄に記載が求められる内容は異なります。
（【取得している認証】【取組の成果】　など）
　</t>
    </r>
    <r>
      <rPr>
        <sz val="14"/>
        <rFont val="Meiryo UI"/>
        <family val="3"/>
        <charset val="128"/>
      </rPr>
      <t>　※複数の取組を実施している場合は、文字数制限の範囲内でなるべく複数の取組についてご記載ください。
　　※【取組の成果】については、取組前と比べて改善した各種指標や数値なども含めてご記入ください。</t>
    </r>
    <r>
      <rPr>
        <sz val="14"/>
        <color theme="1"/>
        <rFont val="Meiryo UI"/>
        <family val="3"/>
        <charset val="128"/>
      </rPr>
      <t>また、具体的な数値実績を把握していない・取組を始めたばかりでまだ実績が出ていないなどの場合には、記入しなくても構いません。</t>
    </r>
    <rPh sb="0" eb="1">
      <t>カク</t>
    </rPh>
    <rPh sb="1" eb="3">
      <t>ヒョウカ</t>
    </rPh>
    <rPh sb="3" eb="5">
      <t>コウモク</t>
    </rPh>
    <rPh sb="10" eb="12">
      <t>ジッシ</t>
    </rPh>
    <rPh sb="16" eb="18">
      <t>コウモク</t>
    </rPh>
    <rPh sb="39" eb="41">
      <t>フクスウ</t>
    </rPh>
    <rPh sb="41" eb="43">
      <t>センタク</t>
    </rPh>
    <rPh sb="43" eb="44">
      <t>カ</t>
    </rPh>
    <rPh sb="51" eb="52">
      <t>ツ</t>
    </rPh>
    <rPh sb="54" eb="56">
      <t>トリクミ</t>
    </rPh>
    <rPh sb="61" eb="64">
      <t>グタイテキ</t>
    </rPh>
    <rPh sb="65" eb="67">
      <t>トリクミ</t>
    </rPh>
    <rPh sb="67" eb="69">
      <t>ナイヨウ</t>
    </rPh>
    <rPh sb="72" eb="74">
      <t>ジッセキ</t>
    </rPh>
    <rPh sb="78" eb="80">
      <t>キジュツ</t>
    </rPh>
    <rPh sb="80" eb="81">
      <t>ラン</t>
    </rPh>
    <rPh sb="84" eb="86">
      <t>キニュウ</t>
    </rPh>
    <rPh sb="91" eb="93">
      <t>ゲンソク</t>
    </rPh>
    <rPh sb="96" eb="98">
      <t>モジ</t>
    </rPh>
    <rPh sb="98" eb="100">
      <t>イナイ</t>
    </rPh>
    <rPh sb="105" eb="108">
      <t>ダイコウモク</t>
    </rPh>
    <rPh sb="114" eb="116">
      <t>ジョウキョウ</t>
    </rPh>
    <rPh sb="123" eb="126">
      <t>キジュツラン</t>
    </rPh>
    <rPh sb="127" eb="129">
      <t>キサイ</t>
    </rPh>
    <rPh sb="130" eb="131">
      <t>モト</t>
    </rPh>
    <rPh sb="135" eb="137">
      <t>ナイヨウ</t>
    </rPh>
    <rPh sb="138" eb="139">
      <t>コト</t>
    </rPh>
    <rPh sb="147" eb="149">
      <t>シュトク</t>
    </rPh>
    <rPh sb="153" eb="155">
      <t>ニンショウ</t>
    </rPh>
    <rPh sb="157" eb="159">
      <t>トリクミ</t>
    </rPh>
    <rPh sb="160" eb="162">
      <t>セイカ</t>
    </rPh>
    <rPh sb="223" eb="225">
      <t>トリクミ</t>
    </rPh>
    <rPh sb="226" eb="228">
      <t>セイカ</t>
    </rPh>
    <rPh sb="235" eb="237">
      <t>トリクミ</t>
    </rPh>
    <rPh sb="237" eb="238">
      <t>マエ</t>
    </rPh>
    <rPh sb="239" eb="240">
      <t>クラ</t>
    </rPh>
    <rPh sb="242" eb="244">
      <t>カイゼン</t>
    </rPh>
    <rPh sb="246" eb="248">
      <t>カクシュ</t>
    </rPh>
    <rPh sb="248" eb="250">
      <t>シヒョウ</t>
    </rPh>
    <rPh sb="251" eb="253">
      <t>スウチ</t>
    </rPh>
    <rPh sb="256" eb="257">
      <t>フク</t>
    </rPh>
    <rPh sb="260" eb="262">
      <t>キニュウ</t>
    </rPh>
    <rPh sb="270" eb="273">
      <t>グタイテキ</t>
    </rPh>
    <rPh sb="274" eb="276">
      <t>スウチ</t>
    </rPh>
    <rPh sb="276" eb="278">
      <t>ジッセキ</t>
    </rPh>
    <rPh sb="279" eb="281">
      <t>ハアク</t>
    </rPh>
    <rPh sb="287" eb="289">
      <t>トリクミ</t>
    </rPh>
    <rPh sb="290" eb="291">
      <t>ハジ</t>
    </rPh>
    <rPh sb="299" eb="301">
      <t>ジッセキ</t>
    </rPh>
    <rPh sb="302" eb="303">
      <t>デ</t>
    </rPh>
    <rPh sb="310" eb="312">
      <t>バアイ</t>
    </rPh>
    <rPh sb="315" eb="317">
      <t>キニュウ</t>
    </rPh>
    <rPh sb="322" eb="323">
      <t>カマ</t>
    </rPh>
    <phoneticPr fontId="1"/>
  </si>
  <si>
    <r>
      <t>今後、貴社が重点的に取り組むゴールについて、</t>
    </r>
    <r>
      <rPr>
        <b/>
        <sz val="12"/>
        <color rgb="FFFF0000"/>
        <rFont val="Meiryo UI"/>
        <family val="3"/>
        <charset val="128"/>
      </rPr>
      <t>最低1つ、最大5つ</t>
    </r>
    <r>
      <rPr>
        <sz val="12"/>
        <color theme="1"/>
        <rFont val="Meiryo UI"/>
        <family val="3"/>
        <charset val="128"/>
      </rPr>
      <t>を選択してください。</t>
    </r>
    <rPh sb="0" eb="2">
      <t>コンゴ</t>
    </rPh>
    <rPh sb="3" eb="5">
      <t>キシャ</t>
    </rPh>
    <rPh sb="6" eb="9">
      <t>ジュウテンテキ</t>
    </rPh>
    <rPh sb="10" eb="11">
      <t>ト</t>
    </rPh>
    <rPh sb="12" eb="13">
      <t>ク</t>
    </rPh>
    <rPh sb="22" eb="24">
      <t>サイテイ</t>
    </rPh>
    <rPh sb="27" eb="29">
      <t>サイダイ</t>
    </rPh>
    <rPh sb="32" eb="34">
      <t>センタク</t>
    </rPh>
    <phoneticPr fontId="1"/>
  </si>
  <si>
    <r>
      <t>今後、貴社が重点的に取り組む項目について、</t>
    </r>
    <r>
      <rPr>
        <b/>
        <sz val="12"/>
        <color rgb="FFFF0000"/>
        <rFont val="Meiryo UI"/>
        <family val="3"/>
        <charset val="128"/>
      </rPr>
      <t>最低1つ、最大3つ</t>
    </r>
    <r>
      <rPr>
        <sz val="12"/>
        <color theme="1"/>
        <rFont val="Meiryo UI"/>
        <family val="3"/>
        <charset val="128"/>
      </rPr>
      <t>を記入してください。
①C列「分類」をプルダウンから選択して下さい
②D列「評価項目」をプルダウンから選択して下さい。
③E列「関連ゴール番号」をご記入ください。なお、上で記載したゴールと一致していなくても結構です。
④F列「現在の取り組み内容」（チェックシートでの記載内容と同じで可）を記入下さい。（自由記述）
⑤G列・H列 「今後の目標」を記入下さい。目標の内容は、可能な限り具体的に設定下さい。（自由記述）
⑥I列「目標達成に向けた取り組み」を記入ください。（自由記述）</t>
    </r>
    <rPh sb="14" eb="16">
      <t>コウモク</t>
    </rPh>
    <rPh sb="21" eb="23">
      <t>サイテイ</t>
    </rPh>
    <rPh sb="26" eb="28">
      <t>サイダイ</t>
    </rPh>
    <rPh sb="31" eb="33">
      <t>キニュウ</t>
    </rPh>
    <rPh sb="94" eb="96">
      <t>カンレン</t>
    </rPh>
    <rPh sb="99" eb="101">
      <t>バンゴウ</t>
    </rPh>
    <rPh sb="104" eb="106">
      <t>キニュウ</t>
    </rPh>
    <rPh sb="114" eb="115">
      <t>ウエ</t>
    </rPh>
    <rPh sb="116" eb="118">
      <t>キサイ</t>
    </rPh>
    <rPh sb="124" eb="126">
      <t>イッチ</t>
    </rPh>
    <rPh sb="133" eb="135">
      <t>ケッコウ</t>
    </rPh>
    <rPh sb="239" eb="240">
      <t>レツ</t>
    </rPh>
    <rPh sb="241" eb="243">
      <t>モクヒョウ</t>
    </rPh>
    <rPh sb="243" eb="245">
      <t>タッセイ</t>
    </rPh>
    <rPh sb="246" eb="247">
      <t>ム</t>
    </rPh>
    <phoneticPr fontId="1"/>
  </si>
  <si>
    <t>暴力団等の反社会的勢力に所属しておらず、これらのものと関係を有していません。</t>
    <rPh sb="0" eb="3">
      <t>ボウリョクダン</t>
    </rPh>
    <rPh sb="3" eb="4">
      <t>トウ</t>
    </rPh>
    <rPh sb="5" eb="9">
      <t>ハンシャカイテキ</t>
    </rPh>
    <rPh sb="9" eb="11">
      <t>セイリョク</t>
    </rPh>
    <rPh sb="12" eb="14">
      <t>ショゾク</t>
    </rPh>
    <rPh sb="27" eb="29">
      <t>カンケイ</t>
    </rPh>
    <rPh sb="30" eb="31">
      <t>ユウ</t>
    </rPh>
    <phoneticPr fontId="1"/>
  </si>
  <si>
    <t>認証を取得した場合に限り、企業の名称及び本申請書、取組実績等を市のHP等で公表、SDGs関連事業等で活用することに同意します。</t>
    <rPh sb="0" eb="2">
      <t>ニンショウ</t>
    </rPh>
    <rPh sb="3" eb="5">
      <t>シュトク</t>
    </rPh>
    <rPh sb="7" eb="9">
      <t>バアイ</t>
    </rPh>
    <rPh sb="10" eb="11">
      <t>カギ</t>
    </rPh>
    <rPh sb="13" eb="15">
      <t>キギョウ</t>
    </rPh>
    <rPh sb="16" eb="18">
      <t>メイショウ</t>
    </rPh>
    <rPh sb="18" eb="19">
      <t>オヨ</t>
    </rPh>
    <rPh sb="20" eb="21">
      <t>ホン</t>
    </rPh>
    <rPh sb="21" eb="23">
      <t>シンセイ</t>
    </rPh>
    <rPh sb="23" eb="24">
      <t>ショ</t>
    </rPh>
    <rPh sb="25" eb="27">
      <t>トリクミ</t>
    </rPh>
    <rPh sb="31" eb="32">
      <t>シ</t>
    </rPh>
    <rPh sb="57" eb="59">
      <t>ドウイ</t>
    </rPh>
    <phoneticPr fontId="1"/>
  </si>
  <si>
    <t>該当する規模をお選びください。</t>
  </si>
  <si>
    <r>
      <t xml:space="preserve">所在地（事業所）
</t>
    </r>
    <r>
      <rPr>
        <sz val="8"/>
        <color rgb="FFFF0000"/>
        <rFont val="Meiryo UI"/>
        <family val="3"/>
        <charset val="128"/>
      </rPr>
      <t>※本社が豊田市以外の場合のみ</t>
    </r>
    <rPh sb="0" eb="3">
      <t>ショザイチ</t>
    </rPh>
    <rPh sb="4" eb="6">
      <t>ジギョウ</t>
    </rPh>
    <rPh sb="6" eb="7">
      <t>ショ</t>
    </rPh>
    <rPh sb="10" eb="12">
      <t>ホンシャ</t>
    </rPh>
    <rPh sb="13" eb="16">
      <t>トヨタシ</t>
    </rPh>
    <rPh sb="16" eb="18">
      <t>イガイ</t>
    </rPh>
    <rPh sb="19" eb="2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</si>
</sst>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quot;＊C列「ID」を選択したら自動表示されます&quot;"/>
    <numFmt numFmtId="178" formatCode="[$-F800]dddd\,\ mmmm\ dd\,\ yyyy"/>
    <numFmt numFmtId="179" formatCode="yyyy&quot;年&quot;m&quot;月&quot;d&quot;日&quot;;@"/>
  </numFmts>
  <fonts count="122">
    <font>
      <sz val="11"/>
      <color theme="1"/>
      <name val="游ゴシック"/>
      <family val="2"/>
      <charset val="128"/>
      <scheme val="minor"/>
    </font>
    <font>
      <sz val="6"/>
      <name val="游ゴシック"/>
      <family val="2"/>
      <charset val="128"/>
      <scheme val="minor"/>
    </font>
    <font>
      <sz val="11"/>
      <color theme="1"/>
      <name val="HGPｺﾞｼｯｸM"/>
      <family val="3"/>
      <charset val="128"/>
    </font>
    <font>
      <sz val="11"/>
      <color theme="1"/>
      <name val="游ゴシック"/>
      <family val="2"/>
      <charset val="128"/>
      <scheme val="minor"/>
    </font>
    <font>
      <sz val="11"/>
      <color theme="1"/>
      <name val="游ゴシック"/>
      <family val="2"/>
      <scheme val="minor"/>
    </font>
    <font>
      <sz val="12"/>
      <color theme="1"/>
      <name val="Meiryo UI"/>
      <family val="3"/>
      <charset val="128"/>
    </font>
    <font>
      <sz val="6"/>
      <name val="游ゴシック"/>
      <family val="3"/>
      <charset val="128"/>
      <scheme val="minor"/>
    </font>
    <font>
      <b/>
      <sz val="12"/>
      <color theme="1"/>
      <name val="Meiryo UI"/>
      <family val="3"/>
      <charset val="128"/>
    </font>
    <font>
      <b/>
      <sz val="16"/>
      <color theme="1"/>
      <name val="Meiryo UI"/>
      <family val="3"/>
      <charset val="128"/>
    </font>
    <font>
      <b/>
      <sz val="14"/>
      <color theme="1"/>
      <name val="Meiryo UI"/>
      <family val="3"/>
      <charset val="128"/>
    </font>
    <font>
      <b/>
      <sz val="18"/>
      <color theme="1"/>
      <name val="Meiryo UI"/>
      <family val="3"/>
      <charset val="128"/>
    </font>
    <font>
      <sz val="14"/>
      <color theme="1"/>
      <name val="Meiryo UI"/>
      <family val="3"/>
      <charset val="128"/>
    </font>
    <font>
      <sz val="18"/>
      <color theme="1"/>
      <name val="Meiryo UI"/>
      <family val="3"/>
      <charset val="128"/>
    </font>
    <font>
      <sz val="16"/>
      <color theme="1"/>
      <name val="Meiryo UI"/>
      <family val="3"/>
      <charset val="128"/>
    </font>
    <font>
      <sz val="18"/>
      <color theme="1"/>
      <name val="游ゴシック"/>
      <family val="2"/>
      <scheme val="minor"/>
    </font>
    <font>
      <b/>
      <sz val="18"/>
      <name val="Meiryo UI"/>
      <family val="3"/>
      <charset val="128"/>
    </font>
    <font>
      <sz val="12"/>
      <name val="Meiryo UI"/>
      <family val="3"/>
      <charset val="128"/>
    </font>
    <font>
      <sz val="12"/>
      <color theme="0"/>
      <name val="Meiryo UI"/>
      <family val="3"/>
      <charset val="128"/>
    </font>
    <font>
      <b/>
      <sz val="18"/>
      <color theme="0"/>
      <name val="Meiryo UI"/>
      <family val="3"/>
      <charset val="128"/>
    </font>
    <font>
      <sz val="18"/>
      <color theme="1"/>
      <name val="HGPｺﾞｼｯｸM"/>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2"/>
      <color theme="1"/>
      <name val="Meiryo UI"/>
      <family val="3"/>
      <charset val="128"/>
    </font>
    <font>
      <sz val="11"/>
      <name val="游ゴシック"/>
      <family val="2"/>
      <charset val="128"/>
      <scheme val="minor"/>
    </font>
    <font>
      <sz val="14"/>
      <name val="Meiryo UI"/>
      <family val="3"/>
      <charset val="128"/>
    </font>
    <font>
      <sz val="10"/>
      <name val="Meiryo UI"/>
      <family val="3"/>
      <charset val="128"/>
    </font>
    <font>
      <sz val="18"/>
      <name val="Meiryo UI"/>
      <family val="3"/>
      <charset val="128"/>
    </font>
    <font>
      <sz val="22"/>
      <color theme="1"/>
      <name val="游ゴシック"/>
      <family val="2"/>
      <charset val="128"/>
      <scheme val="minor"/>
    </font>
    <font>
      <sz val="22"/>
      <color theme="1"/>
      <name val="Meiryo UI"/>
      <family val="3"/>
      <charset val="128"/>
    </font>
    <font>
      <sz val="20"/>
      <name val="Meiryo UI"/>
      <family val="3"/>
      <charset val="128"/>
    </font>
    <font>
      <sz val="20"/>
      <name val="游ゴシック"/>
      <family val="2"/>
      <charset val="128"/>
      <scheme val="minor"/>
    </font>
    <font>
      <sz val="18"/>
      <name val="游ゴシック"/>
      <family val="2"/>
      <charset val="128"/>
      <scheme val="minor"/>
    </font>
    <font>
      <sz val="19"/>
      <name val="Meiryo UI"/>
      <family val="3"/>
      <charset val="128"/>
    </font>
    <font>
      <sz val="17"/>
      <color theme="1"/>
      <name val="Meiryo UI"/>
      <family val="3"/>
      <charset val="128"/>
    </font>
    <font>
      <sz val="24"/>
      <color theme="1"/>
      <name val="HGPｺﾞｼｯｸM"/>
      <family val="3"/>
      <charset val="128"/>
    </font>
    <font>
      <sz val="26"/>
      <color theme="1"/>
      <name val="HGPｺﾞｼｯｸM"/>
      <family val="3"/>
      <charset val="128"/>
    </font>
    <font>
      <sz val="11"/>
      <color rgb="FFFF0000"/>
      <name val="HGPｺﾞｼｯｸM"/>
      <family val="3"/>
      <charset val="128"/>
    </font>
    <font>
      <sz val="16"/>
      <color rgb="FFFF0000"/>
      <name val="Meiryo UI"/>
      <family val="3"/>
      <charset val="128"/>
    </font>
    <font>
      <b/>
      <sz val="14"/>
      <name val="Meiryo UI"/>
      <family val="3"/>
      <charset val="128"/>
    </font>
    <font>
      <b/>
      <sz val="22"/>
      <name val="Meiryo UI"/>
      <family val="3"/>
      <charset val="128"/>
    </font>
    <font>
      <sz val="16"/>
      <name val="Meiryo UI"/>
      <family val="3"/>
      <charset val="128"/>
    </font>
    <font>
      <sz val="17"/>
      <name val="Meiryo UI"/>
      <family val="3"/>
      <charset val="128"/>
    </font>
    <font>
      <b/>
      <sz val="26"/>
      <color theme="1"/>
      <name val="HGPｺﾞｼｯｸM"/>
      <family val="3"/>
      <charset val="128"/>
    </font>
    <font>
      <b/>
      <sz val="14"/>
      <color indexed="81"/>
      <name val="MS P ゴシック"/>
      <family val="3"/>
      <charset val="128"/>
    </font>
    <font>
      <b/>
      <sz val="11"/>
      <color theme="1"/>
      <name val="Meiryo UI"/>
      <family val="3"/>
      <charset val="128"/>
    </font>
    <font>
      <sz val="18"/>
      <color theme="1"/>
      <name val="Arial"/>
      <family val="2"/>
    </font>
    <font>
      <sz val="18"/>
      <color rgb="FFFF0000"/>
      <name val="Meiryo UI"/>
      <family val="3"/>
      <charset val="128"/>
    </font>
    <font>
      <sz val="20"/>
      <color theme="1"/>
      <name val="Meiryo UI"/>
      <family val="3"/>
      <charset val="128"/>
    </font>
    <font>
      <b/>
      <sz val="16"/>
      <color rgb="FFFF0000"/>
      <name val="Meiryo UI"/>
      <family val="3"/>
      <charset val="128"/>
    </font>
    <font>
      <u/>
      <sz val="11"/>
      <color theme="10"/>
      <name val="游ゴシック"/>
      <family val="2"/>
      <charset val="128"/>
      <scheme val="minor"/>
    </font>
    <font>
      <b/>
      <sz val="26"/>
      <color theme="1"/>
      <name val="游ゴシック"/>
      <family val="3"/>
      <charset val="128"/>
      <scheme val="minor"/>
    </font>
    <font>
      <b/>
      <sz val="20"/>
      <color theme="1"/>
      <name val="Meiryo UI"/>
      <family val="3"/>
      <charset val="128"/>
    </font>
    <font>
      <b/>
      <sz val="24"/>
      <color theme="1"/>
      <name val="Meiryo UI"/>
      <family val="3"/>
      <charset val="128"/>
    </font>
    <font>
      <b/>
      <sz val="24"/>
      <color theme="0"/>
      <name val="Meiryo UI"/>
      <family val="3"/>
      <charset val="128"/>
    </font>
    <font>
      <b/>
      <sz val="26"/>
      <color theme="1"/>
      <name val="Meiryo UI"/>
      <family val="3"/>
      <charset val="128"/>
    </font>
    <font>
      <b/>
      <sz val="12"/>
      <color rgb="FF000000"/>
      <name val="Meiryo UI"/>
      <family val="3"/>
      <charset val="128"/>
    </font>
    <font>
      <sz val="11"/>
      <color theme="1"/>
      <name val="Meiryo UI"/>
      <family val="3"/>
      <charset val="128"/>
    </font>
    <font>
      <sz val="10"/>
      <color theme="1"/>
      <name val="Meiryo UI"/>
      <family val="3"/>
      <charset val="128"/>
    </font>
    <font>
      <b/>
      <sz val="10.5"/>
      <color theme="0"/>
      <name val="Meiryo UI"/>
      <family val="3"/>
      <charset val="128"/>
    </font>
    <font>
      <sz val="10.5"/>
      <color rgb="FF000000"/>
      <name val="Meiryo UI"/>
      <family val="3"/>
      <charset val="128"/>
    </font>
    <font>
      <sz val="10.5"/>
      <name val="Meiryo UI"/>
      <family val="3"/>
      <charset val="128"/>
    </font>
    <font>
      <sz val="11"/>
      <name val="Meiryo UI"/>
      <family val="3"/>
      <charset val="128"/>
    </font>
    <font>
      <b/>
      <sz val="9"/>
      <name val="游ゴシック"/>
      <family val="2"/>
      <scheme val="minor"/>
    </font>
    <font>
      <sz val="9"/>
      <color theme="1"/>
      <name val="游ゴシック"/>
      <family val="2"/>
      <scheme val="minor"/>
    </font>
    <font>
      <b/>
      <sz val="9"/>
      <name val="游ゴシック"/>
      <family val="3"/>
      <charset val="128"/>
      <scheme val="minor"/>
    </font>
    <font>
      <sz val="9"/>
      <name val="游ゴシック"/>
      <family val="2"/>
      <scheme val="minor"/>
    </font>
    <font>
      <sz val="9"/>
      <name val="Meiryo UI"/>
      <family val="3"/>
      <charset val="128"/>
    </font>
    <font>
      <sz val="9"/>
      <name val="游ゴシック"/>
      <family val="3"/>
      <charset val="128"/>
      <scheme val="minor"/>
    </font>
    <font>
      <b/>
      <sz val="28"/>
      <color theme="1"/>
      <name val="Meiryo UI"/>
      <family val="3"/>
      <charset val="128"/>
    </font>
    <font>
      <b/>
      <sz val="10"/>
      <color theme="0"/>
      <name val="Meiryo UI"/>
      <family val="3"/>
      <charset val="128"/>
    </font>
    <font>
      <sz val="9"/>
      <color theme="1"/>
      <name val="Meiryo UI"/>
      <family val="3"/>
      <charset val="128"/>
    </font>
    <font>
      <sz val="11"/>
      <name val="HGPｺﾞｼｯｸM"/>
      <family val="3"/>
      <charset val="128"/>
    </font>
    <font>
      <b/>
      <sz val="16"/>
      <name val="Meiryo UI"/>
      <family val="3"/>
      <charset val="128"/>
    </font>
    <font>
      <sz val="19"/>
      <name val="游ゴシック"/>
      <family val="2"/>
      <charset val="128"/>
      <scheme val="minor"/>
    </font>
    <font>
      <b/>
      <sz val="20"/>
      <name val="Meiryo UI"/>
      <family val="3"/>
      <charset val="128"/>
    </font>
    <font>
      <b/>
      <sz val="9"/>
      <color indexed="81"/>
      <name val="ＭＳ Ｐゴシック"/>
      <family val="3"/>
      <charset val="128"/>
    </font>
    <font>
      <sz val="20"/>
      <color rgb="FFFF0000"/>
      <name val="Meiryo UI"/>
      <family val="3"/>
      <charset val="128"/>
    </font>
    <font>
      <b/>
      <sz val="11"/>
      <color theme="0"/>
      <name val="Meiryo UI"/>
      <family val="3"/>
      <charset val="128"/>
    </font>
    <font>
      <b/>
      <sz val="16"/>
      <color theme="0"/>
      <name val="Meiryo UI"/>
      <family val="3"/>
      <charset val="128"/>
    </font>
    <font>
      <b/>
      <sz val="11"/>
      <color indexed="81"/>
      <name val="メイリオ"/>
      <family val="3"/>
      <charset val="128"/>
    </font>
    <font>
      <b/>
      <sz val="36"/>
      <color theme="1"/>
      <name val="Meiryo UI"/>
      <family val="3"/>
      <charset val="128"/>
    </font>
    <font>
      <sz val="14"/>
      <name val="HGPｺﾞｼｯｸM"/>
      <family val="3"/>
      <charset val="128"/>
    </font>
    <font>
      <b/>
      <sz val="10"/>
      <name val="Meiryo UI"/>
      <family val="3"/>
      <charset val="128"/>
    </font>
    <font>
      <b/>
      <sz val="10"/>
      <color rgb="FFFF0000"/>
      <name val="Meiryo UI"/>
      <family val="3"/>
      <charset val="128"/>
    </font>
    <font>
      <sz val="18"/>
      <name val="HGPｺﾞｼｯｸM"/>
      <family val="3"/>
      <charset val="128"/>
    </font>
    <font>
      <sz val="14"/>
      <color theme="1"/>
      <name val="HGPｺﾞｼｯｸM"/>
      <family val="3"/>
      <charset val="128"/>
    </font>
    <font>
      <sz val="14"/>
      <color theme="1"/>
      <name val="游ゴシック"/>
      <family val="2"/>
      <charset val="128"/>
      <scheme val="minor"/>
    </font>
    <font>
      <b/>
      <sz val="14"/>
      <color theme="0"/>
      <name val="Meiryo UI"/>
      <family val="3"/>
      <charset val="128"/>
    </font>
    <font>
      <b/>
      <sz val="14"/>
      <color theme="1"/>
      <name val="HGPｺﾞｼｯｸM"/>
      <family val="3"/>
      <charset val="128"/>
    </font>
    <font>
      <b/>
      <sz val="14"/>
      <color rgb="FFFF0000"/>
      <name val="Meiryo UI"/>
      <family val="3"/>
      <charset val="128"/>
    </font>
    <font>
      <sz val="14"/>
      <name val="游ゴシック"/>
      <family val="2"/>
      <charset val="128"/>
      <scheme val="minor"/>
    </font>
    <font>
      <sz val="14"/>
      <color rgb="FFFF0000"/>
      <name val="HGPｺﾞｼｯｸM"/>
      <family val="3"/>
      <charset val="128"/>
    </font>
    <font>
      <sz val="14"/>
      <color rgb="FFFF0000"/>
      <name val="Meiryo UI"/>
      <family val="3"/>
      <charset val="128"/>
    </font>
    <font>
      <sz val="12"/>
      <color theme="1"/>
      <name val="HGPｺﾞｼｯｸM"/>
      <family val="3"/>
      <charset val="128"/>
    </font>
    <font>
      <sz val="12"/>
      <color theme="1"/>
      <name val="游ゴシック"/>
      <family val="2"/>
      <charset val="128"/>
      <scheme val="minor"/>
    </font>
    <font>
      <b/>
      <sz val="12"/>
      <color rgb="FFFF0000"/>
      <name val="Meiryo UI"/>
      <family val="3"/>
      <charset val="128"/>
    </font>
    <font>
      <b/>
      <sz val="12"/>
      <name val="Meiryo UI"/>
      <family val="3"/>
      <charset val="128"/>
    </font>
    <font>
      <sz val="12"/>
      <name val="HGPｺﾞｼｯｸM"/>
      <family val="3"/>
      <charset val="128"/>
    </font>
    <font>
      <sz val="12"/>
      <name val="游ゴシック"/>
      <family val="2"/>
      <charset val="128"/>
      <scheme val="minor"/>
    </font>
    <font>
      <sz val="12"/>
      <color rgb="FFFF0000"/>
      <name val="Meiryo UI"/>
      <family val="3"/>
      <charset val="128"/>
    </font>
    <font>
      <sz val="14"/>
      <color theme="0"/>
      <name val="Meiryo UI"/>
      <family val="3"/>
      <charset val="128"/>
    </font>
    <font>
      <b/>
      <sz val="11"/>
      <name val="Meiryo UI"/>
      <family val="3"/>
      <charset val="128"/>
    </font>
    <font>
      <u/>
      <sz val="12"/>
      <name val="Meiryo UI"/>
      <family val="3"/>
      <charset val="128"/>
    </font>
    <font>
      <sz val="8"/>
      <color rgb="FFFF0000"/>
      <name val="Meiryo UI"/>
      <family val="3"/>
      <charset val="128"/>
    </font>
    <font>
      <sz val="16"/>
      <color theme="1"/>
      <name val="HGPｺﾞｼｯｸM"/>
      <family val="3"/>
      <charset val="128"/>
    </font>
    <font>
      <sz val="16"/>
      <color theme="1"/>
      <name val="游ゴシック"/>
      <family val="2"/>
      <charset val="128"/>
      <scheme val="minor"/>
    </font>
  </fonts>
  <fills count="49">
    <fill>
      <patternFill patternType="none"/>
    </fill>
    <fill>
      <patternFill patternType="gray125"/>
    </fill>
    <fill>
      <patternFill patternType="solid">
        <fgColor theme="7" tint="0.79998168889431442"/>
        <bgColor indexed="64"/>
      </patternFill>
    </fill>
    <fill>
      <patternFill patternType="solid">
        <fgColor theme="9" tint="0.39997558519241921"/>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B4C6E7"/>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CCFFCC"/>
        <bgColor indexed="64"/>
      </patternFill>
    </fill>
    <fill>
      <patternFill patternType="solid">
        <fgColor rgb="FFDDDDDD"/>
        <bgColor indexed="64"/>
      </patternFill>
    </fill>
    <fill>
      <patternFill patternType="solid">
        <fgColor rgb="FF4472C4"/>
        <bgColor indexed="64"/>
      </patternFill>
    </fill>
    <fill>
      <patternFill patternType="solid">
        <fgColor rgb="FFD9E2F3"/>
        <bgColor indexed="64"/>
      </patternFill>
    </fill>
    <fill>
      <patternFill patternType="solid">
        <fgColor rgb="FF00B0F0"/>
        <bgColor indexed="64"/>
      </patternFill>
    </fill>
    <fill>
      <patternFill patternType="solid">
        <fgColor rgb="FFF6FAF4"/>
        <bgColor indexed="64"/>
      </patternFill>
    </fill>
    <fill>
      <patternFill patternType="solid">
        <fgColor rgb="FFEBF0F9"/>
        <bgColor indexed="64"/>
      </patternFill>
    </fill>
    <fill>
      <patternFill patternType="solid">
        <fgColor rgb="FFFFFBEF"/>
        <bgColor indexed="64"/>
      </patternFill>
    </fill>
    <fill>
      <patternFill patternType="solid">
        <fgColor rgb="FFE1F2FF"/>
        <bgColor indexed="64"/>
      </patternFill>
    </fill>
    <fill>
      <patternFill patternType="solid">
        <fgColor rgb="FFFF0000"/>
        <bgColor indexed="64"/>
      </patternFill>
    </fill>
    <fill>
      <patternFill patternType="solid">
        <fgColor theme="0"/>
        <bgColor indexed="64"/>
      </patternFill>
    </fill>
    <fill>
      <patternFill patternType="solid">
        <fgColor theme="0" tint="-0.14996795556505021"/>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auto="1"/>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59">
    <xf numFmtId="0" fontId="0" fillId="0" borderId="0">
      <alignment vertical="center"/>
    </xf>
    <xf numFmtId="0" fontId="3" fillId="0" borderId="0">
      <alignment vertical="center"/>
    </xf>
    <xf numFmtId="0" fontId="4" fillId="0" borderId="0"/>
    <xf numFmtId="6" fontId="4" fillId="0" borderId="0" applyFont="0" applyFill="0" applyBorder="0" applyAlignment="0" applyProtection="0">
      <alignment vertical="center"/>
    </xf>
    <xf numFmtId="0" fontId="3" fillId="0" borderId="0">
      <alignment vertical="center"/>
    </xf>
    <xf numFmtId="0" fontId="20" fillId="0" borderId="0"/>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4" borderId="0" applyNumberFormat="0" applyBorder="0" applyAlignment="0" applyProtection="0">
      <alignment vertical="center"/>
    </xf>
    <xf numFmtId="0" fontId="23" fillId="0" borderId="0" applyNumberFormat="0" applyFill="0" applyBorder="0" applyAlignment="0" applyProtection="0">
      <alignment vertical="center"/>
    </xf>
    <xf numFmtId="0" fontId="24" fillId="25" borderId="20" applyNumberFormat="0" applyAlignment="0" applyProtection="0">
      <alignment vertical="center"/>
    </xf>
    <xf numFmtId="0" fontId="25" fillId="26" borderId="0" applyNumberFormat="0" applyBorder="0" applyAlignment="0" applyProtection="0">
      <alignment vertical="center"/>
    </xf>
    <xf numFmtId="0" fontId="20" fillId="27" borderId="21" applyNumberFormat="0" applyFont="0" applyAlignment="0" applyProtection="0">
      <alignment vertical="center"/>
    </xf>
    <xf numFmtId="0" fontId="26" fillId="0" borderId="22" applyNumberFormat="0" applyFill="0" applyAlignment="0" applyProtection="0">
      <alignment vertical="center"/>
    </xf>
    <xf numFmtId="0" fontId="27" fillId="8" borderId="0" applyNumberFormat="0" applyBorder="0" applyAlignment="0" applyProtection="0">
      <alignment vertical="center"/>
    </xf>
    <xf numFmtId="0" fontId="28" fillId="28" borderId="23" applyNumberFormat="0" applyAlignment="0" applyProtection="0">
      <alignment vertical="center"/>
    </xf>
    <xf numFmtId="0" fontId="29" fillId="0" borderId="0" applyNumberFormat="0" applyFill="0" applyBorder="0" applyAlignment="0" applyProtection="0">
      <alignment vertical="center"/>
    </xf>
    <xf numFmtId="0" fontId="30" fillId="0" borderId="24" applyNumberFormat="0" applyFill="0" applyAlignment="0" applyProtection="0">
      <alignment vertical="center"/>
    </xf>
    <xf numFmtId="0" fontId="31" fillId="0" borderId="25" applyNumberFormat="0" applyFill="0" applyAlignment="0" applyProtection="0">
      <alignment vertical="center"/>
    </xf>
    <xf numFmtId="0" fontId="32" fillId="0" borderId="26" applyNumberFormat="0" applyFill="0" applyAlignment="0" applyProtection="0">
      <alignment vertical="center"/>
    </xf>
    <xf numFmtId="0" fontId="32" fillId="0" borderId="0" applyNumberFormat="0" applyFill="0" applyBorder="0" applyAlignment="0" applyProtection="0">
      <alignment vertical="center"/>
    </xf>
    <xf numFmtId="0" fontId="33" fillId="0" borderId="27" applyNumberFormat="0" applyFill="0" applyAlignment="0" applyProtection="0">
      <alignment vertical="center"/>
    </xf>
    <xf numFmtId="0" fontId="34" fillId="28" borderId="28" applyNumberFormat="0" applyAlignment="0" applyProtection="0">
      <alignment vertical="center"/>
    </xf>
    <xf numFmtId="0" fontId="35" fillId="0" borderId="0" applyNumberFormat="0" applyFill="0" applyBorder="0" applyAlignment="0" applyProtection="0">
      <alignment vertical="center"/>
    </xf>
    <xf numFmtId="0" fontId="36" fillId="12" borderId="23" applyNumberFormat="0" applyAlignment="0" applyProtection="0">
      <alignment vertical="center"/>
    </xf>
    <xf numFmtId="0" fontId="20" fillId="0" borderId="0">
      <alignment vertical="center"/>
    </xf>
    <xf numFmtId="0" fontId="20" fillId="0" borderId="0">
      <alignment vertical="center"/>
    </xf>
    <xf numFmtId="0" fontId="37" fillId="9"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65" fillId="0" borderId="0" applyNumberForma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190">
    <xf numFmtId="0" fontId="0" fillId="0" borderId="0" xfId="0">
      <alignment vertical="center"/>
    </xf>
    <xf numFmtId="0" fontId="5" fillId="0" borderId="0" xfId="1" applyFont="1" applyAlignment="1">
      <alignment vertical="center" wrapText="1"/>
    </xf>
    <xf numFmtId="0" fontId="7" fillId="0" borderId="0" xfId="1" applyFont="1" applyAlignment="1">
      <alignment horizontal="center" vertical="center"/>
    </xf>
    <xf numFmtId="0" fontId="7" fillId="0" borderId="0" xfId="1" applyFont="1" applyAlignment="1">
      <alignment horizontal="left" vertical="center"/>
    </xf>
    <xf numFmtId="0" fontId="5" fillId="0" borderId="0" xfId="1" applyFont="1" applyAlignment="1">
      <alignment horizontal="left" vertical="center" wrapText="1"/>
    </xf>
    <xf numFmtId="0" fontId="7" fillId="0" borderId="0" xfId="1" applyFont="1" applyAlignment="1">
      <alignment vertical="center" wrapText="1"/>
    </xf>
    <xf numFmtId="0" fontId="5" fillId="0" borderId="0" xfId="1" applyFont="1" applyAlignment="1">
      <alignment horizontal="center" vertical="center" wrapText="1"/>
    </xf>
    <xf numFmtId="0" fontId="9" fillId="5" borderId="1" xfId="1" applyFont="1" applyFill="1" applyBorder="1" applyAlignment="1">
      <alignment horizontal="center" vertical="center" wrapText="1"/>
    </xf>
    <xf numFmtId="0" fontId="5" fillId="6" borderId="0" xfId="1" applyFont="1" applyFill="1" applyAlignment="1">
      <alignment vertical="center" wrapText="1"/>
    </xf>
    <xf numFmtId="0" fontId="5" fillId="3" borderId="0" xfId="1" applyFont="1" applyFill="1" applyAlignment="1">
      <alignment vertical="center" wrapText="1"/>
    </xf>
    <xf numFmtId="0" fontId="5" fillId="2" borderId="0" xfId="1" applyFont="1" applyFill="1" applyAlignment="1">
      <alignment vertical="center" wrapText="1"/>
    </xf>
    <xf numFmtId="0" fontId="17" fillId="4" borderId="0" xfId="1" applyFont="1" applyFill="1" applyAlignment="1">
      <alignment vertical="center" wrapText="1"/>
    </xf>
    <xf numFmtId="0" fontId="10" fillId="5" borderId="12" xfId="1" applyFont="1" applyFill="1" applyBorder="1" applyAlignment="1">
      <alignment horizontal="center" vertical="center" wrapText="1"/>
    </xf>
    <xf numFmtId="0" fontId="10" fillId="5" borderId="13" xfId="1" applyFont="1" applyFill="1" applyBorder="1" applyAlignment="1">
      <alignment horizontal="center" vertical="center" wrapText="1"/>
    </xf>
    <xf numFmtId="0" fontId="7" fillId="0" borderId="0" xfId="1" applyFont="1" applyAlignment="1">
      <alignment horizontal="center" vertical="center" wrapText="1"/>
    </xf>
    <xf numFmtId="0" fontId="38" fillId="0" borderId="0" xfId="1" applyFont="1" applyAlignment="1">
      <alignment horizontal="left" vertical="center"/>
    </xf>
    <xf numFmtId="0" fontId="0" fillId="0" borderId="33" xfId="0" applyBorder="1">
      <alignment vertical="center"/>
    </xf>
    <xf numFmtId="0" fontId="14" fillId="0" borderId="33" xfId="0" applyFont="1" applyBorder="1" applyAlignment="1">
      <alignment vertical="top" wrapText="1"/>
    </xf>
    <xf numFmtId="0" fontId="19" fillId="0" borderId="0" xfId="0" applyFont="1" applyAlignment="1">
      <alignment horizontal="center" vertical="center"/>
    </xf>
    <xf numFmtId="0" fontId="38" fillId="0" borderId="0" xfId="1" applyFont="1" applyAlignment="1">
      <alignment vertical="center" wrapText="1"/>
    </xf>
    <xf numFmtId="0" fontId="43" fillId="0" borderId="0" xfId="0" applyFont="1">
      <alignment vertical="center"/>
    </xf>
    <xf numFmtId="0" fontId="44" fillId="0" borderId="0" xfId="1" applyFont="1" applyAlignment="1">
      <alignment vertical="center" wrapText="1"/>
    </xf>
    <xf numFmtId="0" fontId="38" fillId="0" borderId="0" xfId="1" applyFont="1" applyAlignment="1">
      <alignment horizontal="center" vertical="center"/>
    </xf>
    <xf numFmtId="0" fontId="38" fillId="0" borderId="0" xfId="1" applyFont="1">
      <alignment vertical="center"/>
    </xf>
    <xf numFmtId="0" fontId="38" fillId="0" borderId="0" xfId="1" applyFont="1" applyAlignment="1">
      <alignment horizontal="right" vertical="center"/>
    </xf>
    <xf numFmtId="0" fontId="50" fillId="0" borderId="0" xfId="0" applyFont="1" applyAlignment="1">
      <alignment horizontal="left" vertical="center"/>
    </xf>
    <xf numFmtId="0" fontId="51" fillId="0" borderId="0" xfId="0" applyFont="1">
      <alignment vertical="center"/>
    </xf>
    <xf numFmtId="0" fontId="51" fillId="0" borderId="0" xfId="0" applyFont="1" applyAlignment="1">
      <alignment horizontal="center" vertical="center"/>
    </xf>
    <xf numFmtId="0" fontId="42" fillId="0" borderId="1" xfId="1" applyFont="1" applyBorder="1" applyAlignment="1">
      <alignment horizontal="center" vertical="center" wrapText="1"/>
    </xf>
    <xf numFmtId="0" fontId="55" fillId="0" borderId="0" xfId="1" applyFont="1" applyAlignment="1">
      <alignment horizontal="left" vertical="center"/>
    </xf>
    <xf numFmtId="0" fontId="54" fillId="5" borderId="1" xfId="1" applyFont="1" applyFill="1" applyBorder="1" applyAlignment="1">
      <alignment vertical="center" wrapText="1"/>
    </xf>
    <xf numFmtId="0" fontId="56" fillId="0" borderId="1" xfId="1" applyFont="1" applyBorder="1" applyAlignment="1">
      <alignment horizontal="center" vertical="center" wrapText="1"/>
    </xf>
    <xf numFmtId="0" fontId="16" fillId="0" borderId="1" xfId="1" applyFont="1" applyBorder="1" applyAlignment="1">
      <alignment horizontal="center" vertical="center" wrapText="1"/>
    </xf>
    <xf numFmtId="0" fontId="42" fillId="0" borderId="1" xfId="1" quotePrefix="1" applyFont="1" applyBorder="1" applyAlignment="1">
      <alignment horizontal="center" vertical="center" wrapText="1"/>
    </xf>
    <xf numFmtId="0" fontId="57" fillId="0" borderId="1" xfId="1" applyFont="1" applyBorder="1" applyAlignment="1">
      <alignment horizontal="center" vertical="center" wrapText="1"/>
    </xf>
    <xf numFmtId="0" fontId="42" fillId="0" borderId="11" xfId="1" applyFont="1" applyBorder="1" applyAlignment="1" applyProtection="1">
      <alignment horizontal="center" vertical="center" wrapText="1"/>
      <protection locked="0"/>
    </xf>
    <xf numFmtId="0" fontId="42" fillId="0" borderId="1" xfId="1" applyFont="1" applyBorder="1" applyAlignment="1" applyProtection="1">
      <alignment horizontal="center" vertical="center" wrapText="1"/>
      <protection locked="0"/>
    </xf>
    <xf numFmtId="0" fontId="10" fillId="5" borderId="14" xfId="1" applyFont="1" applyFill="1" applyBorder="1" applyAlignment="1">
      <alignment horizontal="center" vertical="center" wrapText="1"/>
    </xf>
    <xf numFmtId="0" fontId="0" fillId="0" borderId="0" xfId="0" applyProtection="1">
      <alignment vertical="center"/>
      <protection locked="0"/>
    </xf>
    <xf numFmtId="0" fontId="7" fillId="0" borderId="0" xfId="1" applyFont="1" applyAlignment="1" applyProtection="1">
      <alignment horizontal="left" vertical="center"/>
      <protection locked="0"/>
    </xf>
    <xf numFmtId="0" fontId="9" fillId="0" borderId="1" xfId="1" applyFont="1" applyBorder="1" applyAlignment="1" applyProtection="1">
      <alignment horizontal="center" vertical="center" wrapText="1"/>
      <protection locked="0"/>
    </xf>
    <xf numFmtId="0" fontId="9" fillId="0" borderId="1" xfId="1" applyFont="1" applyBorder="1" applyAlignment="1">
      <alignment horizontal="center" vertical="center" wrapText="1"/>
    </xf>
    <xf numFmtId="0" fontId="9" fillId="0" borderId="48" xfId="1" applyFont="1" applyBorder="1" applyAlignment="1">
      <alignment horizontal="center" vertical="center" wrapText="1"/>
    </xf>
    <xf numFmtId="0" fontId="9" fillId="0" borderId="11" xfId="1" applyFont="1" applyBorder="1" applyAlignment="1">
      <alignment horizontal="center" vertical="center" wrapText="1"/>
    </xf>
    <xf numFmtId="0" fontId="12" fillId="0" borderId="31" xfId="1" applyFont="1" applyBorder="1" applyAlignment="1" applyProtection="1">
      <alignment horizontal="left" vertical="top" wrapText="1"/>
      <protection locked="0"/>
    </xf>
    <xf numFmtId="0" fontId="12" fillId="0" borderId="32" xfId="1" applyFont="1" applyBorder="1" applyAlignment="1" applyProtection="1">
      <alignment horizontal="left" vertical="top" wrapText="1"/>
      <protection locked="0"/>
    </xf>
    <xf numFmtId="0" fontId="12" fillId="0" borderId="41" xfId="1" applyFont="1" applyBorder="1" applyAlignment="1" applyProtection="1">
      <alignment horizontal="left" vertical="top" wrapText="1"/>
      <protection locked="0"/>
    </xf>
    <xf numFmtId="0" fontId="12" fillId="0" borderId="33" xfId="1" applyFont="1" applyBorder="1" applyAlignment="1" applyProtection="1">
      <alignment horizontal="left" vertical="top" wrapText="1"/>
      <protection locked="0"/>
    </xf>
    <xf numFmtId="0" fontId="12" fillId="0" borderId="0" xfId="1" applyFont="1" applyAlignment="1" applyProtection="1">
      <alignment horizontal="left" vertical="top" wrapText="1"/>
      <protection locked="0"/>
    </xf>
    <xf numFmtId="0" fontId="12" fillId="0" borderId="39"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2" fillId="0" borderId="35" xfId="1" applyFont="1" applyBorder="1" applyAlignment="1" applyProtection="1">
      <alignment horizontal="left" vertical="top" wrapText="1"/>
      <protection locked="0"/>
    </xf>
    <xf numFmtId="0" fontId="12" fillId="0" borderId="43" xfId="1" applyFont="1" applyBorder="1" applyAlignment="1" applyProtection="1">
      <alignment horizontal="left" vertical="top" wrapText="1"/>
      <protection locked="0"/>
    </xf>
    <xf numFmtId="0" fontId="5" fillId="0" borderId="49" xfId="1" applyFont="1" applyBorder="1" applyAlignment="1">
      <alignment vertical="center" wrapText="1"/>
    </xf>
    <xf numFmtId="0" fontId="54" fillId="5" borderId="5" xfId="49" applyFont="1" applyFill="1" applyBorder="1" applyAlignment="1" applyProtection="1">
      <alignment horizontal="left" vertical="center" wrapText="1"/>
      <protection locked="0"/>
    </xf>
    <xf numFmtId="0" fontId="41" fillId="0" borderId="1" xfId="1" applyFont="1" applyBorder="1" applyAlignment="1">
      <alignment vertical="top" wrapText="1"/>
    </xf>
    <xf numFmtId="0" fontId="12" fillId="0" borderId="7" xfId="1" applyFont="1" applyBorder="1" applyAlignment="1" applyProtection="1">
      <alignment horizontal="left" vertical="top" wrapText="1"/>
      <protection locked="0"/>
    </xf>
    <xf numFmtId="0" fontId="12" fillId="0" borderId="50" xfId="1" applyFont="1" applyBorder="1" applyAlignment="1" applyProtection="1">
      <alignment horizontal="left" vertical="top" wrapText="1"/>
      <protection locked="0"/>
    </xf>
    <xf numFmtId="0" fontId="12" fillId="0" borderId="6" xfId="1" applyFont="1" applyBorder="1" applyAlignment="1" applyProtection="1">
      <alignment horizontal="left" vertical="top" wrapText="1"/>
      <protection locked="0"/>
    </xf>
    <xf numFmtId="0" fontId="12" fillId="0" borderId="51" xfId="1" applyFont="1" applyBorder="1" applyAlignment="1" applyProtection="1">
      <alignment horizontal="left" vertical="top" wrapText="1"/>
      <protection locked="0"/>
    </xf>
    <xf numFmtId="0" fontId="12" fillId="0" borderId="13" xfId="1" applyFont="1" applyBorder="1" applyAlignment="1" applyProtection="1">
      <alignment horizontal="left" vertical="top" wrapText="1"/>
      <protection locked="0"/>
    </xf>
    <xf numFmtId="0" fontId="5" fillId="0" borderId="11" xfId="1" applyFont="1" applyBorder="1" applyAlignment="1">
      <alignment vertical="center" wrapText="1"/>
    </xf>
    <xf numFmtId="0" fontId="12" fillId="0" borderId="4" xfId="1" applyFont="1" applyBorder="1" applyAlignment="1" applyProtection="1">
      <alignment horizontal="left" vertical="top" wrapText="1"/>
      <protection locked="0"/>
    </xf>
    <xf numFmtId="0" fontId="12" fillId="0" borderId="5" xfId="1" applyFont="1" applyBorder="1" applyAlignment="1" applyProtection="1">
      <alignment horizontal="left" vertical="top" wrapText="1"/>
      <protection locked="0"/>
    </xf>
    <xf numFmtId="0" fontId="14" fillId="0" borderId="8" xfId="0" applyFont="1" applyBorder="1" applyAlignment="1">
      <alignment vertical="top" wrapText="1"/>
    </xf>
    <xf numFmtId="0" fontId="5" fillId="0" borderId="9" xfId="1" applyFont="1" applyBorder="1" applyAlignment="1">
      <alignment vertical="center" wrapText="1"/>
    </xf>
    <xf numFmtId="0" fontId="61" fillId="0" borderId="0" xfId="0" applyFont="1" applyAlignment="1">
      <alignment horizontal="center" vertical="center"/>
    </xf>
    <xf numFmtId="0" fontId="13" fillId="0" borderId="1" xfId="50" applyFont="1" applyBorder="1" applyAlignment="1">
      <alignment vertical="center" wrapText="1"/>
    </xf>
    <xf numFmtId="0" fontId="41" fillId="0" borderId="1" xfId="1" applyFont="1" applyBorder="1" applyAlignment="1">
      <alignment horizontal="left" vertical="top" wrapText="1"/>
    </xf>
    <xf numFmtId="0" fontId="42" fillId="0" borderId="10" xfId="1" applyFont="1" applyBorder="1" applyAlignment="1" applyProtection="1">
      <alignment horizontal="center" vertical="center" wrapText="1"/>
      <protection locked="0"/>
    </xf>
    <xf numFmtId="0" fontId="41" fillId="0" borderId="1" xfId="4" applyFont="1" applyBorder="1" applyAlignment="1">
      <alignment vertical="top" wrapText="1"/>
    </xf>
    <xf numFmtId="0" fontId="42" fillId="0" borderId="1" xfId="1" applyFont="1" applyBorder="1" applyAlignment="1">
      <alignment horizontal="left" vertical="center"/>
    </xf>
    <xf numFmtId="0" fontId="40" fillId="0" borderId="1" xfId="1" applyFont="1" applyBorder="1" applyAlignment="1">
      <alignment horizontal="center" vertical="center" wrapText="1"/>
    </xf>
    <xf numFmtId="0" fontId="40" fillId="0" borderId="1" xfId="1" applyFont="1" applyBorder="1" applyAlignment="1">
      <alignment vertical="center" wrapText="1"/>
    </xf>
    <xf numFmtId="0" fontId="41" fillId="0" borderId="19" xfId="1" applyFont="1" applyBorder="1" applyAlignment="1">
      <alignment vertical="top" wrapText="1"/>
    </xf>
    <xf numFmtId="0" fontId="42" fillId="0" borderId="19" xfId="1" applyFont="1" applyBorder="1" applyAlignment="1" applyProtection="1">
      <alignment horizontal="center" vertical="center" wrapText="1"/>
      <protection locked="0"/>
    </xf>
    <xf numFmtId="0" fontId="62" fillId="0" borderId="1" xfId="1" applyFont="1" applyBorder="1" applyAlignment="1">
      <alignment horizontal="left" vertical="center" wrapText="1"/>
    </xf>
    <xf numFmtId="0" fontId="0" fillId="0" borderId="0" xfId="0" applyAlignment="1">
      <alignment horizontal="center" vertical="center"/>
    </xf>
    <xf numFmtId="0" fontId="14" fillId="0" borderId="0" xfId="0" applyFont="1" applyAlignment="1">
      <alignment horizontal="center" vertical="top" wrapText="1"/>
    </xf>
    <xf numFmtId="0" fontId="63" fillId="0" borderId="0" xfId="0" applyFont="1">
      <alignment vertical="center"/>
    </xf>
    <xf numFmtId="0" fontId="63" fillId="0" borderId="0" xfId="0" applyFont="1" applyAlignment="1">
      <alignment vertical="top"/>
    </xf>
    <xf numFmtId="0" fontId="58" fillId="0" borderId="0" xfId="0" applyFont="1" applyAlignment="1">
      <alignment horizontal="center" vertical="top"/>
    </xf>
    <xf numFmtId="0" fontId="42" fillId="0" borderId="3" xfId="1" applyFont="1" applyBorder="1" applyAlignment="1">
      <alignment horizontal="center" vertical="center" wrapText="1"/>
    </xf>
    <xf numFmtId="0" fontId="42" fillId="0" borderId="0" xfId="1" applyFont="1" applyAlignment="1">
      <alignment horizontal="center" vertical="center" wrapText="1"/>
    </xf>
    <xf numFmtId="0" fontId="42" fillId="0" borderId="5" xfId="1" applyFont="1" applyBorder="1" applyAlignment="1">
      <alignment horizontal="center" vertical="center" wrapText="1"/>
    </xf>
    <xf numFmtId="0" fontId="42" fillId="0" borderId="94" xfId="1" applyFont="1" applyBorder="1" applyAlignment="1">
      <alignment horizontal="center" vertical="center" wrapText="1"/>
    </xf>
    <xf numFmtId="0" fontId="17" fillId="4" borderId="4" xfId="1" applyFont="1" applyFill="1" applyBorder="1" applyAlignment="1">
      <alignment vertical="center" wrapText="1"/>
    </xf>
    <xf numFmtId="0" fontId="17" fillId="4" borderId="6" xfId="1" applyFont="1" applyFill="1" applyBorder="1" applyAlignment="1">
      <alignment vertical="center" wrapText="1"/>
    </xf>
    <xf numFmtId="0" fontId="17" fillId="4" borderId="8" xfId="1" applyFont="1" applyFill="1" applyBorder="1" applyAlignment="1">
      <alignment vertical="center" wrapText="1"/>
    </xf>
    <xf numFmtId="0" fontId="42" fillId="0" borderId="35" xfId="1" applyFont="1" applyBorder="1" applyAlignment="1">
      <alignment horizontal="center" vertical="center" wrapText="1"/>
    </xf>
    <xf numFmtId="0" fontId="5" fillId="0" borderId="35" xfId="1" applyFont="1" applyBorder="1" applyAlignment="1">
      <alignment vertical="center" wrapText="1"/>
    </xf>
    <xf numFmtId="0" fontId="38" fillId="0" borderId="0" xfId="1" applyFont="1" applyAlignment="1">
      <alignment horizontal="left" vertical="center" wrapText="1"/>
    </xf>
    <xf numFmtId="0" fontId="58" fillId="0" borderId="0" xfId="0" applyFont="1" applyAlignment="1">
      <alignment horizontal="left" vertical="center"/>
    </xf>
    <xf numFmtId="0" fontId="0" fillId="0" borderId="0" xfId="0" applyAlignment="1">
      <alignment horizontal="left" vertical="center"/>
    </xf>
    <xf numFmtId="0" fontId="10" fillId="5" borderId="13" xfId="1" applyFont="1" applyFill="1" applyBorder="1" applyAlignment="1">
      <alignment horizontal="left" vertical="center" wrapText="1"/>
    </xf>
    <xf numFmtId="0" fontId="10" fillId="5" borderId="1" xfId="1" applyFont="1" applyFill="1" applyBorder="1" applyAlignment="1">
      <alignment horizontal="left" vertical="center" wrapText="1"/>
    </xf>
    <xf numFmtId="0" fontId="9" fillId="0" borderId="0" xfId="1" applyFont="1" applyAlignment="1">
      <alignment horizontal="left" vertical="center" wrapText="1"/>
    </xf>
    <xf numFmtId="0" fontId="7" fillId="0" borderId="0" xfId="1" applyFont="1" applyAlignment="1">
      <alignment horizontal="left" vertical="center" wrapText="1"/>
    </xf>
    <xf numFmtId="0" fontId="51" fillId="0" borderId="0" xfId="0" applyFont="1" applyAlignment="1">
      <alignment horizontal="left" vertical="center"/>
    </xf>
    <xf numFmtId="0" fontId="15" fillId="5" borderId="13" xfId="1" applyFont="1" applyFill="1" applyBorder="1" applyAlignment="1">
      <alignment horizontal="left" vertical="center" wrapText="1"/>
    </xf>
    <xf numFmtId="0" fontId="54" fillId="5" borderId="1" xfId="1" applyFont="1" applyFill="1" applyBorder="1" applyAlignment="1">
      <alignment horizontal="left" vertical="center" wrapText="1"/>
    </xf>
    <xf numFmtId="0" fontId="43" fillId="0" borderId="0" xfId="0" applyFont="1" applyAlignment="1">
      <alignment horizontal="left" vertical="center"/>
    </xf>
    <xf numFmtId="0" fontId="10" fillId="5" borderId="16" xfId="1" applyFont="1" applyFill="1" applyBorder="1" applyAlignment="1">
      <alignment horizontal="left" vertical="center" wrapText="1"/>
    </xf>
    <xf numFmtId="0" fontId="10" fillId="5" borderId="16" xfId="49" applyFont="1" applyFill="1" applyBorder="1" applyAlignment="1" applyProtection="1">
      <alignment horizontal="left" vertical="center" wrapText="1"/>
      <protection locked="0"/>
    </xf>
    <xf numFmtId="0" fontId="44" fillId="0" borderId="0" xfId="1" applyFont="1" applyAlignment="1">
      <alignment horizontal="center" vertical="center" wrapText="1"/>
    </xf>
    <xf numFmtId="0" fontId="12" fillId="0" borderId="0" xfId="1" applyFont="1" applyAlignment="1" applyProtection="1">
      <alignment horizontal="center" vertical="top" wrapText="1"/>
      <protection locked="0"/>
    </xf>
    <xf numFmtId="0" fontId="48" fillId="0" borderId="1" xfId="1" applyFont="1" applyBorder="1" applyAlignment="1">
      <alignment horizontal="left" vertical="center" wrapText="1"/>
    </xf>
    <xf numFmtId="0" fontId="58" fillId="0" borderId="0" xfId="0" applyFont="1" applyAlignment="1">
      <alignment horizontal="center" vertical="center"/>
    </xf>
    <xf numFmtId="0" fontId="18" fillId="4" borderId="17" xfId="1" applyFont="1" applyFill="1" applyBorder="1" applyAlignment="1">
      <alignment horizontal="center" vertical="center" wrapText="1"/>
    </xf>
    <xf numFmtId="0" fontId="45" fillId="0" borderId="10" xfId="1" applyFont="1" applyBorder="1" applyAlignment="1">
      <alignment horizontal="left" vertical="center" wrapText="1"/>
    </xf>
    <xf numFmtId="0" fontId="45" fillId="0" borderId="29" xfId="1" applyFont="1" applyBorder="1" applyAlignment="1">
      <alignment horizontal="left" vertical="center" wrapText="1"/>
    </xf>
    <xf numFmtId="0" fontId="45" fillId="0" borderId="1" xfId="1" applyFont="1" applyBorder="1" applyAlignment="1">
      <alignment horizontal="left" vertical="center" wrapText="1"/>
    </xf>
    <xf numFmtId="0" fontId="8" fillId="0" borderId="10" xfId="1" applyFont="1" applyBorder="1" applyAlignment="1">
      <alignment horizontal="left" vertical="center" wrapText="1"/>
    </xf>
    <xf numFmtId="0" fontId="18" fillId="4" borderId="10" xfId="1" applyFont="1" applyFill="1" applyBorder="1" applyAlignment="1">
      <alignment horizontal="left" vertical="center" wrapText="1"/>
    </xf>
    <xf numFmtId="0" fontId="15" fillId="3" borderId="29" xfId="1" applyFont="1" applyFill="1" applyBorder="1" applyAlignment="1">
      <alignment horizontal="left" vertical="center" wrapText="1"/>
    </xf>
    <xf numFmtId="0" fontId="42" fillId="0" borderId="1" xfId="1" applyFont="1" applyBorder="1" applyAlignment="1">
      <alignment horizontal="left" vertical="center" wrapText="1"/>
    </xf>
    <xf numFmtId="0" fontId="15" fillId="5" borderId="15" xfId="1" applyFont="1" applyFill="1" applyBorder="1" applyAlignment="1">
      <alignment horizontal="center" vertical="center" wrapText="1"/>
    </xf>
    <xf numFmtId="0" fontId="10" fillId="32" borderId="89" xfId="1" applyFont="1" applyFill="1" applyBorder="1" applyAlignment="1">
      <alignment horizontal="center" vertical="center" wrapText="1"/>
    </xf>
    <xf numFmtId="0" fontId="9" fillId="32" borderId="91" xfId="1" applyFont="1" applyFill="1" applyBorder="1" applyAlignment="1">
      <alignment horizontal="center" vertical="center" wrapText="1"/>
    </xf>
    <xf numFmtId="0" fontId="38" fillId="0" borderId="104" xfId="1" applyFont="1" applyBorder="1" applyAlignment="1">
      <alignment horizontal="right" vertical="center"/>
    </xf>
    <xf numFmtId="0" fontId="44" fillId="0" borderId="104" xfId="0" applyFont="1" applyBorder="1" applyAlignment="1">
      <alignment horizontal="center" vertical="center"/>
    </xf>
    <xf numFmtId="0" fontId="12" fillId="0" borderId="104" xfId="0" applyFont="1" applyBorder="1" applyAlignment="1">
      <alignment horizontal="center" vertical="center"/>
    </xf>
    <xf numFmtId="0" fontId="12" fillId="33" borderId="104" xfId="0" applyFont="1" applyFill="1" applyBorder="1" applyAlignment="1">
      <alignment horizontal="center" vertical="center"/>
    </xf>
    <xf numFmtId="0" fontId="10" fillId="0" borderId="104" xfId="0" applyFont="1" applyBorder="1" applyAlignment="1">
      <alignment horizontal="center" vertical="center"/>
    </xf>
    <xf numFmtId="9" fontId="66" fillId="0" borderId="0" xfId="52" applyFont="1" applyBorder="1" applyAlignment="1">
      <alignment horizontal="center" vertical="center"/>
    </xf>
    <xf numFmtId="0" fontId="5" fillId="0" borderId="0" xfId="50" applyFont="1" applyAlignment="1">
      <alignment vertical="center" wrapText="1"/>
    </xf>
    <xf numFmtId="0" fontId="68" fillId="0" borderId="0" xfId="50" applyFont="1" applyAlignment="1">
      <alignment horizontal="left" vertical="center"/>
    </xf>
    <xf numFmtId="0" fontId="7" fillId="0" borderId="0" xfId="50" applyFont="1" applyAlignment="1">
      <alignment horizontal="center" vertical="center"/>
    </xf>
    <xf numFmtId="0" fontId="7" fillId="0" borderId="0" xfId="50" applyFont="1" applyAlignment="1">
      <alignment horizontal="left" vertical="center"/>
    </xf>
    <xf numFmtId="0" fontId="5" fillId="0" borderId="0" xfId="50" applyFont="1" applyAlignment="1">
      <alignment horizontal="left" vertical="center" wrapText="1"/>
    </xf>
    <xf numFmtId="49" fontId="5" fillId="0" borderId="0" xfId="50" applyNumberFormat="1" applyFont="1" applyAlignment="1">
      <alignment vertical="center" wrapText="1"/>
    </xf>
    <xf numFmtId="0" fontId="9" fillId="0" borderId="0" xfId="50" applyFont="1" applyAlignment="1">
      <alignment horizontal="left" vertical="center"/>
    </xf>
    <xf numFmtId="0" fontId="7" fillId="0" borderId="0" xfId="50" applyFont="1" applyAlignment="1">
      <alignment vertical="center" wrapText="1"/>
    </xf>
    <xf numFmtId="0" fontId="5" fillId="0" borderId="0" xfId="50" applyFont="1" applyAlignment="1">
      <alignment horizontal="center" vertical="center" wrapText="1"/>
    </xf>
    <xf numFmtId="0" fontId="9" fillId="0" borderId="0" xfId="50" applyFont="1" applyAlignment="1">
      <alignment horizontal="right" vertical="center"/>
    </xf>
    <xf numFmtId="176" fontId="10" fillId="0" borderId="0" xfId="56" applyNumberFormat="1" applyFont="1" applyAlignment="1">
      <alignment horizontal="right" vertical="center" wrapText="1"/>
    </xf>
    <xf numFmtId="0" fontId="72" fillId="38" borderId="0" xfId="2" applyFont="1" applyFill="1"/>
    <xf numFmtId="0" fontId="72" fillId="0" borderId="0" xfId="2" applyFont="1"/>
    <xf numFmtId="0" fontId="73" fillId="0" borderId="0" xfId="2" applyFont="1" applyAlignment="1">
      <alignment horizontal="right"/>
    </xf>
    <xf numFmtId="0" fontId="73" fillId="38" borderId="0" xfId="2" applyFont="1" applyFill="1" applyAlignment="1">
      <alignment horizontal="right"/>
    </xf>
    <xf numFmtId="0" fontId="72" fillId="37" borderId="0" xfId="2" applyFont="1" applyFill="1"/>
    <xf numFmtId="0" fontId="73" fillId="37" borderId="0" xfId="2" applyFont="1" applyFill="1" applyAlignment="1">
      <alignment horizontal="right"/>
    </xf>
    <xf numFmtId="0" fontId="72" fillId="38" borderId="0" xfId="2" applyFont="1" applyFill="1" applyAlignment="1">
      <alignment vertical="center"/>
    </xf>
    <xf numFmtId="0" fontId="72" fillId="0" borderId="0" xfId="2" applyFont="1" applyAlignment="1">
      <alignment vertical="center"/>
    </xf>
    <xf numFmtId="0" fontId="60" fillId="0" borderId="31" xfId="2" applyFont="1" applyBorder="1" applyAlignment="1">
      <alignment vertical="center"/>
    </xf>
    <xf numFmtId="0" fontId="72" fillId="0" borderId="41" xfId="2" applyFont="1" applyBorder="1" applyAlignment="1">
      <alignment vertical="center"/>
    </xf>
    <xf numFmtId="0" fontId="60" fillId="0" borderId="34" xfId="2" applyFont="1" applyBorder="1" applyAlignment="1">
      <alignment vertical="center"/>
    </xf>
    <xf numFmtId="0" fontId="72" fillId="0" borderId="43" xfId="2" applyFont="1" applyBorder="1" applyAlignment="1">
      <alignment vertical="center"/>
    </xf>
    <xf numFmtId="0" fontId="75" fillId="0" borderId="0" xfId="2" applyFont="1" applyAlignment="1">
      <alignment horizontal="justify" vertical="center" wrapText="1"/>
    </xf>
    <xf numFmtId="0" fontId="72" fillId="0" borderId="0" xfId="2" applyFont="1" applyAlignment="1">
      <alignment horizontal="right"/>
    </xf>
    <xf numFmtId="0" fontId="72" fillId="38" borderId="0" xfId="2" applyFont="1" applyFill="1" applyAlignment="1">
      <alignment horizontal="right"/>
    </xf>
    <xf numFmtId="0" fontId="69" fillId="0" borderId="0" xfId="50" applyFont="1" applyAlignment="1">
      <alignment horizontal="center" vertical="center" wrapText="1"/>
    </xf>
    <xf numFmtId="0" fontId="7" fillId="0" borderId="0" xfId="50" applyFont="1" applyAlignment="1">
      <alignment horizontal="center" vertical="center" wrapText="1"/>
    </xf>
    <xf numFmtId="0" fontId="11" fillId="0" borderId="0" xfId="50" applyFont="1" applyAlignment="1">
      <alignment horizontal="center" vertical="center"/>
    </xf>
    <xf numFmtId="0" fontId="11" fillId="0" borderId="0" xfId="55" applyFont="1" applyAlignment="1" applyProtection="1">
      <alignment horizontal="center" vertical="center"/>
      <protection locked="0"/>
    </xf>
    <xf numFmtId="0" fontId="9" fillId="0" borderId="0" xfId="50" applyFont="1" applyAlignment="1">
      <alignment horizontal="center" vertical="center"/>
    </xf>
    <xf numFmtId="0" fontId="78" fillId="41" borderId="1" xfId="2" applyFont="1" applyFill="1" applyBorder="1" applyAlignment="1">
      <alignment horizontal="center"/>
    </xf>
    <xf numFmtId="0" fontId="79" fillId="0" borderId="0" xfId="2" applyFont="1"/>
    <xf numFmtId="0" fontId="78" fillId="33" borderId="1" xfId="2" applyFont="1" applyFill="1" applyBorder="1" applyAlignment="1">
      <alignment horizontal="center"/>
    </xf>
    <xf numFmtId="0" fontId="80" fillId="33" borderId="1" xfId="2" applyFont="1" applyFill="1" applyBorder="1" applyAlignment="1">
      <alignment horizontal="center"/>
    </xf>
    <xf numFmtId="0" fontId="4" fillId="0" borderId="0" xfId="2"/>
    <xf numFmtId="0" fontId="81" fillId="0" borderId="1" xfId="2" applyFont="1" applyBorder="1"/>
    <xf numFmtId="0" fontId="79" fillId="0" borderId="1" xfId="2" applyFont="1" applyBorder="1"/>
    <xf numFmtId="0" fontId="83" fillId="0" borderId="0" xfId="2" applyFont="1"/>
    <xf numFmtId="0" fontId="81" fillId="41" borderId="0" xfId="2" applyFont="1" applyFill="1" applyAlignment="1">
      <alignment horizontal="center"/>
    </xf>
    <xf numFmtId="0" fontId="81" fillId="33" borderId="0" xfId="2" applyFont="1" applyFill="1" applyAlignment="1">
      <alignment horizontal="center"/>
    </xf>
    <xf numFmtId="0" fontId="81" fillId="0" borderId="0" xfId="2" applyFont="1"/>
    <xf numFmtId="0" fontId="78" fillId="41" borderId="108" xfId="2" applyFont="1" applyFill="1" applyBorder="1" applyAlignment="1">
      <alignment horizontal="center"/>
    </xf>
    <xf numFmtId="0" fontId="81" fillId="0" borderId="108" xfId="2" applyFont="1" applyBorder="1"/>
    <xf numFmtId="0" fontId="81" fillId="0" borderId="109" xfId="2" applyFont="1" applyBorder="1"/>
    <xf numFmtId="0" fontId="44" fillId="0" borderId="0" xfId="0" applyFont="1">
      <alignment vertical="center"/>
    </xf>
    <xf numFmtId="0" fontId="72" fillId="0" borderId="0" xfId="51" applyFont="1">
      <alignment vertical="center"/>
    </xf>
    <xf numFmtId="0" fontId="73" fillId="0" borderId="0" xfId="51" applyFont="1">
      <alignment vertical="center"/>
    </xf>
    <xf numFmtId="0" fontId="11" fillId="0" borderId="0" xfId="51" applyFont="1">
      <alignment vertical="center"/>
    </xf>
    <xf numFmtId="0" fontId="73" fillId="0" borderId="0" xfId="51" applyFont="1" applyAlignment="1">
      <alignment horizontal="justify" vertical="center"/>
    </xf>
    <xf numFmtId="0" fontId="73" fillId="0" borderId="49" xfId="51" applyFont="1" applyBorder="1">
      <alignment vertical="center"/>
    </xf>
    <xf numFmtId="0" fontId="72" fillId="0" borderId="0" xfId="51" applyFont="1" applyAlignment="1">
      <alignment vertical="center" wrapText="1"/>
    </xf>
    <xf numFmtId="0" fontId="72" fillId="0" borderId="6" xfId="51" applyFont="1" applyBorder="1">
      <alignment vertical="center"/>
    </xf>
    <xf numFmtId="0" fontId="86" fillId="0" borderId="0" xfId="51" applyFont="1" applyAlignment="1">
      <alignment horizontal="right" vertical="center"/>
    </xf>
    <xf numFmtId="0" fontId="40" fillId="0" borderId="1" xfId="1" applyFont="1" applyBorder="1" applyAlignment="1" applyProtection="1">
      <alignment horizontal="center" vertical="center" wrapText="1"/>
      <protection locked="0"/>
    </xf>
    <xf numFmtId="0" fontId="48" fillId="0" borderId="1" xfId="1" applyFont="1" applyBorder="1" applyAlignment="1">
      <alignment vertical="center" wrapText="1"/>
    </xf>
    <xf numFmtId="0" fontId="42" fillId="0" borderId="44" xfId="1" applyFont="1" applyBorder="1" applyAlignment="1">
      <alignment horizontal="center" vertical="center" wrapText="1"/>
    </xf>
    <xf numFmtId="0" fontId="42" fillId="0" borderId="45" xfId="1" applyFont="1" applyBorder="1" applyAlignment="1">
      <alignment horizontal="center" vertical="center" wrapText="1"/>
    </xf>
    <xf numFmtId="0" fontId="87" fillId="0" borderId="45" xfId="0" applyFont="1" applyBorder="1" applyAlignment="1">
      <alignment vertical="center" wrapText="1"/>
    </xf>
    <xf numFmtId="0" fontId="42" fillId="0" borderId="46" xfId="1" applyFont="1" applyBorder="1" applyAlignment="1">
      <alignment horizontal="center" vertical="center" wrapText="1"/>
    </xf>
    <xf numFmtId="0" fontId="87" fillId="0" borderId="46" xfId="0" applyFont="1" applyBorder="1" applyAlignment="1">
      <alignment vertical="center" wrapText="1"/>
    </xf>
    <xf numFmtId="0" fontId="56" fillId="0" borderId="44" xfId="1" applyFont="1" applyBorder="1" applyAlignment="1">
      <alignment horizontal="center" vertical="center" wrapText="1"/>
    </xf>
    <xf numFmtId="0" fontId="87" fillId="0" borderId="44" xfId="0" applyFont="1" applyBorder="1" applyAlignment="1">
      <alignment vertical="center" wrapText="1"/>
    </xf>
    <xf numFmtId="0" fontId="87" fillId="0" borderId="45" xfId="0" applyFont="1" applyBorder="1" applyAlignment="1">
      <alignment horizontal="right" vertical="center" wrapText="1"/>
    </xf>
    <xf numFmtId="0" fontId="56" fillId="0" borderId="45" xfId="1" applyFont="1" applyBorder="1" applyAlignment="1">
      <alignment horizontal="center" vertical="center" wrapText="1"/>
    </xf>
    <xf numFmtId="0" fontId="42" fillId="0" borderId="44" xfId="1" quotePrefix="1" applyFont="1" applyBorder="1" applyAlignment="1">
      <alignment horizontal="center" vertical="center" wrapText="1"/>
    </xf>
    <xf numFmtId="0" fontId="42" fillId="0" borderId="45" xfId="1" quotePrefix="1" applyFont="1" applyBorder="1" applyAlignment="1">
      <alignment horizontal="center" vertical="center" wrapText="1"/>
    </xf>
    <xf numFmtId="0" fontId="42" fillId="0" borderId="46" xfId="1" quotePrefix="1" applyFont="1" applyBorder="1" applyAlignment="1">
      <alignment horizontal="center" vertical="center" wrapText="1"/>
    </xf>
    <xf numFmtId="0" fontId="57" fillId="0" borderId="44" xfId="1" applyFont="1" applyBorder="1" applyAlignment="1">
      <alignment horizontal="center" vertical="center" wrapText="1"/>
    </xf>
    <xf numFmtId="0" fontId="87" fillId="0" borderId="38" xfId="0" applyFont="1" applyBorder="1" applyAlignment="1">
      <alignment vertical="center" wrapText="1"/>
    </xf>
    <xf numFmtId="0" fontId="40" fillId="0" borderId="10" xfId="1" applyFont="1" applyBorder="1" applyAlignment="1">
      <alignment horizontal="center" vertical="center" wrapText="1"/>
    </xf>
    <xf numFmtId="0" fontId="40" fillId="0" borderId="19" xfId="1" applyFont="1" applyBorder="1" applyAlignment="1">
      <alignment horizontal="center" vertical="center" wrapText="1"/>
    </xf>
    <xf numFmtId="0" fontId="39" fillId="0" borderId="33" xfId="0" applyFont="1" applyBorder="1">
      <alignment vertical="center"/>
    </xf>
    <xf numFmtId="0" fontId="39" fillId="0" borderId="0" xfId="0" applyFont="1" applyAlignment="1">
      <alignment horizontal="center" vertical="center"/>
    </xf>
    <xf numFmtId="0" fontId="88" fillId="0" borderId="12" xfId="1" applyFont="1" applyBorder="1" applyAlignment="1">
      <alignment horizontal="center" vertical="center" wrapText="1"/>
    </xf>
    <xf numFmtId="0" fontId="48" fillId="0" borderId="46" xfId="1" applyFont="1" applyBorder="1" applyAlignment="1">
      <alignment horizontal="left" vertical="center" wrapText="1"/>
    </xf>
    <xf numFmtId="0" fontId="88" fillId="0" borderId="90" xfId="1" applyFont="1" applyBorder="1" applyAlignment="1">
      <alignment horizontal="center" vertical="center" wrapText="1"/>
    </xf>
    <xf numFmtId="0" fontId="48" fillId="0" borderId="89" xfId="1" applyFont="1" applyBorder="1" applyAlignment="1">
      <alignment vertical="center" wrapText="1"/>
    </xf>
    <xf numFmtId="0" fontId="48" fillId="0" borderId="38" xfId="1" applyFont="1" applyBorder="1" applyAlignment="1">
      <alignment vertical="center" wrapText="1"/>
    </xf>
    <xf numFmtId="0" fontId="48" fillId="0" borderId="91" xfId="1" applyFont="1" applyBorder="1" applyAlignment="1">
      <alignment vertical="center" wrapText="1"/>
    </xf>
    <xf numFmtId="0" fontId="48" fillId="0" borderId="1" xfId="4" applyFont="1" applyBorder="1" applyAlignment="1">
      <alignment horizontal="left" vertical="center" wrapText="1"/>
    </xf>
    <xf numFmtId="0" fontId="48" fillId="0" borderId="89" xfId="4" applyFont="1" applyBorder="1" applyAlignment="1">
      <alignment vertical="center" wrapText="1"/>
    </xf>
    <xf numFmtId="0" fontId="48" fillId="0" borderId="38" xfId="4" applyFont="1" applyBorder="1" applyAlignment="1">
      <alignment vertical="center" wrapText="1"/>
    </xf>
    <xf numFmtId="0" fontId="48" fillId="0" borderId="91" xfId="4" applyFont="1" applyBorder="1" applyAlignment="1">
      <alignment vertical="center" wrapText="1"/>
    </xf>
    <xf numFmtId="0" fontId="87" fillId="0" borderId="45" xfId="0" applyFont="1" applyBorder="1" applyAlignment="1">
      <alignment horizontal="center" vertical="center" wrapText="1"/>
    </xf>
    <xf numFmtId="0" fontId="40" fillId="0" borderId="11" xfId="1" applyFont="1" applyBorder="1" applyAlignment="1">
      <alignment horizontal="center" vertical="center" wrapText="1"/>
    </xf>
    <xf numFmtId="0" fontId="39" fillId="0" borderId="0" xfId="0" applyFont="1">
      <alignment vertical="center"/>
    </xf>
    <xf numFmtId="0" fontId="48" fillId="0" borderId="44" xfId="1" applyFont="1" applyBorder="1" applyAlignment="1">
      <alignment vertical="center" wrapText="1"/>
    </xf>
    <xf numFmtId="0" fontId="88" fillId="0" borderId="92" xfId="1" applyFont="1" applyBorder="1" applyAlignment="1">
      <alignment horizontal="center" vertical="center" wrapText="1"/>
    </xf>
    <xf numFmtId="0" fontId="88" fillId="0" borderId="93" xfId="1" applyFont="1" applyBorder="1" applyAlignment="1">
      <alignment horizontal="center" vertical="center" wrapText="1"/>
    </xf>
    <xf numFmtId="0" fontId="40" fillId="0" borderId="19" xfId="1" applyFont="1" applyBorder="1" applyAlignment="1" applyProtection="1">
      <alignment horizontal="center" vertical="center" wrapText="1"/>
      <protection locked="0"/>
    </xf>
    <xf numFmtId="0" fontId="39" fillId="0" borderId="35" xfId="0" applyFont="1" applyBorder="1">
      <alignment vertical="center"/>
    </xf>
    <xf numFmtId="0" fontId="39" fillId="0" borderId="35" xfId="0" applyFont="1" applyBorder="1" applyAlignment="1">
      <alignment horizontal="center" vertical="center"/>
    </xf>
    <xf numFmtId="0" fontId="88" fillId="0" borderId="10" xfId="1" applyFont="1" applyBorder="1" applyAlignment="1">
      <alignment horizontal="left" vertical="top" wrapText="1"/>
    </xf>
    <xf numFmtId="0" fontId="88" fillId="0" borderId="100" xfId="1" applyFont="1" applyBorder="1" applyAlignment="1">
      <alignment horizontal="center" vertical="center" wrapText="1"/>
    </xf>
    <xf numFmtId="0" fontId="48" fillId="0" borderId="93" xfId="1" applyFont="1" applyBorder="1" applyAlignment="1">
      <alignment vertical="center" wrapText="1"/>
    </xf>
    <xf numFmtId="0" fontId="48" fillId="0" borderId="47" xfId="1" applyFont="1" applyBorder="1" applyAlignment="1">
      <alignment vertical="center" wrapText="1"/>
    </xf>
    <xf numFmtId="0" fontId="10" fillId="5" borderId="16" xfId="1" applyFont="1" applyFill="1" applyBorder="1" applyAlignment="1">
      <alignment horizontal="center" vertical="center" wrapText="1"/>
    </xf>
    <xf numFmtId="0" fontId="10" fillId="5" borderId="16" xfId="49" applyFont="1" applyFill="1" applyBorder="1" applyAlignment="1">
      <alignment horizontal="center" vertical="center" wrapText="1"/>
    </xf>
    <xf numFmtId="0" fontId="10" fillId="5" borderId="1" xfId="1" applyFont="1" applyFill="1" applyBorder="1" applyAlignment="1">
      <alignment horizontal="center" vertical="center" wrapText="1"/>
    </xf>
    <xf numFmtId="0" fontId="54" fillId="5" borderId="5" xfId="49" applyFont="1" applyFill="1" applyBorder="1" applyAlignment="1">
      <alignment horizontal="left" vertical="center" wrapText="1"/>
    </xf>
    <xf numFmtId="0" fontId="12" fillId="0" borderId="44" xfId="1" applyFont="1" applyBorder="1" applyAlignment="1">
      <alignment horizontal="center" vertical="center" wrapText="1"/>
    </xf>
    <xf numFmtId="0" fontId="12" fillId="0" borderId="45" xfId="1" applyFont="1" applyBorder="1" applyAlignment="1">
      <alignment horizontal="center" vertical="center" wrapText="1"/>
    </xf>
    <xf numFmtId="0" fontId="2" fillId="0" borderId="45" xfId="0" applyFont="1" applyBorder="1" applyAlignment="1">
      <alignment vertical="center" wrapText="1"/>
    </xf>
    <xf numFmtId="0" fontId="12" fillId="0" borderId="46" xfId="1" applyFont="1" applyBorder="1" applyAlignment="1">
      <alignment horizontal="center" vertical="center" wrapText="1"/>
    </xf>
    <xf numFmtId="0" fontId="2" fillId="0" borderId="46" xfId="0" applyFont="1" applyBorder="1" applyAlignment="1">
      <alignment vertical="center" wrapText="1"/>
    </xf>
    <xf numFmtId="0" fontId="13" fillId="0" borderId="44" xfId="1" applyFont="1" applyBorder="1" applyAlignment="1">
      <alignment horizontal="center" vertical="center" wrapText="1"/>
    </xf>
    <xf numFmtId="0" fontId="2" fillId="0" borderId="44" xfId="0" applyFont="1" applyBorder="1" applyAlignment="1">
      <alignment vertical="center" wrapText="1"/>
    </xf>
    <xf numFmtId="0" fontId="52" fillId="0" borderId="45" xfId="0" applyFont="1" applyBorder="1" applyAlignment="1">
      <alignment horizontal="right" vertical="center" wrapText="1"/>
    </xf>
    <xf numFmtId="0" fontId="53" fillId="0" borderId="45" xfId="1" applyFont="1" applyBorder="1" applyAlignment="1">
      <alignment horizontal="center" vertical="center" wrapText="1"/>
    </xf>
    <xf numFmtId="0" fontId="13" fillId="0" borderId="45" xfId="1" applyFont="1" applyBorder="1" applyAlignment="1">
      <alignment horizontal="center" vertical="center" wrapText="1"/>
    </xf>
    <xf numFmtId="0" fontId="12" fillId="0" borderId="44" xfId="1" quotePrefix="1" applyFont="1" applyBorder="1" applyAlignment="1">
      <alignment horizontal="center" vertical="center" wrapText="1"/>
    </xf>
    <xf numFmtId="0" fontId="12" fillId="0" borderId="45" xfId="1" quotePrefix="1" applyFont="1" applyBorder="1" applyAlignment="1">
      <alignment horizontal="center" vertical="center" wrapText="1"/>
    </xf>
    <xf numFmtId="0" fontId="12" fillId="0" borderId="46" xfId="1" quotePrefix="1" applyFont="1" applyBorder="1" applyAlignment="1">
      <alignment horizontal="center" vertical="center" wrapText="1"/>
    </xf>
    <xf numFmtId="0" fontId="49" fillId="0" borderId="44" xfId="1" applyFont="1" applyBorder="1" applyAlignment="1">
      <alignment horizontal="center" vertical="center" wrapText="1"/>
    </xf>
    <xf numFmtId="0" fontId="18" fillId="4" borderId="10" xfId="1" applyFont="1" applyFill="1" applyBorder="1" applyAlignment="1">
      <alignment horizontal="center" vertical="center" wrapText="1"/>
    </xf>
    <xf numFmtId="0" fontId="2" fillId="0" borderId="38" xfId="0" applyFont="1" applyBorder="1" applyAlignment="1">
      <alignment vertical="center" wrapText="1"/>
    </xf>
    <xf numFmtId="0" fontId="18" fillId="4" borderId="14" xfId="1" applyFont="1" applyFill="1" applyBorder="1" applyAlignment="1">
      <alignment horizontal="center" vertical="center" wrapText="1"/>
    </xf>
    <xf numFmtId="0" fontId="18" fillId="4" borderId="1" xfId="1" applyFont="1" applyFill="1" applyBorder="1" applyAlignment="1">
      <alignment horizontal="center" vertical="center" wrapText="1"/>
    </xf>
    <xf numFmtId="0" fontId="17" fillId="4" borderId="49" xfId="1" applyFont="1" applyFill="1" applyBorder="1" applyAlignment="1">
      <alignment vertical="center" wrapText="1"/>
    </xf>
    <xf numFmtId="0" fontId="5" fillId="0" borderId="6" xfId="1" applyFont="1" applyBorder="1" applyAlignment="1">
      <alignment vertical="center" wrapText="1"/>
    </xf>
    <xf numFmtId="0" fontId="9" fillId="0" borderId="0" xfId="1" applyFont="1" applyAlignment="1">
      <alignment vertical="center" wrapText="1"/>
    </xf>
    <xf numFmtId="0" fontId="5" fillId="0" borderId="32" xfId="1" applyFont="1" applyBorder="1" applyAlignment="1">
      <alignment horizontal="left" vertical="center" wrapText="1"/>
    </xf>
    <xf numFmtId="0" fontId="63" fillId="0" borderId="0" xfId="0" applyFont="1" applyAlignment="1" applyProtection="1">
      <alignment vertical="top"/>
      <protection locked="0"/>
    </xf>
    <xf numFmtId="178" fontId="73" fillId="0" borderId="52" xfId="51" applyNumberFormat="1" applyFont="1" applyBorder="1" applyAlignment="1" applyProtection="1">
      <alignment horizontal="justify" vertical="center"/>
      <protection locked="0"/>
    </xf>
    <xf numFmtId="0" fontId="38" fillId="0" borderId="104" xfId="1" applyFont="1" applyBorder="1" applyAlignment="1" applyProtection="1">
      <alignment horizontal="center" vertical="center"/>
      <protection locked="0"/>
    </xf>
    <xf numFmtId="0" fontId="38" fillId="0" borderId="104" xfId="1" applyFont="1" applyBorder="1" applyAlignment="1" applyProtection="1">
      <alignment horizontal="right" vertical="center"/>
      <protection locked="0"/>
    </xf>
    <xf numFmtId="0" fontId="12" fillId="0" borderId="104" xfId="0" applyFont="1" applyBorder="1" applyAlignment="1" applyProtection="1">
      <alignment horizontal="center" vertical="center"/>
      <protection locked="0"/>
    </xf>
    <xf numFmtId="0" fontId="63" fillId="0" borderId="104" xfId="0" applyFont="1" applyBorder="1" applyAlignment="1" applyProtection="1">
      <alignment horizontal="center" vertical="center"/>
      <protection locked="0"/>
    </xf>
    <xf numFmtId="0" fontId="63" fillId="0" borderId="104" xfId="0" applyFont="1" applyBorder="1" applyProtection="1">
      <alignment vertical="center"/>
      <protection locked="0"/>
    </xf>
    <xf numFmtId="0" fontId="12" fillId="33" borderId="104" xfId="0" applyFont="1" applyFill="1" applyBorder="1" applyAlignment="1" applyProtection="1">
      <alignment horizontal="center" vertical="center"/>
      <protection locked="0"/>
    </xf>
    <xf numFmtId="0" fontId="67" fillId="0" borderId="104" xfId="0" applyFont="1" applyBorder="1" applyAlignment="1" applyProtection="1">
      <alignment horizontal="center" vertical="center"/>
      <protection locked="0"/>
    </xf>
    <xf numFmtId="0" fontId="10" fillId="0" borderId="104"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7" fillId="0" borderId="0" xfId="1" applyFont="1" applyAlignment="1" applyProtection="1">
      <alignment horizontal="center" vertical="center"/>
      <protection locked="0"/>
    </xf>
    <xf numFmtId="0" fontId="10" fillId="30" borderId="12" xfId="1" applyFont="1" applyFill="1" applyBorder="1" applyAlignment="1" applyProtection="1">
      <alignment horizontal="center" vertical="center" wrapText="1"/>
      <protection locked="0"/>
    </xf>
    <xf numFmtId="0" fontId="10" fillId="30" borderId="95" xfId="1" applyFont="1" applyFill="1" applyBorder="1" applyAlignment="1" applyProtection="1">
      <alignment horizontal="center" vertical="center" wrapText="1"/>
      <protection locked="0"/>
    </xf>
    <xf numFmtId="0" fontId="10" fillId="30" borderId="48" xfId="1" applyFont="1" applyFill="1" applyBorder="1" applyAlignment="1" applyProtection="1">
      <alignment horizontal="center" vertical="center" wrapText="1"/>
      <protection locked="0"/>
    </xf>
    <xf numFmtId="0" fontId="10" fillId="30" borderId="98" xfId="1" applyFont="1" applyFill="1" applyBorder="1" applyAlignment="1" applyProtection="1">
      <alignment horizontal="center" vertical="center" wrapText="1"/>
      <protection locked="0"/>
    </xf>
    <xf numFmtId="0" fontId="10" fillId="36" borderId="16" xfId="1" applyFont="1" applyFill="1" applyBorder="1" applyAlignment="1" applyProtection="1">
      <alignment horizontal="center" vertical="center" wrapText="1"/>
      <protection locked="0"/>
    </xf>
    <xf numFmtId="0" fontId="10" fillId="36" borderId="12" xfId="1" applyFont="1" applyFill="1" applyBorder="1" applyAlignment="1" applyProtection="1">
      <alignment horizontal="center" vertical="center" wrapText="1"/>
      <protection locked="0"/>
    </xf>
    <xf numFmtId="0" fontId="10" fillId="36" borderId="13" xfId="1" applyFont="1" applyFill="1" applyBorder="1" applyAlignment="1" applyProtection="1">
      <alignment horizontal="center" vertical="center" wrapText="1"/>
      <protection locked="0"/>
    </xf>
    <xf numFmtId="0" fontId="10" fillId="36" borderId="89" xfId="1" applyFont="1" applyFill="1" applyBorder="1" applyAlignment="1" applyProtection="1">
      <alignment horizontal="center" vertical="center" wrapText="1"/>
      <protection locked="0"/>
    </xf>
    <xf numFmtId="0" fontId="9" fillId="30" borderId="90" xfId="1" applyFont="1" applyFill="1" applyBorder="1" applyAlignment="1" applyProtection="1">
      <alignment horizontal="center" vertical="center" wrapText="1"/>
      <protection locked="0"/>
    </xf>
    <xf numFmtId="0" fontId="9" fillId="5" borderId="19" xfId="1" applyFont="1" applyFill="1" applyBorder="1" applyAlignment="1" applyProtection="1">
      <alignment horizontal="center" vertical="center" wrapText="1"/>
      <protection locked="0"/>
    </xf>
    <xf numFmtId="0" fontId="9" fillId="30" borderId="91" xfId="1" applyFont="1" applyFill="1" applyBorder="1" applyAlignment="1" applyProtection="1">
      <alignment horizontal="center" vertical="center" wrapText="1"/>
      <protection locked="0"/>
    </xf>
    <xf numFmtId="0" fontId="9" fillId="30" borderId="92" xfId="1" applyFont="1" applyFill="1" applyBorder="1" applyAlignment="1" applyProtection="1">
      <alignment horizontal="center" vertical="center" wrapText="1"/>
      <protection locked="0"/>
    </xf>
    <xf numFmtId="0" fontId="9" fillId="30" borderId="100" xfId="1" applyFont="1" applyFill="1" applyBorder="1" applyAlignment="1" applyProtection="1">
      <alignment horizontal="center" vertical="center" wrapText="1"/>
      <protection locked="0"/>
    </xf>
    <xf numFmtId="0" fontId="9" fillId="30" borderId="93" xfId="1" applyFont="1" applyFill="1" applyBorder="1" applyAlignment="1" applyProtection="1">
      <alignment horizontal="center" vertical="center" wrapText="1"/>
      <protection locked="0"/>
    </xf>
    <xf numFmtId="0" fontId="9" fillId="36" borderId="94" xfId="1" applyFont="1" applyFill="1" applyBorder="1" applyAlignment="1" applyProtection="1">
      <alignment horizontal="center" vertical="center" wrapText="1"/>
      <protection locked="0"/>
    </xf>
    <xf numFmtId="0" fontId="9" fillId="36" borderId="96" xfId="1" applyFont="1" applyFill="1" applyBorder="1" applyAlignment="1" applyProtection="1">
      <alignment horizontal="center" vertical="center" wrapText="1"/>
      <protection locked="0"/>
    </xf>
    <xf numFmtId="0" fontId="9" fillId="36" borderId="90" xfId="1" applyFont="1" applyFill="1" applyBorder="1" applyAlignment="1" applyProtection="1">
      <alignment horizontal="center" vertical="center" wrapText="1"/>
      <protection locked="0"/>
    </xf>
    <xf numFmtId="0" fontId="9" fillId="36" borderId="19" xfId="1" applyFont="1" applyFill="1" applyBorder="1" applyAlignment="1" applyProtection="1">
      <alignment horizontal="center" vertical="center" wrapText="1"/>
      <protection locked="0"/>
    </xf>
    <xf numFmtId="0" fontId="9" fillId="36" borderId="91" xfId="1" applyFont="1" applyFill="1" applyBorder="1" applyAlignment="1" applyProtection="1">
      <alignment horizontal="center" vertical="center" wrapText="1"/>
      <protection locked="0"/>
    </xf>
    <xf numFmtId="0" fontId="88" fillId="0" borderId="12" xfId="1" applyFont="1" applyBorder="1" applyAlignment="1" applyProtection="1">
      <alignment horizontal="center" vertical="center" wrapText="1"/>
      <protection locked="0"/>
    </xf>
    <xf numFmtId="0" fontId="88" fillId="0" borderId="13" xfId="1" applyFont="1" applyBorder="1" applyAlignment="1" applyProtection="1">
      <alignment horizontal="center" vertical="center" wrapText="1"/>
      <protection locked="0"/>
    </xf>
    <xf numFmtId="0" fontId="88" fillId="0" borderId="98" xfId="1" applyFont="1" applyBorder="1" applyAlignment="1" applyProtection="1">
      <alignment horizontal="center" vertical="center" wrapText="1"/>
      <protection locked="0"/>
    </xf>
    <xf numFmtId="0" fontId="88" fillId="0" borderId="14" xfId="1" applyFont="1" applyBorder="1" applyAlignment="1" applyProtection="1">
      <alignment horizontal="center" vertical="center" wrapText="1"/>
      <protection locked="0"/>
    </xf>
    <xf numFmtId="0" fontId="88" fillId="0" borderId="1" xfId="1" applyFont="1" applyBorder="1" applyAlignment="1" applyProtection="1">
      <alignment horizontal="center" vertical="center" wrapText="1"/>
      <protection locked="0"/>
    </xf>
    <xf numFmtId="0" fontId="88" fillId="0" borderId="44" xfId="1" applyFont="1" applyBorder="1" applyAlignment="1" applyProtection="1">
      <alignment horizontal="center" vertical="center" wrapText="1"/>
      <protection locked="0"/>
    </xf>
    <xf numFmtId="0" fontId="88" fillId="0" borderId="90" xfId="1" applyFont="1" applyBorder="1" applyAlignment="1" applyProtection="1">
      <alignment horizontal="center" vertical="center" wrapText="1"/>
      <protection locked="0"/>
    </xf>
    <xf numFmtId="0" fontId="88" fillId="0" borderId="19" xfId="1" applyFont="1" applyBorder="1" applyAlignment="1" applyProtection="1">
      <alignment horizontal="center" vertical="center" wrapText="1"/>
      <protection locked="0"/>
    </xf>
    <xf numFmtId="0" fontId="88" fillId="0" borderId="91" xfId="1" applyFont="1" applyBorder="1" applyAlignment="1" applyProtection="1">
      <alignment horizontal="center" vertical="center" wrapText="1"/>
      <protection locked="0"/>
    </xf>
    <xf numFmtId="0" fontId="88" fillId="0" borderId="94" xfId="1" applyFont="1" applyBorder="1" applyAlignment="1" applyProtection="1">
      <alignment horizontal="center" vertical="center" wrapText="1"/>
      <protection locked="0"/>
    </xf>
    <xf numFmtId="0" fontId="88" fillId="0" borderId="10" xfId="1" applyFont="1" applyBorder="1" applyAlignment="1" applyProtection="1">
      <alignment vertical="center" wrapText="1"/>
      <protection locked="0"/>
    </xf>
    <xf numFmtId="0" fontId="88" fillId="0" borderId="19" xfId="1" applyFont="1" applyBorder="1" applyAlignment="1" applyProtection="1">
      <alignment vertical="center" wrapText="1"/>
      <protection locked="0"/>
    </xf>
    <xf numFmtId="0" fontId="88" fillId="0" borderId="10" xfId="1" applyFont="1" applyBorder="1" applyAlignment="1" applyProtection="1">
      <alignment horizontal="center" vertical="center" wrapText="1"/>
      <protection locked="0"/>
    </xf>
    <xf numFmtId="0" fontId="88" fillId="0" borderId="4" xfId="1" applyFont="1" applyBorder="1" applyAlignment="1" applyProtection="1">
      <alignment horizontal="center" vertical="center" wrapText="1"/>
      <protection locked="0"/>
    </xf>
    <xf numFmtId="0" fontId="88" fillId="0" borderId="40" xfId="1" applyFont="1" applyBorder="1" applyAlignment="1" applyProtection="1">
      <alignment horizontal="center" vertical="center" wrapText="1"/>
      <protection locked="0"/>
    </xf>
    <xf numFmtId="0" fontId="88" fillId="0" borderId="96" xfId="1" applyFont="1" applyBorder="1" applyAlignment="1" applyProtection="1">
      <alignment horizontal="center" vertical="center" wrapText="1"/>
      <protection locked="0"/>
    </xf>
    <xf numFmtId="0" fontId="88" fillId="0" borderId="92" xfId="1" applyFont="1" applyBorder="1" applyAlignment="1" applyProtection="1">
      <alignment horizontal="center" vertical="center" wrapText="1"/>
      <protection locked="0"/>
    </xf>
    <xf numFmtId="0" fontId="88" fillId="0" borderId="100" xfId="1" applyFont="1" applyBorder="1" applyAlignment="1" applyProtection="1">
      <alignment horizontal="center" vertical="center" wrapText="1"/>
      <protection locked="0"/>
    </xf>
    <xf numFmtId="0" fontId="88" fillId="0" borderId="93" xfId="1" applyFont="1" applyBorder="1" applyAlignment="1" applyProtection="1">
      <alignment horizontal="center" vertical="center" wrapText="1"/>
      <protection locked="0"/>
    </xf>
    <xf numFmtId="0" fontId="44" fillId="0" borderId="0" xfId="1" applyFont="1" applyAlignment="1" applyProtection="1">
      <alignment vertical="center" wrapText="1"/>
      <protection locked="0"/>
    </xf>
    <xf numFmtId="0" fontId="53" fillId="0" borderId="0" xfId="50" applyFont="1" applyAlignment="1" applyProtection="1">
      <alignment horizontal="center" vertical="center" wrapText="1"/>
      <protection locked="0"/>
    </xf>
    <xf numFmtId="9" fontId="5" fillId="0" borderId="0" xfId="52" applyFont="1" applyAlignment="1" applyProtection="1">
      <alignment horizontal="center" vertical="center" wrapText="1"/>
      <protection locked="0"/>
    </xf>
    <xf numFmtId="0" fontId="64" fillId="0" borderId="0" xfId="50" applyFont="1" applyAlignment="1" applyProtection="1">
      <alignment horizontal="center" vertical="center"/>
      <protection locked="0"/>
    </xf>
    <xf numFmtId="0" fontId="5" fillId="0" borderId="0" xfId="50" applyFont="1" applyAlignment="1" applyProtection="1">
      <alignment vertical="center" wrapText="1"/>
      <protection locked="0"/>
    </xf>
    <xf numFmtId="176" fontId="10" fillId="0" borderId="0" xfId="56" applyNumberFormat="1" applyFont="1" applyAlignment="1" applyProtection="1">
      <alignment horizontal="right" vertical="center" wrapText="1"/>
      <protection locked="0"/>
    </xf>
    <xf numFmtId="0" fontId="5" fillId="0" borderId="0" xfId="50" applyFont="1" applyAlignment="1" applyProtection="1">
      <alignment horizontal="center" vertical="center" wrapText="1"/>
      <protection locked="0"/>
    </xf>
    <xf numFmtId="0" fontId="7" fillId="0" borderId="0" xfId="50" applyFont="1" applyAlignment="1" applyProtection="1">
      <alignment horizontal="right" vertical="center" wrapText="1"/>
      <protection locked="0"/>
    </xf>
    <xf numFmtId="0" fontId="7" fillId="0" borderId="0" xfId="50" applyFont="1" applyAlignment="1" applyProtection="1">
      <alignment vertical="center" wrapText="1"/>
      <protection locked="0"/>
    </xf>
    <xf numFmtId="0" fontId="5" fillId="0" borderId="0" xfId="50" applyFont="1" applyAlignment="1" applyProtection="1">
      <alignment horizontal="left" vertical="center" wrapText="1"/>
      <protection locked="0"/>
    </xf>
    <xf numFmtId="0" fontId="10" fillId="0" borderId="0" xfId="50" applyFont="1" applyAlignment="1" applyProtection="1">
      <alignment horizontal="right" vertical="center" wrapText="1"/>
      <protection locked="0"/>
    </xf>
    <xf numFmtId="49" fontId="11" fillId="0" borderId="0" xfId="50" applyNumberFormat="1" applyFont="1" applyAlignment="1" applyProtection="1">
      <alignment horizontal="center" vertical="center" wrapText="1"/>
      <protection locked="0"/>
    </xf>
    <xf numFmtId="0" fontId="9" fillId="0" borderId="0" xfId="50" applyFont="1" applyAlignment="1" applyProtection="1">
      <alignment horizontal="right" vertical="center"/>
      <protection locked="0"/>
    </xf>
    <xf numFmtId="176" fontId="10" fillId="31" borderId="0" xfId="56" applyNumberFormat="1" applyFont="1" applyFill="1" applyAlignment="1" applyProtection="1">
      <alignment horizontal="right" vertical="center" wrapText="1"/>
      <protection locked="0"/>
    </xf>
    <xf numFmtId="0" fontId="42" fillId="0" borderId="3" xfId="1" quotePrefix="1" applyFont="1" applyBorder="1" applyAlignment="1">
      <alignment horizontal="center" vertical="center" wrapText="1"/>
    </xf>
    <xf numFmtId="0" fontId="57" fillId="0" borderId="3" xfId="1" applyFont="1" applyBorder="1" applyAlignment="1">
      <alignment horizontal="center" vertical="center" wrapText="1"/>
    </xf>
    <xf numFmtId="0" fontId="45" fillId="0" borderId="2" xfId="1" applyFont="1" applyBorder="1" applyAlignment="1">
      <alignment horizontal="left" vertical="center" wrapText="1"/>
    </xf>
    <xf numFmtId="0" fontId="45" fillId="0" borderId="4" xfId="1" applyFont="1" applyBorder="1" applyAlignment="1">
      <alignment horizontal="left" vertical="center" wrapText="1"/>
    </xf>
    <xf numFmtId="0" fontId="16" fillId="0" borderId="3" xfId="1" applyFont="1" applyBorder="1" applyAlignment="1">
      <alignment horizontal="center" vertical="center" wrapText="1"/>
    </xf>
    <xf numFmtId="0" fontId="56" fillId="0" borderId="3" xfId="1" applyFont="1" applyBorder="1" applyAlignment="1">
      <alignment horizontal="center" vertical="center" wrapText="1"/>
    </xf>
    <xf numFmtId="0" fontId="88" fillId="32" borderId="113" xfId="1" applyFont="1" applyFill="1" applyBorder="1" applyAlignment="1" applyProtection="1">
      <alignment horizontal="left" vertical="center" wrapText="1"/>
      <protection locked="0"/>
    </xf>
    <xf numFmtId="0" fontId="88" fillId="45" borderId="115" xfId="1" applyFont="1" applyFill="1" applyBorder="1" applyAlignment="1" applyProtection="1">
      <alignment horizontal="left" vertical="top" wrapText="1"/>
      <protection locked="0"/>
    </xf>
    <xf numFmtId="0" fontId="48" fillId="0" borderId="89" xfId="1" applyFont="1" applyBorder="1" applyAlignment="1">
      <alignment horizontal="left" vertical="center" wrapText="1"/>
    </xf>
    <xf numFmtId="0" fontId="48" fillId="0" borderId="46" xfId="1" applyFont="1" applyBorder="1" applyAlignment="1">
      <alignment vertical="center" wrapText="1"/>
    </xf>
    <xf numFmtId="0" fontId="62" fillId="31" borderId="104" xfId="0" applyFont="1" applyFill="1" applyBorder="1" applyAlignment="1" applyProtection="1">
      <alignment horizontal="center" vertical="center"/>
      <protection locked="0"/>
    </xf>
    <xf numFmtId="0" fontId="92" fillId="31" borderId="104" xfId="0" applyFont="1" applyFill="1" applyBorder="1" applyAlignment="1" applyProtection="1">
      <alignment horizontal="center" vertical="center"/>
      <protection locked="0"/>
    </xf>
    <xf numFmtId="0" fontId="15" fillId="3" borderId="30" xfId="1" applyFont="1" applyFill="1" applyBorder="1" applyAlignment="1">
      <alignment horizontal="center" vertical="center" wrapText="1"/>
    </xf>
    <xf numFmtId="0" fontId="90" fillId="0" borderId="10" xfId="1" applyFont="1" applyBorder="1" applyAlignment="1" applyProtection="1">
      <alignment horizontal="left" vertical="center" wrapText="1"/>
      <protection locked="0"/>
    </xf>
    <xf numFmtId="0" fontId="43" fillId="0" borderId="0" xfId="0" applyFont="1" applyProtection="1">
      <alignment vertical="center"/>
      <protection hidden="1"/>
    </xf>
    <xf numFmtId="0" fontId="38" fillId="0" borderId="0" xfId="1" applyFont="1" applyProtection="1">
      <alignment vertical="center"/>
      <protection hidden="1"/>
    </xf>
    <xf numFmtId="0" fontId="58" fillId="0" borderId="0" xfId="0" applyFont="1" applyAlignment="1" applyProtection="1">
      <alignment horizontal="center" vertical="center"/>
      <protection hidden="1"/>
    </xf>
    <xf numFmtId="0" fontId="19" fillId="0" borderId="0" xfId="0" applyFont="1" applyAlignment="1" applyProtection="1">
      <alignment horizontal="center" vertical="center"/>
      <protection hidden="1"/>
    </xf>
    <xf numFmtId="0" fontId="0" fillId="0" borderId="0" xfId="0" applyProtection="1">
      <alignment vertical="center"/>
      <protection hidden="1"/>
    </xf>
    <xf numFmtId="0" fontId="5" fillId="0" borderId="0" xfId="1" applyFont="1" applyAlignment="1" applyProtection="1">
      <alignment vertical="center" wrapText="1"/>
      <protection hidden="1"/>
    </xf>
    <xf numFmtId="0" fontId="7" fillId="0" borderId="0" xfId="1" applyFont="1" applyAlignment="1" applyProtection="1">
      <alignment horizontal="left" vertical="center"/>
      <protection hidden="1"/>
    </xf>
    <xf numFmtId="0" fontId="15" fillId="5" borderId="16" xfId="1" applyFont="1" applyFill="1" applyBorder="1" applyAlignment="1" applyProtection="1">
      <alignment horizontal="center" vertical="center" wrapText="1"/>
      <protection hidden="1"/>
    </xf>
    <xf numFmtId="0" fontId="9" fillId="31" borderId="13" xfId="1" applyFont="1" applyFill="1" applyBorder="1" applyAlignment="1" applyProtection="1">
      <alignment horizontal="center" vertical="center" wrapText="1"/>
      <protection locked="0" hidden="1"/>
    </xf>
    <xf numFmtId="0" fontId="9" fillId="31" borderId="48" xfId="1" applyFont="1" applyFill="1" applyBorder="1" applyAlignment="1" applyProtection="1">
      <alignment horizontal="center" vertical="center" wrapText="1"/>
      <protection locked="0" hidden="1"/>
    </xf>
    <xf numFmtId="0" fontId="54" fillId="5" borderId="1" xfId="1" applyFont="1" applyFill="1" applyBorder="1" applyAlignment="1" applyProtection="1">
      <alignment vertical="center" wrapText="1"/>
      <protection hidden="1"/>
    </xf>
    <xf numFmtId="0" fontId="9" fillId="31" borderId="1" xfId="1" applyFont="1" applyFill="1" applyBorder="1" applyAlignment="1" applyProtection="1">
      <alignment horizontal="center" vertical="center" wrapText="1"/>
      <protection locked="0" hidden="1"/>
    </xf>
    <xf numFmtId="0" fontId="9" fillId="31" borderId="11" xfId="1" applyFont="1" applyFill="1" applyBorder="1" applyAlignment="1" applyProtection="1">
      <alignment horizontal="center" vertical="center" wrapText="1"/>
      <protection locked="0" hidden="1"/>
    </xf>
    <xf numFmtId="0" fontId="41" fillId="0" borderId="3" xfId="1" applyFont="1" applyBorder="1" applyAlignment="1" applyProtection="1">
      <alignment horizontal="left" vertical="top" wrapText="1"/>
      <protection hidden="1"/>
    </xf>
    <xf numFmtId="0" fontId="41" fillId="0" borderId="1" xfId="1" applyFont="1" applyBorder="1" applyAlignment="1" applyProtection="1">
      <alignment horizontal="left" vertical="top" wrapText="1"/>
      <protection hidden="1"/>
    </xf>
    <xf numFmtId="0" fontId="40" fillId="0" borderId="1" xfId="1" applyFont="1" applyBorder="1" applyAlignment="1" applyProtection="1">
      <alignment horizontal="center" vertical="center" wrapText="1"/>
      <protection locked="0" hidden="1"/>
    </xf>
    <xf numFmtId="0" fontId="40" fillId="0" borderId="2" xfId="1" applyFont="1" applyBorder="1" applyAlignment="1" applyProtection="1">
      <alignment horizontal="center" vertical="center" wrapText="1"/>
      <protection locked="0" hidden="1"/>
    </xf>
    <xf numFmtId="0" fontId="41" fillId="0" borderId="3" xfId="1" applyFont="1" applyBorder="1" applyAlignment="1" applyProtection="1">
      <alignment vertical="top" wrapText="1"/>
      <protection hidden="1"/>
    </xf>
    <xf numFmtId="0" fontId="41" fillId="0" borderId="1" xfId="1" applyFont="1" applyBorder="1" applyAlignment="1" applyProtection="1">
      <alignment vertical="top" wrapText="1"/>
      <protection hidden="1"/>
    </xf>
    <xf numFmtId="0" fontId="41" fillId="0" borderId="3" xfId="4" applyFont="1" applyBorder="1" applyAlignment="1" applyProtection="1">
      <alignment vertical="top" wrapText="1"/>
      <protection hidden="1"/>
    </xf>
    <xf numFmtId="0" fontId="41" fillId="0" borderId="1" xfId="4" applyFont="1" applyBorder="1" applyAlignment="1" applyProtection="1">
      <alignment vertical="top" wrapText="1"/>
      <protection hidden="1"/>
    </xf>
    <xf numFmtId="0" fontId="41" fillId="0" borderId="11" xfId="1" applyFont="1" applyBorder="1" applyAlignment="1" applyProtection="1">
      <alignment vertical="top" wrapText="1"/>
      <protection hidden="1"/>
    </xf>
    <xf numFmtId="0" fontId="41" fillId="0" borderId="9" xfId="1" applyFont="1" applyBorder="1" applyAlignment="1" applyProtection="1">
      <alignment vertical="top" wrapText="1"/>
      <protection hidden="1"/>
    </xf>
    <xf numFmtId="0" fontId="41" fillId="0" borderId="5" xfId="1" applyFont="1" applyBorder="1" applyAlignment="1" applyProtection="1">
      <alignment vertical="top" wrapText="1"/>
      <protection hidden="1"/>
    </xf>
    <xf numFmtId="0" fontId="41" fillId="0" borderId="10" xfId="1" applyFont="1" applyBorder="1" applyAlignment="1" applyProtection="1">
      <alignment vertical="top" wrapText="1"/>
      <protection hidden="1"/>
    </xf>
    <xf numFmtId="0" fontId="40" fillId="0" borderId="10" xfId="1" applyFont="1" applyBorder="1" applyAlignment="1" applyProtection="1">
      <alignment horizontal="center" vertical="center" wrapText="1"/>
      <protection locked="0" hidden="1"/>
    </xf>
    <xf numFmtId="0" fontId="41" fillId="0" borderId="19" xfId="1" applyFont="1" applyBorder="1" applyAlignment="1" applyProtection="1">
      <alignment vertical="top" wrapText="1"/>
      <protection hidden="1"/>
    </xf>
    <xf numFmtId="0" fontId="40" fillId="0" borderId="19" xfId="1" applyFont="1" applyBorder="1" applyAlignment="1" applyProtection="1">
      <alignment horizontal="center" vertical="center" wrapText="1"/>
      <protection locked="0" hidden="1"/>
    </xf>
    <xf numFmtId="0" fontId="5" fillId="0" borderId="32" xfId="1" applyFont="1" applyBorder="1" applyAlignment="1" applyProtection="1">
      <alignment vertical="center" wrapText="1"/>
      <protection hidden="1"/>
    </xf>
    <xf numFmtId="0" fontId="5" fillId="0" borderId="32" xfId="1" applyFont="1" applyBorder="1" applyAlignment="1" applyProtection="1">
      <alignment horizontal="left" vertical="center" wrapText="1"/>
      <protection hidden="1"/>
    </xf>
    <xf numFmtId="0" fontId="5" fillId="0" borderId="0" xfId="1" applyFont="1" applyAlignment="1" applyProtection="1">
      <alignment horizontal="left" vertical="center" wrapText="1"/>
      <protection hidden="1"/>
    </xf>
    <xf numFmtId="0" fontId="72" fillId="0" borderId="1" xfId="2" applyFont="1" applyBorder="1"/>
    <xf numFmtId="0" fontId="72" fillId="0" borderId="1" xfId="2" applyFont="1" applyBorder="1" applyAlignment="1">
      <alignment horizontal="center"/>
    </xf>
    <xf numFmtId="0" fontId="94" fillId="46" borderId="0" xfId="51" applyFont="1" applyFill="1" applyAlignment="1">
      <alignment horizontal="center" vertical="center"/>
    </xf>
    <xf numFmtId="0" fontId="18" fillId="46" borderId="0" xfId="51" applyFont="1" applyFill="1" applyAlignment="1">
      <alignment horizontal="center" vertical="center"/>
    </xf>
    <xf numFmtId="0" fontId="93" fillId="46" borderId="0" xfId="51" applyFont="1" applyFill="1" applyAlignment="1">
      <alignment horizontal="center" vertical="center" shrinkToFit="1"/>
    </xf>
    <xf numFmtId="0" fontId="18" fillId="4" borderId="1" xfId="1" applyFont="1" applyFill="1" applyBorder="1" applyAlignment="1">
      <alignment horizontal="left" vertical="center" wrapText="1"/>
    </xf>
    <xf numFmtId="0" fontId="15" fillId="5" borderId="13" xfId="1" applyFont="1" applyFill="1" applyBorder="1" applyAlignment="1" applyProtection="1">
      <alignment horizontal="center" vertical="center" wrapText="1"/>
      <protection hidden="1"/>
    </xf>
    <xf numFmtId="0" fontId="15" fillId="3" borderId="14" xfId="1" applyFont="1" applyFill="1" applyBorder="1" applyAlignment="1">
      <alignment horizontal="center" vertical="center" wrapText="1"/>
    </xf>
    <xf numFmtId="0" fontId="15" fillId="3" borderId="1" xfId="1" applyFont="1" applyFill="1" applyBorder="1" applyAlignment="1">
      <alignment horizontal="left" vertical="center" wrapText="1"/>
    </xf>
    <xf numFmtId="0" fontId="13" fillId="0" borderId="38" xfId="1" applyFont="1" applyBorder="1" applyAlignment="1">
      <alignment vertical="center" wrapText="1"/>
    </xf>
    <xf numFmtId="0" fontId="42" fillId="0" borderId="11" xfId="1" applyFont="1" applyBorder="1" applyAlignment="1">
      <alignment horizontal="center" vertical="center" wrapText="1"/>
    </xf>
    <xf numFmtId="0" fontId="72" fillId="0" borderId="0" xfId="2" applyFont="1" applyAlignment="1">
      <alignment horizontal="right" vertical="top"/>
    </xf>
    <xf numFmtId="0" fontId="100" fillId="42" borderId="12" xfId="1" applyFont="1" applyFill="1" applyBorder="1" applyAlignment="1" applyProtection="1">
      <alignment horizontal="center" vertical="center" wrapText="1"/>
      <protection locked="0"/>
    </xf>
    <xf numFmtId="0" fontId="100" fillId="42" borderId="18" xfId="1" applyFont="1" applyFill="1" applyBorder="1" applyAlignment="1" applyProtection="1">
      <alignment horizontal="center" vertical="center" wrapText="1"/>
      <protection locked="0"/>
    </xf>
    <xf numFmtId="0" fontId="100" fillId="43" borderId="18" xfId="1" applyFont="1" applyFill="1" applyBorder="1" applyAlignment="1" applyProtection="1">
      <alignment horizontal="center" vertical="center" wrapText="1"/>
      <protection locked="0"/>
    </xf>
    <xf numFmtId="0" fontId="100" fillId="44" borderId="14" xfId="1" applyFont="1" applyFill="1" applyBorder="1" applyAlignment="1" applyProtection="1">
      <alignment horizontal="center" vertical="center" wrapText="1"/>
      <protection locked="0"/>
    </xf>
    <xf numFmtId="0" fontId="97" fillId="45" borderId="14" xfId="1" applyFont="1" applyFill="1" applyBorder="1" applyAlignment="1" applyProtection="1">
      <alignment horizontal="center" vertical="center" wrapText="1"/>
      <protection locked="0"/>
    </xf>
    <xf numFmtId="0" fontId="97" fillId="45" borderId="90" xfId="1" applyFont="1" applyFill="1" applyBorder="1" applyAlignment="1" applyProtection="1">
      <alignment horizontal="center" vertical="center" wrapText="1"/>
      <protection locked="0"/>
    </xf>
    <xf numFmtId="0" fontId="42" fillId="0" borderId="1" xfId="1" applyFont="1" applyBorder="1" applyAlignment="1">
      <alignment horizontal="center" vertical="center"/>
    </xf>
    <xf numFmtId="0" fontId="5" fillId="0" borderId="111" xfId="1" applyFont="1" applyBorder="1" applyAlignment="1">
      <alignment horizontal="center" vertical="center" wrapText="1"/>
    </xf>
    <xf numFmtId="0" fontId="16" fillId="0" borderId="111" xfId="1" applyFont="1" applyBorder="1" applyAlignment="1">
      <alignment vertical="center" wrapText="1"/>
    </xf>
    <xf numFmtId="0" fontId="48" fillId="0" borderId="117" xfId="1" applyFont="1" applyBorder="1" applyAlignment="1" applyProtection="1">
      <alignment horizontal="center" vertical="center" wrapText="1"/>
      <protection locked="0"/>
    </xf>
    <xf numFmtId="0" fontId="48" fillId="0" borderId="115" xfId="1" applyFont="1" applyBorder="1" applyAlignment="1" applyProtection="1">
      <alignment horizontal="center" vertical="center" wrapText="1"/>
      <protection locked="0"/>
    </xf>
    <xf numFmtId="0" fontId="48" fillId="0" borderId="118" xfId="1" applyFont="1" applyBorder="1" applyAlignment="1" applyProtection="1">
      <alignment horizontal="center" vertical="center" wrapText="1"/>
      <protection locked="0"/>
    </xf>
    <xf numFmtId="0" fontId="48" fillId="0" borderId="117" xfId="4" applyFont="1" applyBorder="1" applyAlignment="1" applyProtection="1">
      <alignment horizontal="center" vertical="center" wrapText="1"/>
      <protection locked="0"/>
    </xf>
    <xf numFmtId="0" fontId="48" fillId="0" borderId="115" xfId="4" applyFont="1" applyBorder="1" applyAlignment="1" applyProtection="1">
      <alignment horizontal="center" vertical="center" wrapText="1"/>
      <protection locked="0"/>
    </xf>
    <xf numFmtId="0" fontId="48" fillId="0" borderId="118" xfId="4" applyFont="1" applyBorder="1" applyAlignment="1" applyProtection="1">
      <alignment horizontal="center" vertical="center" wrapText="1"/>
      <protection locked="0"/>
    </xf>
    <xf numFmtId="0" fontId="48" fillId="0" borderId="113" xfId="1" applyFont="1" applyBorder="1" applyAlignment="1" applyProtection="1">
      <alignment horizontal="center" vertical="center" wrapText="1"/>
      <protection locked="0"/>
    </xf>
    <xf numFmtId="0" fontId="48" fillId="0" borderId="116" xfId="1" applyFont="1" applyBorder="1" applyAlignment="1" applyProtection="1">
      <alignment horizontal="center" vertical="center" wrapText="1"/>
      <protection locked="0"/>
    </xf>
    <xf numFmtId="0" fontId="48" fillId="0" borderId="114" xfId="1" applyFont="1" applyBorder="1" applyAlignment="1" applyProtection="1">
      <alignment horizontal="center" vertical="center" wrapText="1"/>
      <protection locked="0"/>
    </xf>
    <xf numFmtId="0" fontId="88" fillId="48" borderId="10" xfId="1" applyFont="1" applyFill="1" applyBorder="1" applyAlignment="1">
      <alignment horizontal="left" vertical="top" wrapText="1"/>
    </xf>
    <xf numFmtId="0" fontId="48" fillId="35" borderId="117" xfId="1" applyFont="1" applyFill="1" applyBorder="1" applyAlignment="1" applyProtection="1">
      <alignment horizontal="center" vertical="center" wrapText="1"/>
      <protection locked="0"/>
    </xf>
    <xf numFmtId="0" fontId="48" fillId="35" borderId="115" xfId="1" applyFont="1" applyFill="1" applyBorder="1" applyAlignment="1" applyProtection="1">
      <alignment horizontal="center" vertical="center" wrapText="1"/>
      <protection locked="0"/>
    </xf>
    <xf numFmtId="0" fontId="48" fillId="35" borderId="118" xfId="1" applyFont="1" applyFill="1" applyBorder="1" applyAlignment="1" applyProtection="1">
      <alignment horizontal="center" vertical="center" wrapText="1"/>
      <protection locked="0"/>
    </xf>
    <xf numFmtId="0" fontId="48" fillId="35" borderId="117" xfId="4" applyFont="1" applyFill="1" applyBorder="1" applyAlignment="1" applyProtection="1">
      <alignment horizontal="center" vertical="center" wrapText="1"/>
      <protection locked="0"/>
    </xf>
    <xf numFmtId="0" fontId="48" fillId="35" borderId="115" xfId="4" applyFont="1" applyFill="1" applyBorder="1" applyAlignment="1" applyProtection="1">
      <alignment horizontal="center" vertical="center" wrapText="1"/>
      <protection locked="0"/>
    </xf>
    <xf numFmtId="0" fontId="48" fillId="35" borderId="118" xfId="4" applyFont="1" applyFill="1" applyBorder="1" applyAlignment="1" applyProtection="1">
      <alignment horizontal="center" vertical="center" wrapText="1"/>
      <protection locked="0"/>
    </xf>
    <xf numFmtId="0" fontId="48" fillId="35" borderId="113" xfId="1" applyFont="1" applyFill="1" applyBorder="1" applyAlignment="1" applyProtection="1">
      <alignment horizontal="center" vertical="center" wrapText="1"/>
      <protection locked="0"/>
    </xf>
    <xf numFmtId="0" fontId="48" fillId="35" borderId="116" xfId="1" applyFont="1" applyFill="1" applyBorder="1" applyAlignment="1" applyProtection="1">
      <alignment horizontal="center" vertical="center" wrapText="1"/>
      <protection locked="0"/>
    </xf>
    <xf numFmtId="0" fontId="48" fillId="35" borderId="114" xfId="1" applyFont="1" applyFill="1" applyBorder="1" applyAlignment="1" applyProtection="1">
      <alignment horizontal="center" vertical="center" wrapText="1"/>
      <protection locked="0"/>
    </xf>
    <xf numFmtId="0" fontId="12" fillId="0" borderId="123" xfId="0" applyFont="1" applyBorder="1" applyAlignment="1" applyProtection="1">
      <alignment horizontal="left" vertical="center"/>
      <protection locked="0"/>
    </xf>
    <xf numFmtId="0" fontId="42" fillId="0" borderId="44" xfId="1" applyFont="1" applyBorder="1" applyAlignment="1">
      <alignment vertical="center" wrapText="1"/>
    </xf>
    <xf numFmtId="0" fontId="42" fillId="0" borderId="91" xfId="1" applyFont="1" applyBorder="1" applyAlignment="1">
      <alignment vertical="center" wrapText="1"/>
    </xf>
    <xf numFmtId="0" fontId="9" fillId="0" borderId="0" xfId="1" applyFont="1" applyAlignment="1">
      <alignment horizontal="left" vertical="center"/>
    </xf>
    <xf numFmtId="0" fontId="102" fillId="0" borderId="0" xfId="0" applyFont="1">
      <alignment vertical="center"/>
    </xf>
    <xf numFmtId="0" fontId="9" fillId="0" borderId="0" xfId="1" applyFont="1" applyAlignment="1">
      <alignment horizontal="center" vertical="center"/>
    </xf>
    <xf numFmtId="0" fontId="11" fillId="0" borderId="0" xfId="1" applyFont="1" applyAlignment="1">
      <alignment vertical="center" wrapText="1"/>
    </xf>
    <xf numFmtId="0" fontId="104" fillId="0" borderId="0" xfId="0" applyFont="1" applyAlignment="1">
      <alignment horizontal="center" vertical="center"/>
    </xf>
    <xf numFmtId="0" fontId="104" fillId="0" borderId="0" xfId="0" applyFont="1" applyAlignment="1" applyProtection="1">
      <alignment horizontal="center" vertical="center"/>
      <protection hidden="1"/>
    </xf>
    <xf numFmtId="0" fontId="11" fillId="0" borderId="0" xfId="0" applyFont="1">
      <alignment vertical="center"/>
    </xf>
    <xf numFmtId="0" fontId="104" fillId="0" borderId="0" xfId="0" applyFont="1" applyAlignment="1">
      <alignment horizontal="center" vertical="top"/>
    </xf>
    <xf numFmtId="0" fontId="11" fillId="0" borderId="0" xfId="0" applyFont="1" applyAlignment="1" applyProtection="1">
      <alignment vertical="top"/>
      <protection locked="0"/>
    </xf>
    <xf numFmtId="0" fontId="11" fillId="0" borderId="0" xfId="1" applyFont="1" applyAlignment="1" applyProtection="1">
      <alignment vertical="center" wrapText="1"/>
      <protection hidden="1"/>
    </xf>
    <xf numFmtId="0" fontId="9" fillId="0" borderId="0" xfId="1" applyFont="1" applyAlignment="1" applyProtection="1">
      <alignment horizontal="left" vertical="center"/>
      <protection hidden="1"/>
    </xf>
    <xf numFmtId="0" fontId="9" fillId="5" borderId="12" xfId="1" applyFont="1" applyFill="1" applyBorder="1" applyAlignment="1">
      <alignment horizontal="center" vertical="center" wrapText="1"/>
    </xf>
    <xf numFmtId="0" fontId="9" fillId="5" borderId="13" xfId="1" applyFont="1" applyFill="1" applyBorder="1" applyAlignment="1">
      <alignment horizontal="center" vertical="center" wrapText="1"/>
    </xf>
    <xf numFmtId="0" fontId="54" fillId="5" borderId="15" xfId="1" applyFont="1" applyFill="1" applyBorder="1" applyAlignment="1">
      <alignment horizontal="center" vertical="center" wrapText="1"/>
    </xf>
    <xf numFmtId="0" fontId="9" fillId="5" borderId="16" xfId="1" applyFont="1" applyFill="1" applyBorder="1" applyAlignment="1">
      <alignment horizontal="center" vertical="center" wrapText="1"/>
    </xf>
    <xf numFmtId="0" fontId="54" fillId="5" borderId="16" xfId="1" applyFont="1" applyFill="1" applyBorder="1" applyAlignment="1" applyProtection="1">
      <alignment horizontal="center" vertical="center" wrapText="1"/>
      <protection hidden="1"/>
    </xf>
    <xf numFmtId="0" fontId="9" fillId="5" borderId="16" xfId="49" applyFont="1" applyFill="1" applyBorder="1" applyAlignment="1">
      <alignment horizontal="center" vertical="center" wrapText="1"/>
    </xf>
    <xf numFmtId="0" fontId="9" fillId="5" borderId="14" xfId="1" applyFont="1" applyFill="1" applyBorder="1" applyAlignment="1">
      <alignment horizontal="center" vertical="center" wrapText="1"/>
    </xf>
    <xf numFmtId="0" fontId="40" fillId="0" borderId="4" xfId="1" applyFont="1" applyBorder="1" applyAlignment="1">
      <alignment horizontal="left" vertical="center" wrapText="1"/>
    </xf>
    <xf numFmtId="0" fontId="11" fillId="0" borderId="44" xfId="1" applyFont="1" applyBorder="1" applyAlignment="1">
      <alignment horizontal="center" vertical="center" wrapText="1"/>
    </xf>
    <xf numFmtId="0" fontId="11" fillId="0" borderId="45" xfId="1" applyFont="1" applyBorder="1" applyAlignment="1">
      <alignment horizontal="center" vertical="center" wrapText="1"/>
    </xf>
    <xf numFmtId="0" fontId="40" fillId="0" borderId="2" xfId="1" applyFont="1" applyBorder="1" applyAlignment="1">
      <alignment horizontal="left" vertical="center" wrapText="1"/>
    </xf>
    <xf numFmtId="0" fontId="11" fillId="0" borderId="46" xfId="1" applyFont="1" applyBorder="1" applyAlignment="1">
      <alignment horizontal="center" vertical="center" wrapText="1"/>
    </xf>
    <xf numFmtId="0" fontId="101" fillId="0" borderId="45" xfId="0" applyFont="1" applyBorder="1" applyAlignment="1">
      <alignment vertical="center" wrapText="1"/>
    </xf>
    <xf numFmtId="0" fontId="101" fillId="0" borderId="46" xfId="0" applyFont="1" applyBorder="1" applyAlignment="1">
      <alignment vertical="center" wrapText="1"/>
    </xf>
    <xf numFmtId="0" fontId="101" fillId="0" borderId="44" xfId="0" applyFont="1" applyBorder="1" applyAlignment="1">
      <alignment vertical="center" wrapText="1"/>
    </xf>
    <xf numFmtId="0" fontId="107" fillId="0" borderId="45" xfId="0" applyFont="1" applyBorder="1" applyAlignment="1">
      <alignment horizontal="right" vertical="center" wrapText="1"/>
    </xf>
    <xf numFmtId="0" fontId="108" fillId="0" borderId="45" xfId="1" applyFont="1" applyBorder="1" applyAlignment="1">
      <alignment horizontal="center" vertical="center" wrapText="1"/>
    </xf>
    <xf numFmtId="0" fontId="11" fillId="0" borderId="44" xfId="1" quotePrefix="1" applyFont="1" applyBorder="1" applyAlignment="1">
      <alignment horizontal="center" vertical="center" wrapText="1"/>
    </xf>
    <xf numFmtId="0" fontId="11" fillId="0" borderId="45" xfId="1" quotePrefix="1" applyFont="1" applyBorder="1" applyAlignment="1">
      <alignment horizontal="center" vertical="center" wrapText="1"/>
    </xf>
    <xf numFmtId="0" fontId="11" fillId="0" borderId="46" xfId="1" quotePrefix="1" applyFont="1" applyBorder="1" applyAlignment="1">
      <alignment horizontal="center" vertical="center" wrapText="1"/>
    </xf>
    <xf numFmtId="0" fontId="103" fillId="4" borderId="17" xfId="1" applyFont="1" applyFill="1" applyBorder="1" applyAlignment="1">
      <alignment horizontal="center" vertical="center" wrapText="1"/>
    </xf>
    <xf numFmtId="0" fontId="103" fillId="4" borderId="10" xfId="1" applyFont="1" applyFill="1" applyBorder="1" applyAlignment="1">
      <alignment horizontal="center" vertical="center" wrapText="1"/>
    </xf>
    <xf numFmtId="0" fontId="101" fillId="0" borderId="38" xfId="0" applyFont="1" applyBorder="1" applyAlignment="1">
      <alignment vertical="center" wrapText="1"/>
    </xf>
    <xf numFmtId="0" fontId="103" fillId="4" borderId="14" xfId="1" applyFont="1" applyFill="1" applyBorder="1" applyAlignment="1">
      <alignment horizontal="center" vertical="center" wrapText="1"/>
    </xf>
    <xf numFmtId="0" fontId="103" fillId="4" borderId="1" xfId="1" applyFont="1" applyFill="1" applyBorder="1" applyAlignment="1">
      <alignment horizontal="center" vertical="center" wrapText="1"/>
    </xf>
    <xf numFmtId="0" fontId="9" fillId="0" borderId="0" xfId="1" applyFont="1" applyAlignment="1">
      <alignment horizontal="center" vertical="center" wrapText="1"/>
    </xf>
    <xf numFmtId="0" fontId="11" fillId="0" borderId="0" xfId="1" applyFont="1" applyAlignment="1">
      <alignment horizontal="left" vertical="center" wrapText="1"/>
    </xf>
    <xf numFmtId="0" fontId="11" fillId="0" borderId="32" xfId="1" applyFont="1" applyBorder="1" applyAlignment="1" applyProtection="1">
      <alignment vertical="center" wrapText="1"/>
      <protection hidden="1"/>
    </xf>
    <xf numFmtId="0" fontId="11" fillId="0" borderId="32" xfId="1" applyFont="1" applyBorder="1" applyAlignment="1" applyProtection="1">
      <alignment horizontal="left" vertical="center" wrapText="1"/>
      <protection hidden="1"/>
    </xf>
    <xf numFmtId="0" fontId="11" fillId="0" borderId="0" xfId="1" applyFont="1" applyAlignment="1" applyProtection="1">
      <alignment horizontal="left" vertical="center" wrapText="1"/>
      <protection hidden="1"/>
    </xf>
    <xf numFmtId="0" fontId="11" fillId="0" borderId="32" xfId="1" applyFont="1" applyBorder="1" applyAlignment="1">
      <alignment horizontal="left" vertical="center" wrapText="1"/>
    </xf>
    <xf numFmtId="0" fontId="113" fillId="42" borderId="12" xfId="1" applyFont="1" applyFill="1" applyBorder="1" applyAlignment="1" applyProtection="1">
      <alignment horizontal="center" vertical="center" wrapText="1"/>
      <protection locked="0"/>
    </xf>
    <xf numFmtId="0" fontId="16" fillId="0" borderId="89" xfId="1" applyFont="1" applyBorder="1" applyAlignment="1">
      <alignment horizontal="left" vertical="center" wrapText="1"/>
    </xf>
    <xf numFmtId="0" fontId="16" fillId="0" borderId="3" xfId="1" applyFont="1" applyBorder="1" applyAlignment="1" applyProtection="1">
      <alignment horizontal="left" vertical="top" wrapText="1"/>
      <protection hidden="1"/>
    </xf>
    <xf numFmtId="0" fontId="16" fillId="0" borderId="1" xfId="1" applyFont="1" applyBorder="1" applyAlignment="1" applyProtection="1">
      <alignment horizontal="left" vertical="top" wrapText="1"/>
      <protection hidden="1"/>
    </xf>
    <xf numFmtId="0" fontId="16" fillId="0" borderId="1" xfId="1" applyFont="1" applyBorder="1" applyAlignment="1" applyProtection="1">
      <alignment horizontal="center" vertical="center" wrapText="1"/>
      <protection locked="0" hidden="1"/>
    </xf>
    <xf numFmtId="0" fontId="16" fillId="0" borderId="2" xfId="1" applyFont="1" applyBorder="1" applyAlignment="1" applyProtection="1">
      <alignment horizontal="center" vertical="center" wrapText="1"/>
      <protection locked="0" hidden="1"/>
    </xf>
    <xf numFmtId="0" fontId="113" fillId="42" borderId="18" xfId="1" applyFont="1" applyFill="1" applyBorder="1" applyAlignment="1" applyProtection="1">
      <alignment horizontal="center" vertical="center" wrapText="1"/>
      <protection locked="0"/>
    </xf>
    <xf numFmtId="0" fontId="16" fillId="0" borderId="38" xfId="1" applyFont="1" applyBorder="1" applyAlignment="1">
      <alignment vertical="center" wrapText="1"/>
    </xf>
    <xf numFmtId="0" fontId="16" fillId="0" borderId="3" xfId="1" applyFont="1" applyBorder="1" applyAlignment="1" applyProtection="1">
      <alignment vertical="top" wrapText="1"/>
      <protection hidden="1"/>
    </xf>
    <xf numFmtId="0" fontId="16" fillId="0" borderId="1" xfId="1" applyFont="1" applyBorder="1" applyAlignment="1" applyProtection="1">
      <alignment vertical="top" wrapText="1"/>
      <protection hidden="1"/>
    </xf>
    <xf numFmtId="0" fontId="16" fillId="0" borderId="38" xfId="4" applyFont="1" applyBorder="1" applyAlignment="1">
      <alignment vertical="center" wrapText="1"/>
    </xf>
    <xf numFmtId="0" fontId="16" fillId="0" borderId="3" xfId="4" applyFont="1" applyBorder="1" applyAlignment="1" applyProtection="1">
      <alignment vertical="top" wrapText="1"/>
      <protection hidden="1"/>
    </xf>
    <xf numFmtId="0" fontId="16" fillId="0" borderId="1" xfId="4" applyFont="1" applyBorder="1" applyAlignment="1" applyProtection="1">
      <alignment vertical="top" wrapText="1"/>
      <protection hidden="1"/>
    </xf>
    <xf numFmtId="0" fontId="16" fillId="0" borderId="46" xfId="1" applyFont="1" applyBorder="1" applyAlignment="1">
      <alignment vertical="center" wrapText="1"/>
    </xf>
    <xf numFmtId="0" fontId="16" fillId="0" borderId="11" xfId="1" applyFont="1" applyBorder="1" applyAlignment="1" applyProtection="1">
      <alignment vertical="top" wrapText="1"/>
      <protection hidden="1"/>
    </xf>
    <xf numFmtId="0" fontId="113" fillId="43" borderId="18" xfId="1" applyFont="1" applyFill="1" applyBorder="1" applyAlignment="1" applyProtection="1">
      <alignment horizontal="center" vertical="center" wrapText="1"/>
      <protection locked="0"/>
    </xf>
    <xf numFmtId="0" fontId="16" fillId="0" borderId="9" xfId="1" applyFont="1" applyBorder="1" applyAlignment="1" applyProtection="1">
      <alignment vertical="top" wrapText="1"/>
      <protection hidden="1"/>
    </xf>
    <xf numFmtId="0" fontId="113" fillId="44" borderId="14" xfId="1" applyFont="1" applyFill="1" applyBorder="1" applyAlignment="1" applyProtection="1">
      <alignment horizontal="center" vertical="center" wrapText="1"/>
      <protection locked="0"/>
    </xf>
    <xf numFmtId="0" fontId="113" fillId="45" borderId="14" xfId="1" applyFont="1" applyFill="1" applyBorder="1" applyAlignment="1" applyProtection="1">
      <alignment horizontal="center" vertical="center" wrapText="1"/>
      <protection locked="0"/>
    </xf>
    <xf numFmtId="0" fontId="112" fillId="32" borderId="113" xfId="1" applyFont="1" applyFill="1" applyBorder="1" applyAlignment="1" applyProtection="1">
      <alignment horizontal="left" vertical="center" wrapText="1"/>
      <protection locked="0"/>
    </xf>
    <xf numFmtId="0" fontId="112" fillId="45" borderId="115" xfId="1" applyFont="1" applyFill="1" applyBorder="1" applyAlignment="1" applyProtection="1">
      <alignment horizontal="left" vertical="top" wrapText="1"/>
      <protection locked="0"/>
    </xf>
    <xf numFmtId="0" fontId="16" fillId="0" borderId="44" xfId="1" applyFont="1" applyBorder="1" applyAlignment="1">
      <alignment vertical="center" wrapText="1"/>
    </xf>
    <xf numFmtId="0" fontId="16" fillId="0" borderId="5" xfId="1" applyFont="1" applyBorder="1" applyAlignment="1" applyProtection="1">
      <alignment vertical="top" wrapText="1"/>
      <protection hidden="1"/>
    </xf>
    <xf numFmtId="0" fontId="16" fillId="0" borderId="10" xfId="1" applyFont="1" applyBorder="1" applyAlignment="1" applyProtection="1">
      <alignment vertical="top" wrapText="1"/>
      <protection hidden="1"/>
    </xf>
    <xf numFmtId="0" fontId="16" fillId="0" borderId="10" xfId="1" applyFont="1" applyBorder="1" applyAlignment="1" applyProtection="1">
      <alignment horizontal="center" vertical="center" wrapText="1"/>
      <protection locked="0" hidden="1"/>
    </xf>
    <xf numFmtId="0" fontId="113" fillId="45" borderId="90" xfId="1" applyFont="1" applyFill="1" applyBorder="1" applyAlignment="1" applyProtection="1">
      <alignment horizontal="center" vertical="center" wrapText="1"/>
      <protection locked="0"/>
    </xf>
    <xf numFmtId="0" fontId="16" fillId="0" borderId="91" xfId="1" applyFont="1" applyBorder="1" applyAlignment="1">
      <alignment vertical="center" wrapText="1"/>
    </xf>
    <xf numFmtId="0" fontId="16" fillId="0" borderId="19" xfId="1" applyFont="1" applyBorder="1" applyAlignment="1" applyProtection="1">
      <alignment vertical="top" wrapText="1"/>
      <protection hidden="1"/>
    </xf>
    <xf numFmtId="0" fontId="16" fillId="0" borderId="19" xfId="1" applyFont="1" applyBorder="1" applyAlignment="1" applyProtection="1">
      <alignment horizontal="center" vertical="center" wrapText="1"/>
      <protection locked="0" hidden="1"/>
    </xf>
    <xf numFmtId="0" fontId="11" fillId="0" borderId="0" xfId="1" applyFont="1" applyAlignment="1">
      <alignment horizontal="center" vertical="center" wrapText="1"/>
    </xf>
    <xf numFmtId="0" fontId="102" fillId="0" borderId="33" xfId="0" applyFont="1" applyBorder="1">
      <alignment vertical="center"/>
    </xf>
    <xf numFmtId="0" fontId="11" fillId="3" borderId="0" xfId="1" applyFont="1" applyFill="1" applyAlignment="1">
      <alignment vertical="center" wrapText="1"/>
    </xf>
    <xf numFmtId="0" fontId="11" fillId="6" borderId="0" xfId="1" applyFont="1" applyFill="1" applyAlignment="1">
      <alignment vertical="center" wrapText="1"/>
    </xf>
    <xf numFmtId="0" fontId="11" fillId="2" borderId="0" xfId="1" applyFont="1" applyFill="1" applyAlignment="1">
      <alignment vertical="center" wrapText="1"/>
    </xf>
    <xf numFmtId="0" fontId="116" fillId="4" borderId="0" xfId="1" applyFont="1" applyFill="1" applyAlignment="1">
      <alignment vertical="center" wrapText="1"/>
    </xf>
    <xf numFmtId="0" fontId="116" fillId="4" borderId="49" xfId="1" applyFont="1" applyFill="1" applyBorder="1" applyAlignment="1">
      <alignment vertical="center" wrapText="1"/>
    </xf>
    <xf numFmtId="0" fontId="11" fillId="0" borderId="49" xfId="1" applyFont="1" applyBorder="1" applyAlignment="1">
      <alignment vertical="center" wrapText="1"/>
    </xf>
    <xf numFmtId="0" fontId="9" fillId="0" borderId="93" xfId="0" applyFont="1" applyBorder="1" applyAlignment="1">
      <alignment horizontal="center" vertical="center" wrapText="1"/>
    </xf>
    <xf numFmtId="0" fontId="117" fillId="5" borderId="1" xfId="1" applyFont="1" applyFill="1" applyBorder="1" applyAlignment="1" applyProtection="1">
      <alignment vertical="center" wrapText="1"/>
      <protection hidden="1"/>
    </xf>
    <xf numFmtId="0" fontId="60" fillId="31" borderId="1" xfId="1" applyFont="1" applyFill="1" applyBorder="1" applyAlignment="1" applyProtection="1">
      <alignment horizontal="center" vertical="center" wrapText="1"/>
      <protection locked="0" hidden="1"/>
    </xf>
    <xf numFmtId="0" fontId="60" fillId="31" borderId="11" xfId="1" applyFont="1" applyFill="1" applyBorder="1" applyAlignment="1" applyProtection="1">
      <alignment horizontal="center" vertical="center" wrapText="1"/>
      <protection locked="0" hidden="1"/>
    </xf>
    <xf numFmtId="0" fontId="117" fillId="5" borderId="5" xfId="49" applyFont="1" applyFill="1" applyBorder="1" applyAlignment="1">
      <alignment horizontal="left"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horizontal="left" vertical="center"/>
    </xf>
    <xf numFmtId="0" fontId="112" fillId="5" borderId="19" xfId="1" applyFont="1" applyFill="1" applyBorder="1" applyAlignment="1">
      <alignment horizontal="center" vertical="center" wrapText="1"/>
    </xf>
    <xf numFmtId="0" fontId="112" fillId="5" borderId="19" xfId="1" applyFont="1" applyFill="1" applyBorder="1" applyAlignment="1">
      <alignment vertical="center" wrapText="1"/>
    </xf>
    <xf numFmtId="0" fontId="5" fillId="35" borderId="11" xfId="1" applyFont="1" applyFill="1" applyBorder="1" applyAlignment="1">
      <alignment horizontal="center" vertical="center" wrapText="1"/>
    </xf>
    <xf numFmtId="0" fontId="112" fillId="35" borderId="11" xfId="1" applyFont="1" applyFill="1" applyBorder="1" applyAlignment="1">
      <alignment vertical="center" wrapText="1"/>
    </xf>
    <xf numFmtId="0" fontId="7" fillId="35" borderId="11" xfId="1" applyFont="1" applyFill="1" applyBorder="1" applyAlignment="1">
      <alignment horizontal="left" vertical="center" wrapText="1"/>
    </xf>
    <xf numFmtId="0" fontId="7" fillId="0" borderId="11" xfId="1" applyFont="1" applyBorder="1" applyAlignment="1">
      <alignment horizontal="center" vertical="center" wrapText="1"/>
    </xf>
    <xf numFmtId="177" fontId="112" fillId="0" borderId="11" xfId="1" applyNumberFormat="1" applyFont="1" applyBorder="1" applyAlignment="1" applyProtection="1">
      <alignment vertical="center" wrapText="1"/>
      <protection locked="0"/>
    </xf>
    <xf numFmtId="0" fontId="112" fillId="0" borderId="11" xfId="1" applyFont="1" applyBorder="1" applyAlignment="1" applyProtection="1">
      <alignment vertical="center" wrapText="1"/>
      <protection locked="0"/>
    </xf>
    <xf numFmtId="0" fontId="110" fillId="0" borderId="1" xfId="0" applyFont="1" applyBorder="1" applyProtection="1">
      <alignment vertical="center"/>
      <protection locked="0"/>
    </xf>
    <xf numFmtId="0" fontId="7" fillId="0" borderId="11" xfId="1" applyFont="1" applyBorder="1" applyAlignment="1" applyProtection="1">
      <alignment horizontal="left" vertical="center" wrapText="1"/>
      <protection locked="0"/>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90" xfId="0" applyFont="1" applyBorder="1" applyAlignment="1">
      <alignment horizontal="center" vertical="center"/>
    </xf>
    <xf numFmtId="0" fontId="12" fillId="0" borderId="13" xfId="1" applyFont="1" applyBorder="1" applyAlignment="1">
      <alignment horizontal="left" vertical="center" wrapText="1"/>
    </xf>
    <xf numFmtId="0" fontId="12" fillId="0" borderId="1"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100" xfId="0" applyFont="1" applyBorder="1" applyAlignment="1" applyProtection="1">
      <alignment horizontal="left" vertical="center"/>
      <protection locked="0"/>
    </xf>
    <xf numFmtId="0" fontId="12" fillId="0" borderId="13" xfId="1" applyFont="1" applyBorder="1" applyAlignment="1">
      <alignment horizontal="center" vertical="center" wrapText="1"/>
    </xf>
    <xf numFmtId="0" fontId="12" fillId="0" borderId="1"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23" xfId="0" applyFont="1" applyBorder="1" applyAlignment="1" applyProtection="1">
      <alignment horizontal="center" vertical="center"/>
      <protection locked="0"/>
    </xf>
    <xf numFmtId="0" fontId="12" fillId="0" borderId="100" xfId="0" applyFont="1" applyBorder="1" applyAlignment="1" applyProtection="1">
      <alignment horizontal="center" vertical="center"/>
      <protection locked="0"/>
    </xf>
    <xf numFmtId="0" fontId="12" fillId="0" borderId="32" xfId="1" applyFont="1" applyBorder="1" applyAlignment="1" applyProtection="1">
      <alignment horizontal="center" vertical="center" wrapText="1"/>
      <protection locked="0"/>
    </xf>
    <xf numFmtId="0" fontId="12" fillId="0" borderId="0" xfId="1" applyFont="1" applyAlignment="1" applyProtection="1">
      <alignment horizontal="center" vertical="center" wrapText="1"/>
      <protection locked="0"/>
    </xf>
    <xf numFmtId="0" fontId="12" fillId="0" borderId="35" xfId="1" applyFont="1" applyBorder="1" applyAlignment="1" applyProtection="1">
      <alignment horizontal="center" vertical="center" wrapText="1"/>
      <protection locked="0"/>
    </xf>
    <xf numFmtId="0" fontId="12" fillId="0" borderId="4" xfId="1" applyFont="1" applyBorder="1" applyAlignment="1" applyProtection="1">
      <alignment horizontal="center" vertical="center" wrapText="1"/>
      <protection locked="0"/>
    </xf>
    <xf numFmtId="0" fontId="12" fillId="0" borderId="6" xfId="1" applyFont="1" applyBorder="1" applyAlignment="1" applyProtection="1">
      <alignment horizontal="center" vertical="center" wrapText="1"/>
      <protection locked="0"/>
    </xf>
    <xf numFmtId="0" fontId="12" fillId="0" borderId="51" xfId="1" applyFont="1" applyBorder="1" applyAlignment="1" applyProtection="1">
      <alignment horizontal="center" vertical="center" wrapText="1"/>
      <protection locked="0"/>
    </xf>
    <xf numFmtId="0" fontId="12" fillId="0" borderId="104" xfId="0" applyFont="1" applyBorder="1" applyAlignment="1">
      <alignment horizontal="left" vertical="center"/>
    </xf>
    <xf numFmtId="0" fontId="40" fillId="0" borderId="1" xfId="1" applyFont="1" applyBorder="1" applyAlignment="1">
      <alignment horizontal="left" vertical="center" wrapText="1"/>
    </xf>
    <xf numFmtId="0" fontId="40" fillId="0" borderId="10" xfId="1" applyFont="1" applyBorder="1" applyAlignment="1">
      <alignment horizontal="left" vertical="center" wrapText="1"/>
    </xf>
    <xf numFmtId="0" fontId="40" fillId="0" borderId="1" xfId="4" applyFont="1" applyBorder="1" applyAlignment="1">
      <alignment horizontal="left" vertical="center" wrapText="1"/>
    </xf>
    <xf numFmtId="0" fontId="40" fillId="0" borderId="11" xfId="1" applyFont="1" applyBorder="1" applyAlignment="1">
      <alignment horizontal="left" vertical="center" wrapText="1"/>
    </xf>
    <xf numFmtId="0" fontId="70" fillId="0" borderId="0" xfId="0" applyFont="1">
      <alignment vertical="center"/>
    </xf>
    <xf numFmtId="0" fontId="11" fillId="0" borderId="13" xfId="1" applyFont="1" applyBorder="1" applyAlignment="1">
      <alignment horizontal="left" vertical="center" wrapText="1"/>
    </xf>
    <xf numFmtId="0" fontId="104" fillId="0" borderId="32" xfId="0" applyFont="1" applyBorder="1" applyAlignment="1">
      <alignment horizontal="center" vertical="center"/>
    </xf>
    <xf numFmtId="0" fontId="11" fillId="0" borderId="1" xfId="0" applyFont="1" applyBorder="1" applyAlignment="1">
      <alignment horizontal="left" vertical="center"/>
    </xf>
    <xf numFmtId="0" fontId="11" fillId="0" borderId="0" xfId="0" applyFont="1" applyAlignment="1">
      <alignment vertical="top"/>
    </xf>
    <xf numFmtId="0" fontId="11" fillId="0" borderId="10" xfId="0" applyFont="1" applyBorder="1" applyAlignment="1">
      <alignment horizontal="left" vertical="center"/>
    </xf>
    <xf numFmtId="0" fontId="11" fillId="0" borderId="123" xfId="0" applyFont="1" applyBorder="1" applyAlignment="1">
      <alignment horizontal="left" vertical="center" wrapText="1"/>
    </xf>
    <xf numFmtId="0" fontId="104" fillId="0" borderId="35" xfId="0" applyFont="1" applyBorder="1" applyAlignment="1">
      <alignment horizontal="center" vertical="center"/>
    </xf>
    <xf numFmtId="0" fontId="11" fillId="0" borderId="100" xfId="0" applyFont="1" applyBorder="1" applyAlignment="1">
      <alignment horizontal="left" vertical="center" wrapText="1"/>
    </xf>
    <xf numFmtId="0" fontId="104" fillId="0" borderId="120" xfId="0" applyFont="1" applyBorder="1" applyAlignment="1">
      <alignment horizontal="center" vertical="center"/>
    </xf>
    <xf numFmtId="0" fontId="9" fillId="0" borderId="93" xfId="0" applyFont="1" applyBorder="1" applyAlignment="1" applyProtection="1">
      <alignment horizontal="center" vertical="center" wrapText="1"/>
      <protection locked="0"/>
    </xf>
    <xf numFmtId="0" fontId="77" fillId="0" borderId="3" xfId="1" applyFont="1" applyBorder="1" applyAlignment="1">
      <alignment horizontal="center" vertical="center" wrapText="1"/>
    </xf>
    <xf numFmtId="0" fontId="77" fillId="0" borderId="3" xfId="1" quotePrefix="1" applyFont="1" applyBorder="1" applyAlignment="1">
      <alignment horizontal="center" vertical="center" wrapText="1"/>
    </xf>
    <xf numFmtId="0" fontId="77" fillId="0" borderId="5" xfId="1" applyFont="1" applyBorder="1" applyAlignment="1">
      <alignment horizontal="center" vertical="center" wrapText="1"/>
    </xf>
    <xf numFmtId="0" fontId="77" fillId="0" borderId="94" xfId="1" applyFont="1" applyBorder="1" applyAlignment="1">
      <alignment horizontal="center" vertical="center" wrapText="1"/>
    </xf>
    <xf numFmtId="0" fontId="109" fillId="0" borderId="16" xfId="0" applyFont="1" applyBorder="1" applyAlignment="1" applyProtection="1">
      <alignment horizontal="center" vertical="center"/>
      <protection locked="0"/>
    </xf>
    <xf numFmtId="0" fontId="109" fillId="0" borderId="3" xfId="0" applyFont="1" applyBorder="1" applyAlignment="1" applyProtection="1">
      <alignment horizontal="center" vertical="center"/>
      <protection locked="0"/>
    </xf>
    <xf numFmtId="0" fontId="109" fillId="0" borderId="5" xfId="0" applyFont="1" applyBorder="1" applyAlignment="1" applyProtection="1">
      <alignment horizontal="center" vertical="center"/>
      <protection locked="0"/>
    </xf>
    <xf numFmtId="0" fontId="109" fillId="0" borderId="122" xfId="0" applyFont="1" applyBorder="1" applyAlignment="1" applyProtection="1">
      <alignment horizontal="center" vertical="center"/>
      <protection locked="0"/>
    </xf>
    <xf numFmtId="0" fontId="109" fillId="0" borderId="121" xfId="0" applyFont="1" applyBorder="1" applyAlignment="1" applyProtection="1">
      <alignment horizontal="center" vertical="center"/>
      <protection locked="0"/>
    </xf>
    <xf numFmtId="0" fontId="113" fillId="0" borderId="62" xfId="51" applyFont="1" applyBorder="1" applyAlignment="1" applyProtection="1">
      <alignment horizontal="center" vertical="center" textRotation="255"/>
      <protection locked="0"/>
    </xf>
    <xf numFmtId="0" fontId="113" fillId="0" borderId="81" xfId="51" applyFont="1" applyBorder="1" applyAlignment="1" applyProtection="1">
      <alignment horizontal="center" vertical="center" textRotation="255"/>
      <protection locked="0"/>
    </xf>
    <xf numFmtId="0" fontId="16" fillId="0" borderId="73" xfId="51" applyFont="1" applyBorder="1" applyAlignment="1" applyProtection="1">
      <alignment vertical="center" wrapText="1"/>
      <protection locked="0"/>
    </xf>
    <xf numFmtId="0" fontId="16" fillId="0" borderId="74" xfId="51" applyFont="1" applyBorder="1" applyAlignment="1" applyProtection="1">
      <alignment vertical="center" wrapText="1"/>
      <protection locked="0"/>
    </xf>
    <xf numFmtId="0" fontId="77" fillId="0" borderId="69" xfId="51" applyFont="1" applyBorder="1" applyAlignment="1" applyProtection="1">
      <alignment horizontal="left" vertical="center" wrapText="1"/>
      <protection locked="0"/>
    </xf>
    <xf numFmtId="0" fontId="77" fillId="0" borderId="73" xfId="51" applyFont="1" applyBorder="1" applyAlignment="1" applyProtection="1">
      <alignment vertical="center" wrapText="1"/>
      <protection locked="0"/>
    </xf>
    <xf numFmtId="0" fontId="77" fillId="0" borderId="69" xfId="51" applyFont="1" applyBorder="1" applyAlignment="1" applyProtection="1">
      <alignment vertical="center" wrapText="1"/>
      <protection locked="0"/>
    </xf>
    <xf numFmtId="0" fontId="120" fillId="0" borderId="0" xfId="0" applyFont="1" applyAlignment="1">
      <alignment horizontal="left" vertical="center"/>
    </xf>
    <xf numFmtId="0" fontId="8" fillId="0" borderId="0" xfId="1" applyFont="1" applyAlignment="1">
      <alignment vertical="center" wrapText="1"/>
    </xf>
    <xf numFmtId="0" fontId="8" fillId="0" borderId="0" xfId="1" applyFont="1" applyAlignment="1">
      <alignment horizontal="left" vertical="center"/>
    </xf>
    <xf numFmtId="0" fontId="121" fillId="0" borderId="0" xfId="0" applyFont="1">
      <alignment vertical="center"/>
    </xf>
    <xf numFmtId="0" fontId="121" fillId="0" borderId="0" xfId="0" applyFont="1" applyProtection="1">
      <alignment vertical="center"/>
      <protection hidden="1"/>
    </xf>
    <xf numFmtId="0" fontId="13" fillId="0" borderId="0" xfId="1" applyFont="1" applyAlignment="1">
      <alignment vertical="center" wrapText="1"/>
    </xf>
    <xf numFmtId="0" fontId="8" fillId="0" borderId="0" xfId="1" applyFont="1" applyAlignment="1">
      <alignment horizontal="center" vertical="center"/>
    </xf>
    <xf numFmtId="0" fontId="8" fillId="0" borderId="0" xfId="1" applyFont="1">
      <alignment vertical="center"/>
    </xf>
    <xf numFmtId="0" fontId="8" fillId="0" borderId="0" xfId="1" applyFont="1" applyProtection="1">
      <alignment vertical="center"/>
      <protection hidden="1"/>
    </xf>
    <xf numFmtId="0" fontId="8" fillId="0" borderId="0" xfId="1" applyFont="1" applyAlignment="1">
      <alignment horizontal="right" vertical="center"/>
    </xf>
    <xf numFmtId="0" fontId="73" fillId="2" borderId="77" xfId="51" applyFont="1" applyFill="1" applyBorder="1" applyAlignment="1">
      <alignment horizontal="left" vertical="center"/>
    </xf>
    <xf numFmtId="0" fontId="73" fillId="2" borderId="78" xfId="51" applyFont="1" applyFill="1" applyBorder="1" applyAlignment="1">
      <alignment horizontal="left" vertical="center"/>
    </xf>
    <xf numFmtId="0" fontId="16" fillId="0" borderId="64" xfId="51" applyFont="1" applyBorder="1" applyAlignment="1" applyProtection="1">
      <alignment horizontal="left" vertical="center"/>
      <protection locked="0"/>
    </xf>
    <xf numFmtId="0" fontId="16" fillId="0" borderId="79" xfId="51" applyFont="1" applyBorder="1" applyAlignment="1" applyProtection="1">
      <alignment horizontal="left" vertical="center"/>
      <protection locked="0"/>
    </xf>
    <xf numFmtId="0" fontId="16" fillId="0" borderId="80" xfId="51" applyFont="1" applyBorder="1" applyAlignment="1" applyProtection="1">
      <alignment horizontal="left" vertical="center"/>
      <protection locked="0"/>
    </xf>
    <xf numFmtId="0" fontId="73" fillId="2" borderId="62" xfId="51" applyFont="1" applyFill="1" applyBorder="1">
      <alignment vertical="center"/>
    </xf>
    <xf numFmtId="0" fontId="73" fillId="2" borderId="63" xfId="51" applyFont="1" applyFill="1" applyBorder="1">
      <alignment vertical="center"/>
    </xf>
    <xf numFmtId="0" fontId="16" fillId="0" borderId="63" xfId="51" applyFont="1" applyBorder="1" applyProtection="1">
      <alignment vertical="center"/>
      <protection locked="0"/>
    </xf>
    <xf numFmtId="0" fontId="16" fillId="0" borderId="64" xfId="51" applyFont="1" applyBorder="1" applyProtection="1">
      <alignment vertical="center"/>
      <protection locked="0"/>
    </xf>
    <xf numFmtId="0" fontId="16" fillId="0" borderId="65" xfId="51" applyFont="1" applyBorder="1" applyProtection="1">
      <alignment vertical="center"/>
      <protection locked="0"/>
    </xf>
    <xf numFmtId="0" fontId="73" fillId="2" borderId="81" xfId="51" applyFont="1" applyFill="1" applyBorder="1">
      <alignment vertical="center"/>
    </xf>
    <xf numFmtId="0" fontId="73" fillId="2" borderId="82" xfId="51" applyFont="1" applyFill="1" applyBorder="1">
      <alignment vertical="center"/>
    </xf>
    <xf numFmtId="0" fontId="118" fillId="0" borderId="82" xfId="53" applyFont="1" applyBorder="1" applyProtection="1">
      <alignment vertical="center"/>
      <protection locked="0"/>
    </xf>
    <xf numFmtId="0" fontId="16" fillId="0" borderId="82" xfId="51" applyFont="1" applyBorder="1" applyProtection="1">
      <alignment vertical="center"/>
      <protection locked="0"/>
    </xf>
    <xf numFmtId="0" fontId="16" fillId="0" borderId="83" xfId="51" applyFont="1" applyBorder="1" applyProtection="1">
      <alignment vertical="center"/>
      <protection locked="0"/>
    </xf>
    <xf numFmtId="0" fontId="16" fillId="0" borderId="84" xfId="51" applyFont="1" applyBorder="1" applyProtection="1">
      <alignment vertical="center"/>
      <protection locked="0"/>
    </xf>
    <xf numFmtId="0" fontId="73" fillId="0" borderId="82" xfId="51" applyFont="1" applyBorder="1" applyAlignment="1">
      <alignment horizontal="left" vertical="center" wrapText="1"/>
    </xf>
    <xf numFmtId="0" fontId="73" fillId="0" borderId="83" xfId="51" applyFont="1" applyBorder="1" applyAlignment="1">
      <alignment horizontal="left" vertical="center" wrapText="1"/>
    </xf>
    <xf numFmtId="0" fontId="73" fillId="0" borderId="84" xfId="51" applyFont="1" applyBorder="1" applyAlignment="1">
      <alignment horizontal="left" vertical="center" wrapText="1"/>
    </xf>
    <xf numFmtId="0" fontId="99" fillId="47" borderId="85" xfId="51" applyFont="1" applyFill="1" applyBorder="1" applyAlignment="1">
      <alignment horizontal="left" vertical="center"/>
    </xf>
    <xf numFmtId="0" fontId="98" fillId="47" borderId="86" xfId="51" applyFont="1" applyFill="1" applyBorder="1" applyAlignment="1">
      <alignment horizontal="left" vertical="center"/>
    </xf>
    <xf numFmtId="0" fontId="98" fillId="47" borderId="87" xfId="51" applyFont="1" applyFill="1" applyBorder="1" applyAlignment="1">
      <alignment horizontal="left" vertical="center"/>
    </xf>
    <xf numFmtId="0" fontId="98" fillId="47" borderId="88" xfId="51" applyFont="1" applyFill="1" applyBorder="1" applyAlignment="1">
      <alignment horizontal="left" vertical="center"/>
    </xf>
    <xf numFmtId="0" fontId="73" fillId="0" borderId="63" xfId="51" applyFont="1" applyBorder="1" applyAlignment="1">
      <alignment horizontal="left" vertical="center" wrapText="1"/>
    </xf>
    <xf numFmtId="0" fontId="73" fillId="0" borderId="64" xfId="51" applyFont="1" applyBorder="1" applyAlignment="1">
      <alignment horizontal="left" vertical="center" wrapText="1"/>
    </xf>
    <xf numFmtId="0" fontId="73" fillId="0" borderId="65" xfId="51" applyFont="1" applyBorder="1" applyAlignment="1">
      <alignment horizontal="left" vertical="center" wrapText="1"/>
    </xf>
    <xf numFmtId="0" fontId="73" fillId="0" borderId="63" xfId="51" applyFont="1" applyBorder="1" applyAlignment="1">
      <alignment horizontal="left" vertical="center"/>
    </xf>
    <xf numFmtId="0" fontId="73" fillId="0" borderId="64" xfId="51" applyFont="1" applyBorder="1" applyAlignment="1">
      <alignment horizontal="left" vertical="center"/>
    </xf>
    <xf numFmtId="0" fontId="73" fillId="0" borderId="65" xfId="51" applyFont="1" applyBorder="1" applyAlignment="1">
      <alignment horizontal="left" vertical="center"/>
    </xf>
    <xf numFmtId="0" fontId="73" fillId="0" borderId="79" xfId="51" applyFont="1" applyBorder="1" applyAlignment="1">
      <alignment horizontal="left" vertical="center"/>
    </xf>
    <xf numFmtId="0" fontId="73" fillId="0" borderId="80" xfId="51" applyFont="1" applyBorder="1" applyAlignment="1">
      <alignment horizontal="left" vertical="center"/>
    </xf>
    <xf numFmtId="0" fontId="41" fillId="0" borderId="63" xfId="51" applyFont="1" applyBorder="1" applyAlignment="1">
      <alignment horizontal="left" vertical="center" wrapText="1"/>
    </xf>
    <xf numFmtId="0" fontId="41" fillId="0" borderId="64" xfId="51" applyFont="1" applyBorder="1" applyAlignment="1">
      <alignment horizontal="left" vertical="center" wrapText="1"/>
    </xf>
    <xf numFmtId="0" fontId="41" fillId="0" borderId="65" xfId="51" applyFont="1" applyBorder="1" applyAlignment="1">
      <alignment horizontal="left" vertical="center" wrapText="1"/>
    </xf>
    <xf numFmtId="0" fontId="73" fillId="0" borderId="79" xfId="51" applyFont="1" applyBorder="1" applyAlignment="1">
      <alignment horizontal="left" vertical="center" wrapText="1"/>
    </xf>
    <xf numFmtId="0" fontId="73" fillId="0" borderId="80" xfId="51" applyFont="1" applyBorder="1" applyAlignment="1">
      <alignment horizontal="left" vertical="center" wrapText="1"/>
    </xf>
    <xf numFmtId="0" fontId="73" fillId="2" borderId="66" xfId="51" applyFont="1" applyFill="1" applyBorder="1" applyAlignment="1">
      <alignment horizontal="left" vertical="center"/>
    </xf>
    <xf numFmtId="0" fontId="73" fillId="2" borderId="67" xfId="51" applyFont="1" applyFill="1" applyBorder="1" applyAlignment="1">
      <alignment horizontal="left" vertical="center"/>
    </xf>
    <xf numFmtId="0" fontId="73" fillId="2" borderId="71" xfId="51" applyFont="1" applyFill="1" applyBorder="1" applyAlignment="1">
      <alignment horizontal="left" vertical="center"/>
    </xf>
    <xf numFmtId="0" fontId="73" fillId="2" borderId="72" xfId="51" applyFont="1" applyFill="1" applyBorder="1" applyAlignment="1">
      <alignment horizontal="left" vertical="center"/>
    </xf>
    <xf numFmtId="0" fontId="16" fillId="0" borderId="59" xfId="51" applyFont="1" applyBorder="1" applyAlignment="1" applyProtection="1">
      <alignment vertical="center" wrapText="1"/>
      <protection locked="0"/>
    </xf>
    <xf numFmtId="0" fontId="16" fillId="0" borderId="59" xfId="51" applyFont="1" applyBorder="1" applyProtection="1">
      <alignment vertical="center"/>
      <protection locked="0"/>
    </xf>
    <xf numFmtId="0" fontId="16" fillId="0" borderId="60" xfId="51" applyFont="1" applyBorder="1" applyProtection="1">
      <alignment vertical="center"/>
      <protection locked="0"/>
    </xf>
    <xf numFmtId="0" fontId="16" fillId="0" borderId="61" xfId="51" applyFont="1" applyBorder="1" applyProtection="1">
      <alignment vertical="center"/>
      <protection locked="0"/>
    </xf>
    <xf numFmtId="0" fontId="73" fillId="2" borderId="66" xfId="51" applyFont="1" applyFill="1" applyBorder="1" applyAlignment="1">
      <alignment horizontal="left" vertical="center" wrapText="1"/>
    </xf>
    <xf numFmtId="0" fontId="115" fillId="0" borderId="59" xfId="51" applyFont="1" applyBorder="1" applyAlignment="1" applyProtection="1">
      <alignment vertical="center" wrapText="1"/>
      <protection locked="0"/>
    </xf>
    <xf numFmtId="0" fontId="115" fillId="0" borderId="59" xfId="51" applyFont="1" applyBorder="1" applyProtection="1">
      <alignment vertical="center"/>
      <protection locked="0"/>
    </xf>
    <xf numFmtId="0" fontId="115" fillId="0" borderId="60" xfId="51" applyFont="1" applyBorder="1" applyProtection="1">
      <alignment vertical="center"/>
      <protection locked="0"/>
    </xf>
    <xf numFmtId="0" fontId="115" fillId="0" borderId="61" xfId="51" applyFont="1" applyBorder="1" applyProtection="1">
      <alignment vertical="center"/>
      <protection locked="0"/>
    </xf>
    <xf numFmtId="0" fontId="73" fillId="2" borderId="62" xfId="51" applyFont="1" applyFill="1" applyBorder="1" applyAlignment="1">
      <alignment horizontal="left" vertical="center"/>
    </xf>
    <xf numFmtId="0" fontId="73" fillId="2" borderId="63" xfId="51" applyFont="1" applyFill="1" applyBorder="1" applyAlignment="1">
      <alignment horizontal="left" vertical="center"/>
    </xf>
    <xf numFmtId="0" fontId="5" fillId="0" borderId="63" xfId="51" applyFont="1" applyBorder="1" applyAlignment="1" applyProtection="1">
      <alignment horizontal="left" vertical="center"/>
      <protection locked="0"/>
    </xf>
    <xf numFmtId="0" fontId="5" fillId="0" borderId="64" xfId="51" applyFont="1" applyBorder="1" applyAlignment="1" applyProtection="1">
      <alignment horizontal="left" vertical="center"/>
      <protection locked="0"/>
    </xf>
    <xf numFmtId="0" fontId="5" fillId="0" borderId="65" xfId="51" applyFont="1" applyBorder="1" applyAlignment="1" applyProtection="1">
      <alignment horizontal="left" vertical="center"/>
      <protection locked="0"/>
    </xf>
    <xf numFmtId="0" fontId="5" fillId="0" borderId="63" xfId="51" applyFont="1" applyBorder="1" applyProtection="1">
      <alignment vertical="center"/>
      <protection locked="0"/>
    </xf>
    <xf numFmtId="0" fontId="5" fillId="0" borderId="64" xfId="51" applyFont="1" applyBorder="1" applyProtection="1">
      <alignment vertical="center"/>
      <protection locked="0"/>
    </xf>
    <xf numFmtId="0" fontId="5" fillId="0" borderId="65" xfId="51" applyFont="1" applyBorder="1" applyProtection="1">
      <alignment vertical="center"/>
      <protection locked="0"/>
    </xf>
    <xf numFmtId="0" fontId="73" fillId="2" borderId="67" xfId="51" applyFont="1" applyFill="1" applyBorder="1" applyAlignment="1">
      <alignment horizontal="left" vertical="center" wrapText="1"/>
    </xf>
    <xf numFmtId="0" fontId="73" fillId="2" borderId="71" xfId="51" applyFont="1" applyFill="1" applyBorder="1" applyAlignment="1">
      <alignment horizontal="left" vertical="center" wrapText="1"/>
    </xf>
    <xf numFmtId="0" fontId="73" fillId="2" borderId="72" xfId="51" applyFont="1" applyFill="1" applyBorder="1" applyAlignment="1">
      <alignment horizontal="left" vertical="center" wrapText="1"/>
    </xf>
    <xf numFmtId="0" fontId="16" fillId="0" borderId="68" xfId="51" applyFont="1" applyBorder="1" applyProtection="1">
      <alignment vertical="center"/>
      <protection locked="0"/>
    </xf>
    <xf numFmtId="0" fontId="16" fillId="0" borderId="69" xfId="51" applyFont="1" applyBorder="1" applyProtection="1">
      <alignment vertical="center"/>
      <protection locked="0"/>
    </xf>
    <xf numFmtId="0" fontId="16" fillId="0" borderId="70" xfId="51" applyFont="1" applyBorder="1" applyProtection="1">
      <alignment vertical="center"/>
      <protection locked="0"/>
    </xf>
    <xf numFmtId="0" fontId="41" fillId="0" borderId="59" xfId="51" applyFont="1" applyBorder="1" applyProtection="1">
      <alignment vertical="center"/>
      <protection locked="0"/>
    </xf>
    <xf numFmtId="0" fontId="41" fillId="0" borderId="60" xfId="51" applyFont="1" applyBorder="1" applyProtection="1">
      <alignment vertical="center"/>
      <protection locked="0"/>
    </xf>
    <xf numFmtId="0" fontId="41" fillId="0" borderId="61" xfId="51" applyFont="1" applyBorder="1" applyProtection="1">
      <alignment vertical="center"/>
      <protection locked="0"/>
    </xf>
    <xf numFmtId="0" fontId="5" fillId="0" borderId="63" xfId="51" applyFont="1" applyBorder="1" applyAlignment="1" applyProtection="1">
      <alignment vertical="top"/>
      <protection locked="0"/>
    </xf>
    <xf numFmtId="0" fontId="5" fillId="0" borderId="64" xfId="51" applyFont="1" applyBorder="1" applyAlignment="1" applyProtection="1">
      <alignment vertical="top"/>
      <protection locked="0"/>
    </xf>
    <xf numFmtId="0" fontId="5" fillId="0" borderId="65" xfId="51" applyFont="1" applyBorder="1" applyAlignment="1" applyProtection="1">
      <alignment vertical="top"/>
      <protection locked="0"/>
    </xf>
    <xf numFmtId="0" fontId="41" fillId="0" borderId="69" xfId="51" applyFont="1" applyBorder="1" applyAlignment="1" applyProtection="1">
      <alignment horizontal="left" vertical="center"/>
      <protection locked="0"/>
    </xf>
    <xf numFmtId="0" fontId="41" fillId="0" borderId="73" xfId="51" applyFont="1" applyBorder="1" applyAlignment="1" applyProtection="1">
      <alignment horizontal="left" vertical="center"/>
      <protection locked="0"/>
    </xf>
    <xf numFmtId="0" fontId="41" fillId="0" borderId="74" xfId="51" applyFont="1" applyBorder="1" applyAlignment="1" applyProtection="1">
      <alignment horizontal="left" vertical="center"/>
      <protection locked="0"/>
    </xf>
    <xf numFmtId="0" fontId="41" fillId="0" borderId="60" xfId="51" applyFont="1" applyBorder="1" applyAlignment="1" applyProtection="1">
      <alignment horizontal="left" vertical="center"/>
      <protection locked="0"/>
    </xf>
    <xf numFmtId="0" fontId="41" fillId="0" borderId="75" xfId="51" applyFont="1" applyBorder="1" applyAlignment="1" applyProtection="1">
      <alignment horizontal="left" vertical="center"/>
      <protection locked="0"/>
    </xf>
    <xf numFmtId="0" fontId="41" fillId="0" borderId="76" xfId="51" applyFont="1" applyBorder="1" applyAlignment="1" applyProtection="1">
      <alignment horizontal="left" vertical="center"/>
      <protection locked="0"/>
    </xf>
    <xf numFmtId="0" fontId="73" fillId="2" borderId="62" xfId="51" applyFont="1" applyFill="1" applyBorder="1" applyAlignment="1">
      <alignment vertical="center" wrapText="1"/>
    </xf>
    <xf numFmtId="0" fontId="7" fillId="0" borderId="0" xfId="51" applyFont="1" applyAlignment="1">
      <alignment horizontal="center" vertical="center"/>
    </xf>
    <xf numFmtId="0" fontId="41" fillId="0" borderId="0" xfId="51" applyFont="1" applyAlignment="1">
      <alignment horizontal="left" vertical="center" wrapText="1"/>
    </xf>
    <xf numFmtId="0" fontId="85" fillId="34" borderId="54" xfId="51" applyFont="1" applyFill="1" applyBorder="1" applyAlignment="1">
      <alignment horizontal="left" vertical="center"/>
    </xf>
    <xf numFmtId="0" fontId="85" fillId="34" borderId="55" xfId="51" applyFont="1" applyFill="1" applyBorder="1" applyAlignment="1">
      <alignment horizontal="left" vertical="center"/>
    </xf>
    <xf numFmtId="0" fontId="85" fillId="34" borderId="56" xfId="51" applyFont="1" applyFill="1" applyBorder="1" applyAlignment="1">
      <alignment horizontal="left" vertical="center"/>
    </xf>
    <xf numFmtId="0" fontId="85" fillId="34" borderId="57" xfId="51" applyFont="1" applyFill="1" applyBorder="1" applyAlignment="1">
      <alignment horizontal="left" vertical="center"/>
    </xf>
    <xf numFmtId="0" fontId="73" fillId="2" borderId="58" xfId="51" applyFont="1" applyFill="1" applyBorder="1">
      <alignment vertical="center"/>
    </xf>
    <xf numFmtId="0" fontId="73" fillId="2" borderId="59" xfId="51" applyFont="1" applyFill="1" applyBorder="1">
      <alignment vertical="center"/>
    </xf>
    <xf numFmtId="0" fontId="5" fillId="0" borderId="59" xfId="51" applyFont="1" applyBorder="1" applyProtection="1">
      <alignment vertical="center"/>
      <protection locked="0"/>
    </xf>
    <xf numFmtId="0" fontId="5" fillId="0" borderId="60" xfId="51" applyFont="1" applyBorder="1" applyProtection="1">
      <alignment vertical="center"/>
      <protection locked="0"/>
    </xf>
    <xf numFmtId="0" fontId="5" fillId="0" borderId="61" xfId="51" applyFont="1" applyBorder="1" applyProtection="1">
      <alignment vertical="center"/>
      <protection locked="0"/>
    </xf>
    <xf numFmtId="0" fontId="38" fillId="0" borderId="0" xfId="0" applyFont="1" applyAlignment="1">
      <alignment horizontal="center" vertical="center"/>
    </xf>
    <xf numFmtId="0" fontId="11" fillId="0" borderId="0" xfId="0" applyFont="1" applyAlignment="1">
      <alignment horizontal="left" vertical="center" wrapText="1"/>
    </xf>
    <xf numFmtId="0" fontId="112" fillId="42" borderId="113" xfId="1" applyFont="1" applyFill="1" applyBorder="1" applyAlignment="1" applyProtection="1">
      <alignment horizontal="left" vertical="top" wrapText="1"/>
      <protection locked="0"/>
    </xf>
    <xf numFmtId="0" fontId="112" fillId="42" borderId="112" xfId="1" applyFont="1" applyFill="1" applyBorder="1" applyAlignment="1" applyProtection="1">
      <alignment horizontal="left" vertical="top" wrapText="1"/>
      <protection locked="0"/>
    </xf>
    <xf numFmtId="0" fontId="112" fillId="43" borderId="115" xfId="1" applyFont="1" applyFill="1" applyBorder="1" applyAlignment="1" applyProtection="1">
      <alignment horizontal="left" vertical="top" wrapText="1"/>
      <protection locked="0"/>
    </xf>
    <xf numFmtId="0" fontId="103" fillId="4" borderId="17" xfId="1" applyFont="1" applyFill="1" applyBorder="1" applyAlignment="1">
      <alignment horizontal="center" vertical="center" wrapText="1"/>
    </xf>
    <xf numFmtId="0" fontId="103" fillId="4" borderId="30" xfId="1" applyFont="1" applyFill="1" applyBorder="1" applyAlignment="1">
      <alignment horizontal="center" vertical="center" wrapText="1"/>
    </xf>
    <xf numFmtId="0" fontId="103" fillId="4" borderId="37" xfId="1" applyFont="1" applyFill="1" applyBorder="1" applyAlignment="1">
      <alignment horizontal="center" vertical="center" wrapText="1"/>
    </xf>
    <xf numFmtId="0" fontId="103" fillId="4" borderId="10" xfId="1" applyFont="1" applyFill="1" applyBorder="1" applyAlignment="1">
      <alignment horizontal="center" vertical="center" wrapText="1"/>
    </xf>
    <xf numFmtId="0" fontId="103" fillId="4" borderId="29" xfId="1" applyFont="1" applyFill="1" applyBorder="1" applyAlignment="1">
      <alignment horizontal="center" vertical="center" wrapText="1"/>
    </xf>
    <xf numFmtId="0" fontId="103" fillId="4" borderId="36" xfId="1" applyFont="1" applyFill="1" applyBorder="1" applyAlignment="1">
      <alignment horizontal="center" vertical="center" wrapText="1"/>
    </xf>
    <xf numFmtId="0" fontId="40" fillId="0" borderId="4" xfId="1" applyFont="1" applyBorder="1" applyAlignment="1">
      <alignment horizontal="center" vertical="center" wrapText="1"/>
    </xf>
    <xf numFmtId="0" fontId="40" fillId="0" borderId="6" xfId="1" applyFont="1" applyBorder="1" applyAlignment="1">
      <alignment horizontal="center" vertical="center" wrapText="1"/>
    </xf>
    <xf numFmtId="0" fontId="40" fillId="0" borderId="51" xfId="1" applyFont="1" applyBorder="1" applyAlignment="1">
      <alignment horizontal="center" vertical="center" wrapText="1"/>
    </xf>
    <xf numFmtId="0" fontId="112" fillId="45" borderId="113" xfId="1" applyFont="1" applyFill="1" applyBorder="1" applyAlignment="1" applyProtection="1">
      <alignment horizontal="left" vertical="top" wrapText="1"/>
      <protection locked="0"/>
    </xf>
    <xf numFmtId="0" fontId="112" fillId="45" borderId="111" xfId="1" applyFont="1" applyFill="1" applyBorder="1" applyAlignment="1" applyProtection="1">
      <alignment horizontal="left" vertical="top" wrapText="1"/>
      <protection locked="0"/>
    </xf>
    <xf numFmtId="0" fontId="112" fillId="45" borderId="114" xfId="1" applyFont="1" applyFill="1" applyBorder="1" applyAlignment="1" applyProtection="1">
      <alignment horizontal="left" vertical="top" wrapText="1"/>
      <protection locked="0"/>
    </xf>
    <xf numFmtId="0" fontId="11" fillId="0" borderId="44"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47" xfId="1" applyFont="1" applyBorder="1" applyAlignment="1">
      <alignment horizontal="center" vertical="center" wrapText="1"/>
    </xf>
    <xf numFmtId="0" fontId="103" fillId="4" borderId="14" xfId="1" applyFont="1" applyFill="1" applyBorder="1" applyAlignment="1">
      <alignment horizontal="center" vertical="center" wrapText="1"/>
    </xf>
    <xf numFmtId="0" fontId="103" fillId="4" borderId="1" xfId="1" applyFont="1" applyFill="1" applyBorder="1" applyAlignment="1">
      <alignment horizontal="center" vertical="center" wrapText="1"/>
    </xf>
    <xf numFmtId="0" fontId="112" fillId="45" borderId="112" xfId="1" applyFont="1" applyFill="1" applyBorder="1" applyAlignment="1" applyProtection="1">
      <alignment horizontal="left" vertical="top" wrapText="1"/>
      <protection locked="0"/>
    </xf>
    <xf numFmtId="0" fontId="40" fillId="0" borderId="4" xfId="1" applyFont="1" applyBorder="1" applyAlignment="1">
      <alignment horizontal="left" vertical="center" wrapText="1"/>
    </xf>
    <xf numFmtId="0" fontId="106" fillId="0" borderId="6" xfId="0" applyFont="1" applyBorder="1" applyAlignment="1">
      <alignment horizontal="left" vertical="center" wrapText="1"/>
    </xf>
    <xf numFmtId="0" fontId="9" fillId="2" borderId="17" xfId="1" applyFont="1" applyFill="1" applyBorder="1" applyAlignment="1">
      <alignment horizontal="center" vertical="center" wrapText="1"/>
    </xf>
    <xf numFmtId="0" fontId="102" fillId="0" borderId="18" xfId="0" applyFont="1" applyBorder="1" applyAlignment="1">
      <alignment horizontal="center" vertical="center" wrapText="1"/>
    </xf>
    <xf numFmtId="0" fontId="9" fillId="2" borderId="10" xfId="1" applyFont="1" applyFill="1" applyBorder="1" applyAlignment="1">
      <alignment horizontal="center" vertical="center" wrapText="1"/>
    </xf>
    <xf numFmtId="0" fontId="102" fillId="0" borderId="11" xfId="0" applyFont="1" applyBorder="1" applyAlignment="1">
      <alignment horizontal="center" vertical="center" wrapText="1"/>
    </xf>
    <xf numFmtId="0" fontId="40" fillId="0" borderId="8" xfId="1" applyFont="1" applyBorder="1" applyAlignment="1">
      <alignment horizontal="left" vertical="center" wrapText="1"/>
    </xf>
    <xf numFmtId="0" fontId="112" fillId="44" borderId="113" xfId="1" applyFont="1" applyFill="1" applyBorder="1" applyAlignment="1" applyProtection="1">
      <alignment horizontal="left" vertical="top" wrapText="1"/>
      <protection locked="0"/>
    </xf>
    <xf numFmtId="0" fontId="114" fillId="44" borderId="112" xfId="0" applyFont="1" applyFill="1" applyBorder="1" applyAlignment="1" applyProtection="1">
      <alignment horizontal="left" vertical="top" wrapText="1"/>
      <protection locked="0"/>
    </xf>
    <xf numFmtId="0" fontId="9" fillId="2" borderId="3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2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40" fillId="0" borderId="6" xfId="1" applyFont="1" applyBorder="1" applyAlignment="1">
      <alignment horizontal="left" vertical="center" wrapText="1"/>
    </xf>
    <xf numFmtId="0" fontId="106" fillId="0" borderId="8" xfId="0" applyFont="1" applyBorder="1" applyAlignment="1">
      <alignment horizontal="left" vertical="center" wrapText="1"/>
    </xf>
    <xf numFmtId="0" fontId="112" fillId="44" borderId="111" xfId="1" applyFont="1" applyFill="1" applyBorder="1" applyAlignment="1" applyProtection="1">
      <alignment horizontal="left" vertical="top" wrapText="1"/>
      <protection locked="0"/>
    </xf>
    <xf numFmtId="0" fontId="77" fillId="0" borderId="5" xfId="1" applyFont="1" applyBorder="1" applyAlignment="1">
      <alignment horizontal="center" vertical="center" wrapText="1"/>
    </xf>
    <xf numFmtId="0" fontId="77" fillId="0" borderId="9" xfId="1" applyFont="1" applyBorder="1" applyAlignment="1">
      <alignment horizontal="center" vertical="center" wrapText="1"/>
    </xf>
    <xf numFmtId="0" fontId="40" fillId="0" borderId="10" xfId="1" applyFont="1" applyBorder="1" applyAlignment="1">
      <alignment horizontal="center" vertical="center" wrapText="1"/>
    </xf>
    <xf numFmtId="0" fontId="40" fillId="0" borderId="11" xfId="1" applyFont="1" applyBorder="1" applyAlignment="1">
      <alignment horizontal="center" vertical="center" wrapText="1"/>
    </xf>
    <xf numFmtId="0" fontId="9" fillId="2" borderId="14" xfId="1" applyFont="1" applyFill="1" applyBorder="1" applyAlignment="1">
      <alignment horizontal="center" vertical="center" wrapText="1"/>
    </xf>
    <xf numFmtId="0" fontId="102" fillId="0" borderId="14" xfId="0" applyFont="1" applyBorder="1" applyAlignment="1">
      <alignment horizontal="center" vertical="center" wrapText="1"/>
    </xf>
    <xf numFmtId="0" fontId="9" fillId="2" borderId="1" xfId="1" applyFont="1" applyFill="1" applyBorder="1" applyAlignment="1">
      <alignment horizontal="center" vertical="center" wrapText="1"/>
    </xf>
    <xf numFmtId="0" fontId="102" fillId="0" borderId="1" xfId="0" applyFont="1" applyBorder="1" applyAlignment="1">
      <alignment horizontal="center" vertical="center" wrapText="1"/>
    </xf>
    <xf numFmtId="0" fontId="40" fillId="0" borderId="2" xfId="1" applyFont="1" applyBorder="1" applyAlignment="1">
      <alignment horizontal="left" vertical="center" wrapText="1"/>
    </xf>
    <xf numFmtId="0" fontId="106" fillId="0" borderId="2" xfId="0" applyFont="1" applyBorder="1" applyAlignment="1">
      <alignment horizontal="left" vertical="center" wrapText="1"/>
    </xf>
    <xf numFmtId="0" fontId="114" fillId="44" borderId="111" xfId="0" applyFont="1" applyFill="1" applyBorder="1" applyAlignment="1" applyProtection="1">
      <alignment horizontal="left" vertical="top" wrapText="1"/>
      <protection locked="0"/>
    </xf>
    <xf numFmtId="0" fontId="9" fillId="6" borderId="17" xfId="1" applyFont="1" applyFill="1" applyBorder="1" applyAlignment="1">
      <alignment horizontal="center" vertical="center" wrapText="1"/>
    </xf>
    <xf numFmtId="0" fontId="9" fillId="6" borderId="30" xfId="1" applyFont="1" applyFill="1" applyBorder="1" applyAlignment="1">
      <alignment horizontal="center" vertical="center" wrapText="1"/>
    </xf>
    <xf numFmtId="0" fontId="9" fillId="6" borderId="18" xfId="1" applyFont="1" applyFill="1" applyBorder="1" applyAlignment="1">
      <alignment horizontal="center" vertical="center" wrapText="1"/>
    </xf>
    <xf numFmtId="0" fontId="9" fillId="6" borderId="10" xfId="1" applyFont="1" applyFill="1" applyBorder="1" applyAlignment="1">
      <alignment horizontal="center" vertical="center" wrapText="1"/>
    </xf>
    <xf numFmtId="0" fontId="9" fillId="6" borderId="29" xfId="1" applyFont="1" applyFill="1" applyBorder="1" applyAlignment="1">
      <alignment horizontal="center" vertical="center" wrapText="1"/>
    </xf>
    <xf numFmtId="0" fontId="9" fillId="6" borderId="11" xfId="1" applyFont="1" applyFill="1" applyBorder="1" applyAlignment="1">
      <alignment horizontal="center" vertical="center" wrapText="1"/>
    </xf>
    <xf numFmtId="0" fontId="112" fillId="43" borderId="113" xfId="1" applyFont="1" applyFill="1" applyBorder="1" applyAlignment="1" applyProtection="1">
      <alignment horizontal="left" vertical="top" wrapText="1"/>
      <protection locked="0"/>
    </xf>
    <xf numFmtId="0" fontId="112" fillId="43" borderId="111" xfId="1" applyFont="1" applyFill="1" applyBorder="1" applyAlignment="1" applyProtection="1">
      <alignment horizontal="left" vertical="top" wrapText="1"/>
      <protection locked="0"/>
    </xf>
    <xf numFmtId="0" fontId="112" fillId="43" borderId="112" xfId="1" applyFont="1" applyFill="1" applyBorder="1" applyAlignment="1" applyProtection="1">
      <alignment horizontal="left" vertical="top" wrapText="1"/>
      <protection locked="0"/>
    </xf>
    <xf numFmtId="0" fontId="9" fillId="29" borderId="14" xfId="0" applyFont="1" applyFill="1" applyBorder="1" applyAlignment="1">
      <alignment horizontal="center" vertical="center" wrapText="1"/>
    </xf>
    <xf numFmtId="0" fontId="9" fillId="29" borderId="1" xfId="0" applyFont="1" applyFill="1" applyBorder="1" applyAlignment="1">
      <alignment horizontal="center" vertical="center" wrapText="1"/>
    </xf>
    <xf numFmtId="0" fontId="114" fillId="43" borderId="111" xfId="0" applyFont="1" applyFill="1" applyBorder="1" applyAlignment="1" applyProtection="1">
      <alignment horizontal="left" vertical="top" wrapText="1"/>
      <protection locked="0"/>
    </xf>
    <xf numFmtId="0" fontId="102" fillId="0" borderId="30" xfId="0" applyFont="1" applyBorder="1" applyAlignment="1">
      <alignment horizontal="center" vertical="center" wrapText="1"/>
    </xf>
    <xf numFmtId="0" fontId="54" fillId="29" borderId="10" xfId="1" applyFont="1" applyFill="1" applyBorder="1" applyAlignment="1">
      <alignment horizontal="center" vertical="center" wrapText="1"/>
    </xf>
    <xf numFmtId="0" fontId="106" fillId="29" borderId="29" xfId="0" applyFont="1" applyFill="1" applyBorder="1" applyAlignment="1">
      <alignment horizontal="center" vertical="center" wrapText="1"/>
    </xf>
    <xf numFmtId="0" fontId="106" fillId="29" borderId="11" xfId="0" applyFont="1" applyFill="1" applyBorder="1" applyAlignment="1">
      <alignment horizontal="center" vertical="center" wrapText="1"/>
    </xf>
    <xf numFmtId="0" fontId="114" fillId="43" borderId="112" xfId="0" applyFont="1" applyFill="1" applyBorder="1" applyAlignment="1" applyProtection="1">
      <alignment horizontal="left" vertical="top" wrapText="1"/>
      <protection locked="0"/>
    </xf>
    <xf numFmtId="0" fontId="102" fillId="0" borderId="29" xfId="0" applyFont="1" applyBorder="1" applyAlignment="1">
      <alignment horizontal="center" vertical="center" wrapText="1"/>
    </xf>
    <xf numFmtId="0" fontId="9" fillId="29" borderId="17" xfId="0" applyFont="1" applyFill="1" applyBorder="1" applyAlignment="1">
      <alignment horizontal="center" vertical="center" wrapText="1"/>
    </xf>
    <xf numFmtId="0" fontId="9" fillId="29" borderId="30" xfId="0" applyFont="1" applyFill="1" applyBorder="1" applyAlignment="1">
      <alignment horizontal="center" vertical="center" wrapText="1"/>
    </xf>
    <xf numFmtId="0" fontId="9" fillId="29" borderId="18" xfId="0" applyFont="1" applyFill="1" applyBorder="1" applyAlignment="1">
      <alignment horizontal="center" vertical="center" wrapText="1"/>
    </xf>
    <xf numFmtId="0" fontId="9" fillId="29" borderId="10" xfId="0" applyFont="1" applyFill="1" applyBorder="1" applyAlignment="1">
      <alignment horizontal="center" vertical="center" wrapText="1"/>
    </xf>
    <xf numFmtId="0" fontId="9" fillId="29" borderId="29" xfId="0" applyFont="1" applyFill="1" applyBorder="1" applyAlignment="1">
      <alignment horizontal="center" vertical="center" wrapText="1"/>
    </xf>
    <xf numFmtId="0" fontId="9" fillId="29" borderId="11"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1" xfId="0" applyFont="1" applyBorder="1" applyAlignment="1">
      <alignment horizontal="center" vertical="center" wrapText="1"/>
    </xf>
    <xf numFmtId="0" fontId="112" fillId="42" borderId="111" xfId="1" applyFont="1" applyFill="1" applyBorder="1" applyAlignment="1" applyProtection="1">
      <alignment horizontal="left" vertical="top" wrapText="1"/>
      <protection locked="0"/>
    </xf>
    <xf numFmtId="0" fontId="54" fillId="3" borderId="17" xfId="1" applyFont="1" applyFill="1" applyBorder="1" applyAlignment="1">
      <alignment horizontal="center" vertical="center" wrapText="1"/>
    </xf>
    <xf numFmtId="0" fontId="54" fillId="3" borderId="18" xfId="1" applyFont="1" applyFill="1" applyBorder="1" applyAlignment="1">
      <alignment horizontal="center" vertical="center" wrapText="1"/>
    </xf>
    <xf numFmtId="0" fontId="54" fillId="3" borderId="10" xfId="1" applyFont="1" applyFill="1" applyBorder="1" applyAlignment="1">
      <alignment horizontal="center" vertical="center" wrapText="1"/>
    </xf>
    <xf numFmtId="0" fontId="54" fillId="3" borderId="11" xfId="1" applyFont="1" applyFill="1" applyBorder="1" applyAlignment="1">
      <alignment horizontal="center" vertical="center" wrapText="1"/>
    </xf>
    <xf numFmtId="0" fontId="54" fillId="3" borderId="30" xfId="1" applyFont="1" applyFill="1" applyBorder="1" applyAlignment="1">
      <alignment horizontal="center" vertical="center" wrapText="1"/>
    </xf>
    <xf numFmtId="0" fontId="54" fillId="3" borderId="29" xfId="1" applyFont="1" applyFill="1" applyBorder="1" applyAlignment="1">
      <alignment horizontal="center" vertical="center" wrapText="1"/>
    </xf>
    <xf numFmtId="0" fontId="9" fillId="0" borderId="98" xfId="0" applyFont="1" applyBorder="1" applyAlignment="1" applyProtection="1">
      <alignment horizontal="center" vertical="center" wrapText="1"/>
      <protection locked="0"/>
    </xf>
    <xf numFmtId="0" fontId="9" fillId="0" borderId="45" xfId="0" applyFont="1" applyBorder="1" applyAlignment="1" applyProtection="1">
      <alignment horizontal="center" vertical="center" wrapText="1"/>
      <protection locked="0"/>
    </xf>
    <xf numFmtId="0" fontId="9" fillId="0" borderId="47" xfId="0" applyFont="1" applyBorder="1" applyAlignment="1" applyProtection="1">
      <alignment horizontal="center" vertical="center" wrapText="1"/>
      <protection locked="0"/>
    </xf>
    <xf numFmtId="0" fontId="11" fillId="0" borderId="31" xfId="0" applyFont="1" applyBorder="1" applyAlignment="1">
      <alignment vertical="center" wrapText="1"/>
    </xf>
    <xf numFmtId="0" fontId="11" fillId="0" borderId="41" xfId="0" applyFont="1" applyBorder="1" applyAlignment="1">
      <alignment vertical="center" wrapText="1"/>
    </xf>
    <xf numFmtId="0" fontId="11" fillId="0" borderId="33" xfId="0" applyFont="1" applyBorder="1" applyAlignment="1">
      <alignment vertical="center" wrapText="1"/>
    </xf>
    <xf numFmtId="0" fontId="11" fillId="0" borderId="39" xfId="0" applyFont="1" applyBorder="1" applyAlignment="1">
      <alignment vertical="center" wrapText="1"/>
    </xf>
    <xf numFmtId="0" fontId="11" fillId="0" borderId="34" xfId="0" applyFont="1" applyBorder="1" applyAlignment="1">
      <alignment vertical="center" wrapText="1"/>
    </xf>
    <xf numFmtId="0" fontId="11" fillId="0" borderId="43" xfId="0" applyFont="1" applyBorder="1" applyAlignment="1">
      <alignment vertical="center" wrapText="1"/>
    </xf>
    <xf numFmtId="0" fontId="9" fillId="0" borderId="124" xfId="0" applyFont="1" applyBorder="1">
      <alignment vertical="center"/>
    </xf>
    <xf numFmtId="0" fontId="11" fillId="0" borderId="125" xfId="0" applyFont="1" applyBorder="1">
      <alignment vertical="center"/>
    </xf>
    <xf numFmtId="0" fontId="101" fillId="0" borderId="44" xfId="0" applyFont="1" applyBorder="1" applyAlignment="1">
      <alignment horizontal="center" vertical="center" wrapText="1"/>
    </xf>
    <xf numFmtId="0" fontId="101" fillId="0" borderId="45" xfId="0" applyFont="1" applyBorder="1" applyAlignment="1">
      <alignment horizontal="center" vertical="center" wrapText="1"/>
    </xf>
    <xf numFmtId="0" fontId="114" fillId="42" borderId="112" xfId="0" applyFont="1" applyFill="1" applyBorder="1" applyAlignment="1" applyProtection="1">
      <alignment horizontal="left" vertical="top" wrapText="1"/>
      <protection locked="0"/>
    </xf>
    <xf numFmtId="0" fontId="11" fillId="0" borderId="46" xfId="1" applyFont="1" applyBorder="1" applyAlignment="1">
      <alignment horizontal="center" vertical="center" wrapText="1"/>
    </xf>
    <xf numFmtId="6" fontId="9" fillId="5" borderId="40" xfId="3" applyFont="1" applyFill="1" applyBorder="1" applyAlignment="1" applyProtection="1">
      <alignment horizontal="center" vertical="center" wrapText="1"/>
    </xf>
    <xf numFmtId="6" fontId="9" fillId="5" borderId="41" xfId="3" applyFont="1" applyFill="1" applyBorder="1" applyAlignment="1" applyProtection="1">
      <alignment horizontal="center" vertical="center" wrapText="1"/>
    </xf>
    <xf numFmtId="6" fontId="9" fillId="5" borderId="8" xfId="3" applyFont="1" applyFill="1" applyBorder="1" applyAlignment="1" applyProtection="1">
      <alignment horizontal="center" vertical="center" wrapText="1"/>
    </xf>
    <xf numFmtId="6" fontId="9" fillId="5" borderId="42" xfId="3" applyFont="1" applyFill="1" applyBorder="1" applyAlignment="1" applyProtection="1">
      <alignment horizontal="center" vertical="center" wrapText="1"/>
    </xf>
    <xf numFmtId="0" fontId="117" fillId="5" borderId="96" xfId="1" applyFont="1" applyFill="1" applyBorder="1" applyAlignment="1">
      <alignment vertical="center" wrapText="1"/>
    </xf>
    <xf numFmtId="0" fontId="117" fillId="5" borderId="94" xfId="1" applyFont="1" applyFill="1" applyBorder="1" applyAlignment="1">
      <alignment vertical="center" wrapText="1"/>
    </xf>
    <xf numFmtId="0" fontId="9" fillId="3" borderId="17"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12" fillId="42" borderId="110" xfId="1" applyFont="1" applyFill="1" applyBorder="1" applyAlignment="1" applyProtection="1">
      <alignment horizontal="left" vertical="top" wrapText="1"/>
      <protection locked="0"/>
    </xf>
    <xf numFmtId="0" fontId="5" fillId="0" borderId="2"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126" xfId="0" applyFont="1" applyBorder="1" applyAlignment="1" applyProtection="1">
      <alignment horizontal="center" vertical="center"/>
      <protection locked="0"/>
    </xf>
    <xf numFmtId="0" fontId="5" fillId="0" borderId="96" xfId="0" applyFont="1" applyBorder="1" applyAlignment="1" applyProtection="1">
      <alignment horizontal="center" vertical="center"/>
      <protection locked="0"/>
    </xf>
    <xf numFmtId="0" fontId="5" fillId="0" borderId="119" xfId="0" applyFont="1" applyBorder="1" applyAlignment="1" applyProtection="1">
      <alignment horizontal="center" vertical="center"/>
      <protection locked="0"/>
    </xf>
    <xf numFmtId="0" fontId="5" fillId="0" borderId="127" xfId="0" applyFont="1" applyBorder="1" applyAlignment="1" applyProtection="1">
      <alignment horizontal="center" vertical="center"/>
      <protection locked="0"/>
    </xf>
    <xf numFmtId="0" fontId="72" fillId="0" borderId="0" xfId="0" applyFont="1" applyAlignment="1">
      <alignment vertical="top" wrapText="1"/>
    </xf>
    <xf numFmtId="0" fontId="72" fillId="0" borderId="0" xfId="0" applyFont="1" applyAlignment="1">
      <alignment vertical="top"/>
    </xf>
    <xf numFmtId="0" fontId="67" fillId="0" borderId="0" xfId="0" applyFont="1" applyAlignment="1">
      <alignment horizontal="center" vertical="center"/>
    </xf>
    <xf numFmtId="0" fontId="5" fillId="0" borderId="0" xfId="0" applyFont="1" applyAlignment="1">
      <alignment horizontal="left" vertical="center" wrapText="1"/>
    </xf>
    <xf numFmtId="0" fontId="112" fillId="5" borderId="40" xfId="1" applyFont="1" applyFill="1" applyBorder="1" applyAlignment="1">
      <alignment horizontal="center" vertical="center" wrapText="1"/>
    </xf>
    <xf numFmtId="0" fontId="112" fillId="5" borderId="32" xfId="1" applyFont="1" applyFill="1" applyBorder="1" applyAlignment="1">
      <alignment horizontal="center" vertical="center" wrapText="1"/>
    </xf>
    <xf numFmtId="0" fontId="112" fillId="5" borderId="99" xfId="1" applyFont="1" applyFill="1" applyBorder="1" applyAlignment="1">
      <alignment horizontal="center" vertical="center" wrapText="1"/>
    </xf>
    <xf numFmtId="0" fontId="112" fillId="5" borderId="51" xfId="1" applyFont="1" applyFill="1" applyBorder="1" applyAlignment="1">
      <alignment horizontal="center" vertical="center" wrapText="1"/>
    </xf>
    <xf numFmtId="0" fontId="112" fillId="5" borderId="35" xfId="1" applyFont="1" applyFill="1" applyBorder="1" applyAlignment="1">
      <alignment horizontal="center" vertical="center" wrapText="1"/>
    </xf>
    <xf numFmtId="0" fontId="112" fillId="5" borderId="50" xfId="1" applyFont="1" applyFill="1" applyBorder="1" applyAlignment="1">
      <alignment horizontal="center" vertical="center" wrapText="1"/>
    </xf>
    <xf numFmtId="0" fontId="112" fillId="0" borderId="2" xfId="1" applyFont="1" applyBorder="1" applyAlignment="1" applyProtection="1">
      <alignment horizontal="left" vertical="center" wrapText="1"/>
      <protection locked="0"/>
    </xf>
    <xf numFmtId="0" fontId="112" fillId="0" borderId="53" xfId="1" applyFont="1" applyBorder="1" applyAlignment="1" applyProtection="1">
      <alignment horizontal="left" vertical="center" wrapText="1"/>
      <protection locked="0"/>
    </xf>
    <xf numFmtId="0" fontId="112" fillId="0" borderId="3" xfId="1" applyFont="1" applyBorder="1" applyAlignment="1" applyProtection="1">
      <alignment horizontal="left" vertical="center" wrapText="1"/>
      <protection locked="0"/>
    </xf>
    <xf numFmtId="0" fontId="112" fillId="5" borderId="15" xfId="1" applyFont="1" applyFill="1" applyBorder="1" applyAlignment="1">
      <alignment horizontal="center" vertical="center" wrapText="1"/>
    </xf>
    <xf numFmtId="0" fontId="112" fillId="5" borderId="97" xfId="1" applyFont="1" applyFill="1" applyBorder="1" applyAlignment="1">
      <alignment horizontal="center" vertical="center" wrapText="1"/>
    </xf>
    <xf numFmtId="0" fontId="112" fillId="5" borderId="16" xfId="1" applyFont="1" applyFill="1" applyBorder="1" applyAlignment="1">
      <alignment horizontal="center" vertical="center" wrapText="1"/>
    </xf>
    <xf numFmtId="0" fontId="112" fillId="35" borderId="15" xfId="1" applyFont="1" applyFill="1" applyBorder="1" applyAlignment="1">
      <alignment horizontal="left" vertical="center" wrapText="1"/>
    </xf>
    <xf numFmtId="0" fontId="112" fillId="35" borderId="97" xfId="1" applyFont="1" applyFill="1" applyBorder="1" applyAlignment="1">
      <alignment horizontal="left" vertical="center" wrapText="1"/>
    </xf>
    <xf numFmtId="0" fontId="112" fillId="35" borderId="16" xfId="1" applyFont="1" applyFill="1" applyBorder="1" applyAlignment="1">
      <alignment horizontal="left" vertical="center" wrapText="1"/>
    </xf>
    <xf numFmtId="0" fontId="112" fillId="35" borderId="2" xfId="1" applyFont="1" applyFill="1" applyBorder="1" applyAlignment="1">
      <alignment horizontal="left" vertical="center" wrapText="1"/>
    </xf>
    <xf numFmtId="0" fontId="112" fillId="35" borderId="53" xfId="1" applyFont="1" applyFill="1" applyBorder="1" applyAlignment="1">
      <alignment horizontal="left" vertical="center" wrapText="1"/>
    </xf>
    <xf numFmtId="0" fontId="112" fillId="35" borderId="3" xfId="1" applyFont="1" applyFill="1" applyBorder="1" applyAlignment="1">
      <alignment horizontal="left" vertical="center" wrapText="1"/>
    </xf>
    <xf numFmtId="0" fontId="112" fillId="5" borderId="48" xfId="1" applyFont="1" applyFill="1" applyBorder="1" applyAlignment="1">
      <alignment horizontal="center" vertical="center" wrapText="1"/>
    </xf>
    <xf numFmtId="0" fontId="112" fillId="5" borderId="36" xfId="1" applyFont="1" applyFill="1" applyBorder="1" applyAlignment="1">
      <alignment horizontal="center" vertical="center" wrapText="1"/>
    </xf>
    <xf numFmtId="0" fontId="5" fillId="0" borderId="15" xfId="0" applyFont="1" applyBorder="1" applyAlignment="1" applyProtection="1">
      <alignment horizontal="center" vertical="center"/>
      <protection locked="0"/>
    </xf>
    <xf numFmtId="0" fontId="5" fillId="0" borderId="97" xfId="0" applyFont="1" applyBorder="1" applyAlignment="1" applyProtection="1">
      <alignment horizontal="center" vertical="center"/>
      <protection locked="0"/>
    </xf>
    <xf numFmtId="0" fontId="5" fillId="0" borderId="103" xfId="0" applyFont="1" applyBorder="1" applyAlignment="1" applyProtection="1">
      <alignment horizontal="center" vertical="center"/>
      <protection locked="0"/>
    </xf>
    <xf numFmtId="0" fontId="10" fillId="3" borderId="17"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18" xfId="0" applyBorder="1" applyAlignment="1">
      <alignment horizontal="center" vertical="center" wrapText="1"/>
    </xf>
    <xf numFmtId="0" fontId="10" fillId="3" borderId="10"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11" xfId="0" applyBorder="1" applyAlignment="1">
      <alignment horizontal="center" vertical="center" wrapText="1"/>
    </xf>
    <xf numFmtId="0" fontId="45" fillId="0" borderId="4" xfId="1" applyFont="1" applyBorder="1" applyAlignment="1">
      <alignment horizontal="left" vertical="center" wrapText="1"/>
    </xf>
    <xf numFmtId="0" fontId="45" fillId="0" borderId="6" xfId="1" applyFont="1" applyBorder="1" applyAlignment="1">
      <alignment horizontal="left" vertical="center" wrapText="1"/>
    </xf>
    <xf numFmtId="0" fontId="46" fillId="0" borderId="8" xfId="0" applyFont="1" applyBorder="1" applyAlignment="1">
      <alignment horizontal="left" vertical="center" wrapText="1"/>
    </xf>
    <xf numFmtId="0" fontId="15" fillId="42" borderId="113" xfId="1" applyFont="1" applyFill="1" applyBorder="1" applyAlignment="1" applyProtection="1">
      <alignment horizontal="left" vertical="top" wrapText="1"/>
      <protection locked="0"/>
    </xf>
    <xf numFmtId="0" fontId="15" fillId="42" borderId="111" xfId="1" applyFont="1" applyFill="1" applyBorder="1" applyAlignment="1" applyProtection="1">
      <alignment horizontal="left" vertical="top" wrapText="1"/>
      <protection locked="0"/>
    </xf>
    <xf numFmtId="0" fontId="15" fillId="42" borderId="112" xfId="1" applyFont="1" applyFill="1" applyBorder="1" applyAlignment="1" applyProtection="1">
      <alignment horizontal="left" vertical="top" wrapText="1"/>
      <protection locked="0"/>
    </xf>
    <xf numFmtId="0" fontId="84" fillId="0" borderId="0" xfId="0" applyFont="1" applyAlignment="1">
      <alignment horizontal="center" vertical="center"/>
    </xf>
    <xf numFmtId="0" fontId="63" fillId="0" borderId="0" xfId="0" applyFont="1" applyAlignment="1">
      <alignment horizontal="left" vertical="center" wrapText="1"/>
    </xf>
    <xf numFmtId="6" fontId="10" fillId="5" borderId="40" xfId="3" applyFont="1" applyFill="1" applyBorder="1" applyAlignment="1" applyProtection="1">
      <alignment horizontal="center" vertical="center" wrapText="1"/>
    </xf>
    <xf numFmtId="6" fontId="10" fillId="5" borderId="41" xfId="3" applyFont="1" applyFill="1" applyBorder="1" applyAlignment="1" applyProtection="1">
      <alignment horizontal="center" vertical="center" wrapText="1"/>
    </xf>
    <xf numFmtId="6" fontId="10" fillId="5" borderId="8" xfId="3" applyFont="1" applyFill="1" applyBorder="1" applyAlignment="1" applyProtection="1">
      <alignment horizontal="center" vertical="center" wrapText="1"/>
    </xf>
    <xf numFmtId="6" fontId="10" fillId="5" borderId="42" xfId="3" applyFont="1" applyFill="1" applyBorder="1" applyAlignment="1" applyProtection="1">
      <alignment horizontal="center" vertical="center" wrapText="1"/>
    </xf>
    <xf numFmtId="0" fontId="54" fillId="5" borderId="96" xfId="1" applyFont="1" applyFill="1" applyBorder="1" applyAlignment="1">
      <alignment vertical="center" wrapText="1"/>
    </xf>
    <xf numFmtId="0" fontId="54" fillId="5" borderId="94" xfId="1" applyFont="1" applyFill="1" applyBorder="1" applyAlignment="1">
      <alignment vertical="center" wrapText="1"/>
    </xf>
    <xf numFmtId="0" fontId="10" fillId="3" borderId="18"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5" fillId="42" borderId="110" xfId="1" applyFont="1" applyFill="1" applyBorder="1" applyAlignment="1" applyProtection="1">
      <alignment horizontal="left" vertical="top" wrapText="1"/>
      <protection locked="0"/>
    </xf>
    <xf numFmtId="0" fontId="5" fillId="0" borderId="44" xfId="1" applyFont="1" applyBorder="1" applyAlignment="1">
      <alignment horizontal="center" vertical="center" wrapText="1"/>
    </xf>
    <xf numFmtId="0" fontId="5" fillId="0" borderId="45" xfId="1" applyFont="1" applyBorder="1" applyAlignment="1">
      <alignment horizontal="center" vertical="center" wrapText="1"/>
    </xf>
    <xf numFmtId="0" fontId="5" fillId="0" borderId="46" xfId="1"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15" fillId="3" borderId="17" xfId="1" applyFont="1" applyFill="1" applyBorder="1" applyAlignment="1">
      <alignment horizontal="center" vertical="center" wrapText="1"/>
    </xf>
    <xf numFmtId="0" fontId="15" fillId="3" borderId="18" xfId="1" applyFont="1" applyFill="1" applyBorder="1" applyAlignment="1">
      <alignment horizontal="center" vertical="center" wrapText="1"/>
    </xf>
    <xf numFmtId="0" fontId="15" fillId="3" borderId="10" xfId="1" applyFont="1" applyFill="1" applyBorder="1" applyAlignment="1">
      <alignment horizontal="center" vertical="center" wrapText="1"/>
    </xf>
    <xf numFmtId="0" fontId="15" fillId="3" borderId="11" xfId="1" applyFont="1" applyFill="1" applyBorder="1" applyAlignment="1">
      <alignment horizontal="center" vertical="center" wrapText="1"/>
    </xf>
    <xf numFmtId="0" fontId="45" fillId="0" borderId="8" xfId="1" applyFont="1" applyBorder="1" applyAlignment="1">
      <alignment horizontal="left" vertical="center" wrapText="1"/>
    </xf>
    <xf numFmtId="0" fontId="88" fillId="42" borderId="113" xfId="1" applyFont="1" applyFill="1" applyBorder="1" applyAlignment="1" applyProtection="1">
      <alignment horizontal="left" vertical="top" wrapText="1"/>
      <protection locked="0"/>
    </xf>
    <xf numFmtId="0" fontId="88" fillId="42" borderId="112" xfId="1" applyFont="1" applyFill="1" applyBorder="1" applyAlignment="1" applyProtection="1">
      <alignment horizontal="left" vertical="top" wrapText="1"/>
      <protection locked="0"/>
    </xf>
    <xf numFmtId="0" fontId="39" fillId="42" borderId="112" xfId="0" applyFont="1" applyFill="1" applyBorder="1" applyAlignment="1" applyProtection="1">
      <alignment horizontal="left" vertical="top" wrapText="1"/>
      <protection locked="0"/>
    </xf>
    <xf numFmtId="0" fontId="10" fillId="29" borderId="17" xfId="0" applyFont="1" applyFill="1" applyBorder="1" applyAlignment="1">
      <alignment horizontal="center" vertical="center" wrapText="1"/>
    </xf>
    <xf numFmtId="0" fontId="10" fillId="0" borderId="30" xfId="0" applyFont="1" applyBorder="1" applyAlignment="1">
      <alignment horizontal="center" vertical="center" wrapText="1"/>
    </xf>
    <xf numFmtId="0" fontId="10" fillId="0" borderId="18" xfId="0" applyFont="1" applyBorder="1" applyAlignment="1">
      <alignment horizontal="center" vertical="center" wrapText="1"/>
    </xf>
    <xf numFmtId="0" fontId="10" fillId="29" borderId="10" xfId="0" applyFont="1" applyFill="1" applyBorder="1" applyAlignment="1">
      <alignment horizontal="center" vertical="center" wrapText="1"/>
    </xf>
    <xf numFmtId="0" fontId="10" fillId="0" borderId="29" xfId="0" applyFont="1" applyBorder="1" applyAlignment="1">
      <alignment horizontal="center" vertical="center" wrapText="1"/>
    </xf>
    <xf numFmtId="0" fontId="10" fillId="0" borderId="11" xfId="0" applyFont="1" applyBorder="1" applyAlignment="1">
      <alignment horizontal="center" vertical="center" wrapText="1"/>
    </xf>
    <xf numFmtId="0" fontId="46" fillId="0" borderId="6" xfId="0" applyFont="1" applyBorder="1" applyAlignment="1">
      <alignment horizontal="left" vertical="center" wrapText="1"/>
    </xf>
    <xf numFmtId="0" fontId="88" fillId="43" borderId="113" xfId="1" applyFont="1" applyFill="1" applyBorder="1" applyAlignment="1" applyProtection="1">
      <alignment horizontal="left" vertical="top" wrapText="1"/>
      <protection locked="0"/>
    </xf>
    <xf numFmtId="0" fontId="88" fillId="43" borderId="111" xfId="1" applyFont="1" applyFill="1" applyBorder="1" applyAlignment="1" applyProtection="1">
      <alignment horizontal="left" vertical="top" wrapText="1"/>
      <protection locked="0"/>
    </xf>
    <xf numFmtId="0" fontId="88" fillId="43" borderId="112" xfId="1" applyFont="1" applyFill="1" applyBorder="1" applyAlignment="1" applyProtection="1">
      <alignment horizontal="left" vertical="top" wrapText="1"/>
      <protection locked="0"/>
    </xf>
    <xf numFmtId="0" fontId="15" fillId="3" borderId="30" xfId="1" applyFont="1" applyFill="1" applyBorder="1" applyAlignment="1">
      <alignment horizontal="center" vertical="center" wrapText="1"/>
    </xf>
    <xf numFmtId="0" fontId="15" fillId="3" borderId="29" xfId="1" applyFont="1" applyFill="1" applyBorder="1" applyAlignment="1">
      <alignment horizontal="center" vertical="center" wrapText="1"/>
    </xf>
    <xf numFmtId="0" fontId="88" fillId="42" borderId="111" xfId="1" applyFont="1" applyFill="1" applyBorder="1" applyAlignment="1" applyProtection="1">
      <alignment horizontal="left" vertical="top" wrapText="1"/>
      <protection locked="0"/>
    </xf>
    <xf numFmtId="0" fontId="10" fillId="6" borderId="17" xfId="1" applyFont="1" applyFill="1" applyBorder="1" applyAlignment="1">
      <alignment horizontal="center" vertical="center" wrapText="1"/>
    </xf>
    <xf numFmtId="0" fontId="10" fillId="6" borderId="10" xfId="1" applyFont="1" applyFill="1" applyBorder="1" applyAlignment="1">
      <alignment horizontal="center" vertical="center" wrapText="1"/>
    </xf>
    <xf numFmtId="0" fontId="39" fillId="43" borderId="111" xfId="0" applyFont="1" applyFill="1" applyBorder="1" applyAlignment="1" applyProtection="1">
      <alignment horizontal="left" vertical="top" wrapText="1"/>
      <protection locked="0"/>
    </xf>
    <xf numFmtId="0" fontId="48" fillId="0" borderId="4" xfId="1" applyFont="1" applyBorder="1" applyAlignment="1">
      <alignment horizontal="left" vertical="center" wrapText="1"/>
    </xf>
    <xf numFmtId="0" fontId="89" fillId="0" borderId="8" xfId="0" applyFont="1" applyBorder="1" applyAlignment="1">
      <alignment horizontal="left" vertical="center" wrapText="1"/>
    </xf>
    <xf numFmtId="0" fontId="39" fillId="43" borderId="112" xfId="0" applyFont="1" applyFill="1" applyBorder="1" applyAlignment="1" applyProtection="1">
      <alignment horizontal="left" vertical="top" wrapText="1"/>
      <protection locked="0"/>
    </xf>
    <xf numFmtId="0" fontId="10" fillId="29" borderId="30" xfId="0" applyFont="1" applyFill="1" applyBorder="1" applyAlignment="1">
      <alignment horizontal="center" vertical="center" wrapText="1"/>
    </xf>
    <xf numFmtId="0" fontId="10" fillId="29" borderId="29" xfId="0" applyFont="1" applyFill="1" applyBorder="1" applyAlignment="1">
      <alignment horizontal="center" vertical="center" wrapText="1"/>
    </xf>
    <xf numFmtId="0" fontId="10" fillId="29" borderId="18" xfId="0" applyFont="1" applyFill="1" applyBorder="1" applyAlignment="1">
      <alignment horizontal="center" vertical="center" wrapText="1"/>
    </xf>
    <xf numFmtId="0" fontId="10" fillId="29" borderId="11" xfId="0" applyFont="1" applyFill="1" applyBorder="1" applyAlignment="1">
      <alignment horizontal="center" vertical="center" wrapText="1"/>
    </xf>
    <xf numFmtId="0" fontId="88" fillId="43" borderId="115" xfId="1" applyFont="1" applyFill="1" applyBorder="1" applyAlignment="1" applyProtection="1">
      <alignment horizontal="left" vertical="top" wrapText="1"/>
      <protection locked="0"/>
    </xf>
    <xf numFmtId="0" fontId="15" fillId="29" borderId="10" xfId="1" applyFont="1" applyFill="1" applyBorder="1" applyAlignment="1">
      <alignment horizontal="center" vertical="center" wrapText="1"/>
    </xf>
    <xf numFmtId="0" fontId="39" fillId="29" borderId="29" xfId="0" applyFont="1" applyFill="1" applyBorder="1" applyAlignment="1">
      <alignment horizontal="center" vertical="center" wrapText="1"/>
    </xf>
    <xf numFmtId="0" fontId="39" fillId="29" borderId="11" xfId="0" applyFont="1" applyFill="1" applyBorder="1" applyAlignment="1">
      <alignment horizontal="center" vertical="center" wrapText="1"/>
    </xf>
    <xf numFmtId="0" fontId="42" fillId="0" borderId="4" xfId="1" applyFont="1" applyBorder="1" applyAlignment="1">
      <alignment horizontal="left" vertical="center" wrapText="1"/>
    </xf>
    <xf numFmtId="0" fontId="47" fillId="0" borderId="6" xfId="0" applyFont="1" applyBorder="1" applyAlignment="1">
      <alignment horizontal="left" vertical="center" wrapText="1"/>
    </xf>
    <xf numFmtId="0" fontId="47" fillId="0" borderId="8" xfId="0" applyFont="1" applyBorder="1" applyAlignment="1">
      <alignment horizontal="left" vertical="center" wrapText="1"/>
    </xf>
    <xf numFmtId="0" fontId="10" fillId="29" borderId="14" xfId="0" applyFont="1" applyFill="1" applyBorder="1" applyAlignment="1">
      <alignment horizontal="center" vertical="center" wrapText="1"/>
    </xf>
    <xf numFmtId="0" fontId="10" fillId="29" borderId="1" xfId="0" applyFont="1" applyFill="1" applyBorder="1" applyAlignment="1">
      <alignment horizontal="center" vertical="center" wrapText="1"/>
    </xf>
    <xf numFmtId="0" fontId="42" fillId="0" borderId="2" xfId="1" applyFont="1" applyBorder="1" applyAlignment="1">
      <alignment horizontal="left" vertical="center" wrapText="1"/>
    </xf>
    <xf numFmtId="0" fontId="47" fillId="0" borderId="2" xfId="0" applyFont="1" applyBorder="1" applyAlignment="1">
      <alignment horizontal="left" vertical="center" wrapText="1"/>
    </xf>
    <xf numFmtId="0" fontId="45" fillId="0" borderId="2" xfId="1" applyFont="1" applyBorder="1" applyAlignment="1">
      <alignment horizontal="left" vertical="center" wrapText="1"/>
    </xf>
    <xf numFmtId="0" fontId="46" fillId="0" borderId="2" xfId="0" applyFont="1" applyBorder="1" applyAlignment="1">
      <alignment horizontal="left" vertical="center" wrapText="1"/>
    </xf>
    <xf numFmtId="0" fontId="10" fillId="2" borderId="14" xfId="1" applyFont="1" applyFill="1" applyBorder="1" applyAlignment="1">
      <alignment horizontal="center" vertical="center" wrapText="1"/>
    </xf>
    <xf numFmtId="0" fontId="0" fillId="0" borderId="14" xfId="0" applyBorder="1" applyAlignment="1">
      <alignment horizontal="center" vertical="center" wrapText="1"/>
    </xf>
    <xf numFmtId="0" fontId="10" fillId="2" borderId="1" xfId="1" applyFont="1" applyFill="1" applyBorder="1" applyAlignment="1">
      <alignment horizontal="center" vertical="center" wrapText="1"/>
    </xf>
    <xf numFmtId="0" fontId="0" fillId="0" borderId="1" xfId="0" applyBorder="1" applyAlignment="1">
      <alignment horizontal="center" vertical="center" wrapText="1"/>
    </xf>
    <xf numFmtId="0" fontId="88" fillId="44" borderId="113" xfId="1" applyFont="1" applyFill="1" applyBorder="1" applyAlignment="1" applyProtection="1">
      <alignment horizontal="left" vertical="top" wrapText="1"/>
      <protection locked="0"/>
    </xf>
    <xf numFmtId="0" fontId="39" fillId="44" borderId="111" xfId="0" applyFont="1" applyFill="1" applyBorder="1" applyAlignment="1" applyProtection="1">
      <alignment horizontal="left" vertical="top" wrapText="1"/>
      <protection locked="0"/>
    </xf>
    <xf numFmtId="0" fontId="39" fillId="44" borderId="112" xfId="0" applyFont="1" applyFill="1" applyBorder="1" applyAlignment="1" applyProtection="1">
      <alignment horizontal="left" vertical="top" wrapText="1"/>
      <protection locked="0"/>
    </xf>
    <xf numFmtId="0" fontId="10" fillId="2" borderId="17"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6" borderId="30" xfId="1" applyFont="1" applyFill="1" applyBorder="1" applyAlignment="1">
      <alignment horizontal="center" vertical="center" wrapText="1"/>
    </xf>
    <xf numFmtId="0" fontId="10" fillId="6" borderId="18" xfId="1" applyFont="1" applyFill="1" applyBorder="1" applyAlignment="1">
      <alignment horizontal="center" vertical="center" wrapText="1"/>
    </xf>
    <xf numFmtId="0" fontId="10" fillId="6" borderId="29" xfId="1" applyFont="1" applyFill="1" applyBorder="1" applyAlignment="1">
      <alignment horizontal="center" vertical="center" wrapText="1"/>
    </xf>
    <xf numFmtId="0" fontId="10" fillId="6" borderId="11" xfId="1" applyFont="1" applyFill="1" applyBorder="1" applyAlignment="1">
      <alignment horizontal="center" vertical="center" wrapText="1"/>
    </xf>
    <xf numFmtId="0" fontId="42" fillId="0" borderId="5" xfId="1" applyFont="1" applyBorder="1" applyAlignment="1">
      <alignment horizontal="center" vertical="center" wrapText="1"/>
    </xf>
    <xf numFmtId="0" fontId="42" fillId="0" borderId="9" xfId="1" applyFont="1" applyBorder="1" applyAlignment="1">
      <alignment horizontal="center" vertical="center" wrapText="1"/>
    </xf>
    <xf numFmtId="0" fontId="42" fillId="0" borderId="10" xfId="1" applyFont="1" applyBorder="1" applyAlignment="1">
      <alignment horizontal="center" vertical="center" wrapText="1"/>
    </xf>
    <xf numFmtId="0" fontId="42" fillId="0" borderId="11" xfId="1" applyFont="1" applyBorder="1" applyAlignment="1">
      <alignment horizontal="center" vertical="center" wrapText="1"/>
    </xf>
    <xf numFmtId="0" fontId="48" fillId="0" borderId="8" xfId="1" applyFont="1" applyBorder="1" applyAlignment="1">
      <alignment horizontal="left" vertical="center" wrapText="1"/>
    </xf>
    <xf numFmtId="0" fontId="10" fillId="2" borderId="30"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29"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88" fillId="44" borderId="111" xfId="1" applyFont="1" applyFill="1" applyBorder="1" applyAlignment="1" applyProtection="1">
      <alignment horizontal="left" vertical="top" wrapText="1"/>
      <protection locked="0"/>
    </xf>
    <xf numFmtId="0" fontId="12" fillId="0" borderId="44" xfId="1" applyFont="1" applyBorder="1" applyAlignment="1">
      <alignment horizontal="center" vertical="center" wrapText="1"/>
    </xf>
    <xf numFmtId="0" fontId="12" fillId="0" borderId="45" xfId="1" applyFont="1" applyBorder="1" applyAlignment="1">
      <alignment horizontal="center" vertical="center" wrapText="1"/>
    </xf>
    <xf numFmtId="0" fontId="12" fillId="0" borderId="47" xfId="1" applyFont="1" applyBorder="1" applyAlignment="1">
      <alignment horizontal="center" vertical="center" wrapText="1"/>
    </xf>
    <xf numFmtId="0" fontId="18" fillId="4" borderId="14" xfId="1" applyFont="1" applyFill="1" applyBorder="1" applyAlignment="1">
      <alignment horizontal="center" vertical="center" wrapText="1"/>
    </xf>
    <xf numFmtId="0" fontId="18" fillId="4" borderId="1" xfId="1" applyFont="1" applyFill="1" applyBorder="1" applyAlignment="1">
      <alignment horizontal="center" vertical="center" wrapText="1"/>
    </xf>
    <xf numFmtId="0" fontId="88" fillId="45" borderId="113" xfId="1" applyFont="1" applyFill="1" applyBorder="1" applyAlignment="1" applyProtection="1">
      <alignment horizontal="left" vertical="top" wrapText="1"/>
      <protection locked="0"/>
    </xf>
    <xf numFmtId="0" fontId="88" fillId="45" borderId="111" xfId="1" applyFont="1" applyFill="1" applyBorder="1" applyAlignment="1" applyProtection="1">
      <alignment horizontal="left" vertical="top" wrapText="1"/>
      <protection locked="0"/>
    </xf>
    <xf numFmtId="0" fontId="88" fillId="45" borderId="112" xfId="1" applyFont="1" applyFill="1" applyBorder="1" applyAlignment="1" applyProtection="1">
      <alignment horizontal="left" vertical="top" wrapText="1"/>
      <protection locked="0"/>
    </xf>
    <xf numFmtId="0" fontId="18" fillId="4" borderId="17" xfId="1" applyFont="1" applyFill="1" applyBorder="1" applyAlignment="1">
      <alignment horizontal="center" vertical="center" wrapText="1"/>
    </xf>
    <xf numFmtId="0" fontId="18" fillId="4" borderId="30" xfId="1" applyFont="1" applyFill="1" applyBorder="1" applyAlignment="1">
      <alignment horizontal="center" vertical="center" wrapText="1"/>
    </xf>
    <xf numFmtId="0" fontId="18" fillId="4" borderId="37" xfId="1" applyFont="1" applyFill="1" applyBorder="1" applyAlignment="1">
      <alignment horizontal="center" vertical="center" wrapText="1"/>
    </xf>
    <xf numFmtId="0" fontId="18" fillId="4" borderId="10" xfId="1" applyFont="1" applyFill="1" applyBorder="1" applyAlignment="1">
      <alignment horizontal="center" vertical="center" wrapText="1"/>
    </xf>
    <xf numFmtId="0" fontId="18" fillId="4" borderId="29" xfId="1" applyFont="1" applyFill="1" applyBorder="1" applyAlignment="1">
      <alignment horizontal="center" vertical="center" wrapText="1"/>
    </xf>
    <xf numFmtId="0" fontId="18" fillId="4" borderId="36" xfId="1" applyFont="1" applyFill="1" applyBorder="1" applyAlignment="1">
      <alignment horizontal="center" vertical="center" wrapText="1"/>
    </xf>
    <xf numFmtId="0" fontId="45" fillId="0" borderId="4" xfId="1" applyFont="1" applyBorder="1" applyAlignment="1">
      <alignment horizontal="center" vertical="center" wrapText="1"/>
    </xf>
    <xf numFmtId="0" fontId="45" fillId="0" borderId="6" xfId="1" applyFont="1" applyBorder="1" applyAlignment="1">
      <alignment horizontal="center" vertical="center" wrapText="1"/>
    </xf>
    <xf numFmtId="0" fontId="45" fillId="0" borderId="51" xfId="1" applyFont="1" applyBorder="1" applyAlignment="1">
      <alignment horizontal="center" vertical="center" wrapText="1"/>
    </xf>
    <xf numFmtId="0" fontId="88" fillId="45" borderId="114" xfId="1" applyFont="1" applyFill="1" applyBorder="1" applyAlignment="1" applyProtection="1">
      <alignment horizontal="left" vertical="top" wrapText="1"/>
      <protection locked="0"/>
    </xf>
    <xf numFmtId="0" fontId="44" fillId="30" borderId="104" xfId="0" applyFont="1" applyFill="1" applyBorder="1" applyAlignment="1">
      <alignment horizontal="center" vertical="center"/>
    </xf>
    <xf numFmtId="0" fontId="44" fillId="36" borderId="104" xfId="0" applyFont="1" applyFill="1" applyBorder="1" applyAlignment="1" applyProtection="1">
      <alignment horizontal="center" vertical="center"/>
      <protection locked="0"/>
    </xf>
    <xf numFmtId="0" fontId="44" fillId="30" borderId="104" xfId="0" applyFont="1" applyFill="1" applyBorder="1" applyAlignment="1" applyProtection="1">
      <alignment horizontal="center" vertical="center"/>
      <protection locked="0"/>
    </xf>
    <xf numFmtId="0" fontId="43" fillId="0" borderId="0" xfId="0" applyFont="1" applyAlignment="1">
      <alignment horizontal="center" vertical="center"/>
    </xf>
    <xf numFmtId="0" fontId="12" fillId="0" borderId="105" xfId="0" applyFont="1" applyBorder="1" applyAlignment="1" applyProtection="1">
      <alignment horizontal="center" vertical="center"/>
      <protection locked="0"/>
    </xf>
    <xf numFmtId="0" fontId="12" fillId="0" borderId="106" xfId="0" applyFont="1" applyBorder="1" applyAlignment="1" applyProtection="1">
      <alignment horizontal="center" vertical="center"/>
      <protection locked="0"/>
    </xf>
    <xf numFmtId="0" fontId="10" fillId="36" borderId="15" xfId="1" applyFont="1" applyFill="1" applyBorder="1" applyAlignment="1" applyProtection="1">
      <alignment horizontal="center" vertical="center" wrapText="1"/>
      <protection locked="0"/>
    </xf>
    <xf numFmtId="0" fontId="10" fillId="36" borderId="97" xfId="1" applyFont="1" applyFill="1" applyBorder="1" applyAlignment="1" applyProtection="1">
      <alignment horizontal="center" vertical="center" wrapText="1"/>
      <protection locked="0"/>
    </xf>
    <xf numFmtId="0" fontId="10" fillId="32" borderId="101" xfId="1" applyFont="1" applyFill="1" applyBorder="1" applyAlignment="1">
      <alignment horizontal="center" vertical="center" wrapText="1"/>
    </xf>
    <xf numFmtId="0" fontId="10" fillId="32" borderId="16" xfId="1" applyFont="1" applyFill="1" applyBorder="1" applyAlignment="1">
      <alignment horizontal="center" vertical="center" wrapText="1"/>
    </xf>
    <xf numFmtId="0" fontId="54" fillId="5" borderId="2" xfId="1" applyFont="1" applyFill="1" applyBorder="1" applyAlignment="1">
      <alignment vertical="center" wrapText="1"/>
    </xf>
    <xf numFmtId="0" fontId="54" fillId="5" borderId="3" xfId="1" applyFont="1" applyFill="1" applyBorder="1" applyAlignment="1">
      <alignment vertical="center" wrapText="1"/>
    </xf>
    <xf numFmtId="0" fontId="54" fillId="32" borderId="102" xfId="1" applyFont="1" applyFill="1" applyBorder="1" applyAlignment="1">
      <alignment horizontal="center" vertical="center" wrapText="1"/>
    </xf>
    <xf numFmtId="0" fontId="54" fillId="32" borderId="94" xfId="1"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45" fillId="0" borderId="10" xfId="1" applyFont="1" applyBorder="1" applyAlignment="1">
      <alignment horizontal="left" vertical="center" wrapText="1"/>
    </xf>
    <xf numFmtId="0" fontId="45" fillId="0" borderId="29" xfId="1" applyFont="1" applyBorder="1" applyAlignment="1">
      <alignment horizontal="left" vertical="center" wrapText="1"/>
    </xf>
    <xf numFmtId="0" fontId="15" fillId="0" borderId="10" xfId="1" applyFont="1" applyBorder="1" applyAlignment="1">
      <alignment horizontal="left" vertical="top" wrapText="1"/>
    </xf>
    <xf numFmtId="0" fontId="15" fillId="0" borderId="29" xfId="1" applyFont="1" applyBorder="1" applyAlignment="1">
      <alignment horizontal="left" vertical="top" wrapText="1"/>
    </xf>
    <xf numFmtId="0" fontId="15" fillId="0" borderId="11" xfId="1" applyFont="1" applyBorder="1" applyAlignment="1">
      <alignment horizontal="left" vertical="top" wrapText="1"/>
    </xf>
    <xf numFmtId="0" fontId="16" fillId="0" borderId="44" xfId="1" applyFont="1" applyBorder="1" applyAlignment="1">
      <alignment horizontal="center" vertical="center" wrapText="1"/>
    </xf>
    <xf numFmtId="0" fontId="16" fillId="0" borderId="45" xfId="1" applyFont="1" applyBorder="1" applyAlignment="1">
      <alignment horizontal="center" vertical="center" wrapText="1"/>
    </xf>
    <xf numFmtId="0" fontId="16" fillId="0" borderId="46" xfId="1" applyFont="1" applyBorder="1" applyAlignment="1">
      <alignment horizontal="center" vertical="center" wrapText="1"/>
    </xf>
    <xf numFmtId="0" fontId="10" fillId="30" borderId="48" xfId="1" applyFont="1" applyFill="1" applyBorder="1" applyAlignment="1">
      <alignment horizontal="center" vertical="center" wrapText="1"/>
    </xf>
    <xf numFmtId="0" fontId="10" fillId="30" borderId="36" xfId="1" applyFont="1" applyFill="1" applyBorder="1" applyAlignment="1">
      <alignment horizontal="center" vertical="center" wrapText="1"/>
    </xf>
    <xf numFmtId="0" fontId="10" fillId="30" borderId="40" xfId="1" applyFont="1" applyFill="1" applyBorder="1" applyAlignment="1">
      <alignment horizontal="center" vertical="center" wrapText="1"/>
    </xf>
    <xf numFmtId="0" fontId="10" fillId="30" borderId="51" xfId="1" applyFont="1" applyFill="1" applyBorder="1" applyAlignment="1">
      <alignment horizontal="center" vertical="center" wrapText="1"/>
    </xf>
    <xf numFmtId="0" fontId="10" fillId="36" borderId="95" xfId="1" applyFont="1" applyFill="1" applyBorder="1" applyAlignment="1" applyProtection="1">
      <alignment horizontal="center" vertical="center" wrapText="1"/>
      <protection locked="0"/>
    </xf>
    <xf numFmtId="0" fontId="10" fillId="36" borderId="37" xfId="1" applyFont="1" applyFill="1" applyBorder="1" applyAlignment="1" applyProtection="1">
      <alignment horizontal="center" vertical="center" wrapText="1"/>
      <protection locked="0"/>
    </xf>
    <xf numFmtId="0" fontId="10" fillId="36" borderId="48" xfId="1" applyFont="1" applyFill="1" applyBorder="1" applyAlignment="1" applyProtection="1">
      <alignment horizontal="center" vertical="center" wrapText="1"/>
      <protection locked="0"/>
    </xf>
    <xf numFmtId="0" fontId="10" fillId="36" borderId="36" xfId="1" applyFont="1" applyFill="1" applyBorder="1" applyAlignment="1" applyProtection="1">
      <alignment horizontal="center" vertical="center" wrapText="1"/>
      <protection locked="0"/>
    </xf>
    <xf numFmtId="0" fontId="10" fillId="36" borderId="98" xfId="1" applyFont="1" applyFill="1" applyBorder="1" applyAlignment="1" applyProtection="1">
      <alignment horizontal="center" vertical="center" wrapText="1"/>
      <protection locked="0"/>
    </xf>
    <xf numFmtId="0" fontId="10" fillId="36" borderId="47" xfId="1" applyFont="1" applyFill="1" applyBorder="1" applyAlignment="1" applyProtection="1">
      <alignment horizontal="center" vertical="center" wrapText="1"/>
      <protection locked="0"/>
    </xf>
    <xf numFmtId="0" fontId="10" fillId="30" borderId="15" xfId="1" applyFont="1" applyFill="1" applyBorder="1" applyAlignment="1" applyProtection="1">
      <alignment horizontal="center" vertical="center" wrapText="1"/>
      <protection locked="0"/>
    </xf>
    <xf numFmtId="0" fontId="10" fillId="30" borderId="97" xfId="1" applyFont="1" applyFill="1" applyBorder="1" applyAlignment="1" applyProtection="1">
      <alignment horizontal="center" vertical="center" wrapText="1"/>
      <protection locked="0"/>
    </xf>
    <xf numFmtId="0" fontId="10" fillId="30" borderId="103" xfId="1" applyFont="1" applyFill="1" applyBorder="1" applyAlignment="1" applyProtection="1">
      <alignment horizontal="center" vertical="center" wrapText="1"/>
      <protection locked="0"/>
    </xf>
    <xf numFmtId="0" fontId="54" fillId="5" borderId="48" xfId="1" applyFont="1" applyFill="1" applyBorder="1" applyAlignment="1">
      <alignment horizontal="center" vertical="center" wrapText="1"/>
    </xf>
    <xf numFmtId="0" fontId="54" fillId="5" borderId="11" xfId="1" applyFont="1" applyFill="1" applyBorder="1" applyAlignment="1">
      <alignment horizontal="center" vertical="center" wrapText="1"/>
    </xf>
    <xf numFmtId="6" fontId="10" fillId="5" borderId="40" xfId="3" applyFont="1" applyFill="1" applyBorder="1" applyAlignment="1">
      <alignment horizontal="center" vertical="center" wrapText="1"/>
    </xf>
    <xf numFmtId="6" fontId="10" fillId="5" borderId="41" xfId="3" applyFont="1" applyFill="1" applyBorder="1" applyAlignment="1">
      <alignment horizontal="center" vertical="center" wrapText="1"/>
    </xf>
    <xf numFmtId="6" fontId="10" fillId="5" borderId="8" xfId="3" applyFont="1" applyFill="1" applyBorder="1" applyAlignment="1">
      <alignment horizontal="center" vertical="center" wrapText="1"/>
    </xf>
    <xf numFmtId="6" fontId="10" fillId="5" borderId="42" xfId="3" applyFont="1" applyFill="1" applyBorder="1" applyAlignment="1">
      <alignment horizontal="center" vertical="center" wrapText="1"/>
    </xf>
    <xf numFmtId="0" fontId="10" fillId="30" borderId="95" xfId="1" applyFont="1" applyFill="1" applyBorder="1" applyAlignment="1">
      <alignment horizontal="center" vertical="center" wrapText="1"/>
    </xf>
    <xf numFmtId="0" fontId="10" fillId="30" borderId="37" xfId="1" applyFont="1" applyFill="1" applyBorder="1" applyAlignment="1">
      <alignment horizontal="center" vertical="center" wrapText="1"/>
    </xf>
    <xf numFmtId="0" fontId="8" fillId="0" borderId="10" xfId="1" applyFont="1" applyBorder="1" applyAlignment="1">
      <alignment horizontal="left" vertical="center" wrapText="1"/>
    </xf>
    <xf numFmtId="0" fontId="8" fillId="0" borderId="29" xfId="1" applyFont="1" applyBorder="1" applyAlignment="1">
      <alignment horizontal="left" vertical="center" wrapText="1"/>
    </xf>
    <xf numFmtId="0" fontId="8" fillId="0" borderId="11" xfId="1" applyFont="1" applyBorder="1" applyAlignment="1">
      <alignment horizontal="left" vertical="center" wrapText="1"/>
    </xf>
    <xf numFmtId="0" fontId="46" fillId="0" borderId="11" xfId="0" applyFont="1" applyBorder="1" applyAlignment="1">
      <alignment horizontal="left" vertical="center" wrapText="1"/>
    </xf>
    <xf numFmtId="0" fontId="88" fillId="0" borderId="95" xfId="1" applyFont="1" applyBorder="1" applyAlignment="1">
      <alignment horizontal="center" vertical="center" wrapText="1"/>
    </xf>
    <xf numFmtId="0" fontId="88" fillId="0" borderId="30" xfId="1" applyFont="1" applyBorder="1" applyAlignment="1">
      <alignment horizontal="center" vertical="center" wrapText="1"/>
    </xf>
    <xf numFmtId="0" fontId="39" fillId="0" borderId="18" xfId="0" applyFont="1" applyBorder="1" applyAlignment="1">
      <alignment horizontal="center" vertical="center" wrapText="1"/>
    </xf>
    <xf numFmtId="0" fontId="88" fillId="0" borderId="48" xfId="1" applyFont="1" applyBorder="1" applyAlignment="1" applyProtection="1">
      <alignment horizontal="center" vertical="center" wrapText="1"/>
      <protection locked="0"/>
    </xf>
    <xf numFmtId="0" fontId="88" fillId="0" borderId="29" xfId="1" applyFont="1" applyBorder="1" applyAlignment="1" applyProtection="1">
      <alignment horizontal="center" vertical="center" wrapText="1"/>
      <protection locked="0"/>
    </xf>
    <xf numFmtId="0" fontId="88" fillId="0" borderId="36" xfId="1" applyFont="1" applyBorder="1" applyAlignment="1" applyProtection="1">
      <alignment horizontal="center" vertical="center" wrapText="1"/>
      <protection locked="0"/>
    </xf>
    <xf numFmtId="0" fontId="88" fillId="0" borderId="98" xfId="1" applyFont="1" applyBorder="1" applyAlignment="1" applyProtection="1">
      <alignment horizontal="center" vertical="center" wrapText="1"/>
      <protection locked="0"/>
    </xf>
    <xf numFmtId="0" fontId="88" fillId="0" borderId="45" xfId="1" applyFont="1" applyBorder="1" applyAlignment="1" applyProtection="1">
      <alignment horizontal="center" vertical="center" wrapText="1"/>
      <protection locked="0"/>
    </xf>
    <xf numFmtId="0" fontId="88" fillId="0" borderId="47" xfId="1" applyFont="1" applyBorder="1" applyAlignment="1" applyProtection="1">
      <alignment horizontal="center" vertical="center" wrapText="1"/>
      <protection locked="0"/>
    </xf>
    <xf numFmtId="0" fontId="88" fillId="0" borderId="99" xfId="1" applyFont="1" applyBorder="1" applyAlignment="1" applyProtection="1">
      <alignment horizontal="center" vertical="center" wrapText="1"/>
      <protection locked="0"/>
    </xf>
    <xf numFmtId="0" fontId="39" fillId="0" borderId="9" xfId="0" applyFont="1" applyBorder="1" applyAlignment="1" applyProtection="1">
      <alignment horizontal="center" vertical="center" wrapText="1"/>
      <protection locked="0"/>
    </xf>
    <xf numFmtId="0" fontId="90" fillId="0" borderId="29" xfId="1" applyFont="1" applyBorder="1" applyAlignment="1" applyProtection="1">
      <alignment horizontal="left" vertical="center" wrapText="1"/>
      <protection locked="0"/>
    </xf>
    <xf numFmtId="0" fontId="90" fillId="0" borderId="11" xfId="1" applyFont="1" applyBorder="1" applyAlignment="1" applyProtection="1">
      <alignment horizontal="left" vertical="center" wrapText="1"/>
      <protection locked="0"/>
    </xf>
    <xf numFmtId="0" fontId="88" fillId="0" borderId="48" xfId="1" applyFont="1" applyBorder="1" applyAlignment="1">
      <alignment horizontal="center" vertical="center" wrapText="1"/>
    </xf>
    <xf numFmtId="0" fontId="88" fillId="0" borderId="29" xfId="1" applyFont="1" applyBorder="1" applyAlignment="1">
      <alignment horizontal="center" vertical="center" wrapText="1"/>
    </xf>
    <xf numFmtId="0" fontId="88" fillId="0" borderId="36" xfId="1" applyFont="1" applyBorder="1" applyAlignment="1">
      <alignment horizontal="center" vertical="center" wrapText="1"/>
    </xf>
    <xf numFmtId="0" fontId="88" fillId="0" borderId="40" xfId="1" applyFont="1" applyBorder="1" applyAlignment="1">
      <alignment horizontal="center" vertical="center" wrapText="1"/>
    </xf>
    <xf numFmtId="0" fontId="88" fillId="0" borderId="6" xfId="1" applyFont="1" applyBorder="1" applyAlignment="1">
      <alignment horizontal="center" vertical="center" wrapText="1"/>
    </xf>
    <xf numFmtId="0" fontId="88" fillId="0" borderId="51" xfId="1" applyFont="1" applyBorder="1" applyAlignment="1">
      <alignment horizontal="center" vertical="center" wrapText="1"/>
    </xf>
    <xf numFmtId="0" fontId="88" fillId="0" borderId="95" xfId="1" applyFont="1" applyBorder="1" applyAlignment="1" applyProtection="1">
      <alignment horizontal="center" vertical="center" wrapText="1"/>
      <protection locked="0"/>
    </xf>
    <xf numFmtId="0" fontId="39" fillId="0" borderId="18" xfId="0" applyFont="1" applyBorder="1" applyAlignment="1" applyProtection="1">
      <alignment horizontal="center" vertical="center" wrapText="1"/>
      <protection locked="0"/>
    </xf>
    <xf numFmtId="0" fontId="39" fillId="0" borderId="11" xfId="0" applyFont="1" applyBorder="1" applyAlignment="1" applyProtection="1">
      <alignment horizontal="center" vertical="center" wrapText="1"/>
      <protection locked="0"/>
    </xf>
    <xf numFmtId="0" fontId="90" fillId="0" borderId="10" xfId="1" applyFont="1" applyBorder="1" applyAlignment="1" applyProtection="1">
      <alignment horizontal="left" vertical="center" wrapText="1"/>
      <protection locked="0"/>
    </xf>
    <xf numFmtId="0" fontId="46" fillId="0" borderId="11" xfId="0" applyFont="1" applyBorder="1" applyAlignment="1" applyProtection="1">
      <alignment horizontal="left" vertical="center" wrapText="1"/>
      <protection locked="0"/>
    </xf>
    <xf numFmtId="0" fontId="88" fillId="0" borderId="30" xfId="1" applyFont="1" applyBorder="1" applyAlignment="1" applyProtection="1">
      <alignment horizontal="center" vertical="center" wrapText="1"/>
      <protection locked="0"/>
    </xf>
    <xf numFmtId="0" fontId="88" fillId="0" borderId="10" xfId="1" applyFont="1" applyBorder="1" applyAlignment="1">
      <alignment horizontal="center" vertical="center" wrapText="1"/>
    </xf>
    <xf numFmtId="0" fontId="88" fillId="0" borderId="17" xfId="1" applyFont="1" applyBorder="1" applyAlignment="1" applyProtection="1">
      <alignment horizontal="center" vertical="center" wrapText="1"/>
      <protection locked="0"/>
    </xf>
    <xf numFmtId="0" fontId="88" fillId="0" borderId="37" xfId="1" applyFont="1" applyBorder="1" applyAlignment="1" applyProtection="1">
      <alignment horizontal="center" vertical="center" wrapText="1"/>
      <protection locked="0"/>
    </xf>
    <xf numFmtId="0" fontId="88" fillId="0" borderId="10" xfId="1" applyFont="1" applyBorder="1" applyAlignment="1" applyProtection="1">
      <alignment horizontal="center" vertical="center" wrapText="1"/>
      <protection locked="0"/>
    </xf>
    <xf numFmtId="0" fontId="15" fillId="3" borderId="10" xfId="1" applyFont="1" applyFill="1" applyBorder="1" applyAlignment="1">
      <alignment horizontal="left" vertical="center" wrapText="1"/>
    </xf>
    <xf numFmtId="0" fontId="0" fillId="0" borderId="29" xfId="0" applyBorder="1" applyAlignment="1">
      <alignment horizontal="left" vertical="center" wrapText="1"/>
    </xf>
    <xf numFmtId="0" fontId="0" fillId="0" borderId="11" xfId="0" applyBorder="1" applyAlignment="1">
      <alignment horizontal="left" vertical="center" wrapText="1"/>
    </xf>
    <xf numFmtId="0" fontId="46" fillId="0" borderId="29" xfId="0" applyFont="1" applyBorder="1" applyAlignment="1">
      <alignment horizontal="left" vertical="center" wrapText="1"/>
    </xf>
    <xf numFmtId="0" fontId="88" fillId="0" borderId="10" xfId="1" applyFont="1" applyBorder="1" applyAlignment="1">
      <alignment horizontal="left" vertical="top" wrapText="1"/>
    </xf>
    <xf numFmtId="0" fontId="88" fillId="0" borderId="29" xfId="1" applyFont="1" applyBorder="1" applyAlignment="1">
      <alignment horizontal="left" vertical="top" wrapText="1"/>
    </xf>
    <xf numFmtId="0" fontId="88" fillId="0" borderId="11" xfId="1" applyFont="1" applyBorder="1" applyAlignment="1">
      <alignment horizontal="left" vertical="top" wrapText="1"/>
    </xf>
    <xf numFmtId="0" fontId="42" fillId="0" borderId="29" xfId="1" applyFont="1" applyBorder="1" applyAlignment="1">
      <alignment horizontal="center" vertical="center" wrapText="1"/>
    </xf>
    <xf numFmtId="0" fontId="40" fillId="0" borderId="1" xfId="1" applyFont="1" applyBorder="1" applyAlignment="1">
      <alignment horizontal="left" vertical="center" wrapText="1"/>
    </xf>
    <xf numFmtId="0" fontId="40" fillId="0" borderId="29" xfId="4" applyFont="1" applyBorder="1" applyAlignment="1">
      <alignment horizontal="left" vertical="center" wrapText="1"/>
    </xf>
    <xf numFmtId="0" fontId="40" fillId="0" borderId="11" xfId="4" applyFont="1" applyBorder="1" applyAlignment="1">
      <alignment horizontal="left" vertical="center" wrapText="1"/>
    </xf>
    <xf numFmtId="0" fontId="90" fillId="0" borderId="17" xfId="1" applyFont="1" applyBorder="1" applyAlignment="1" applyProtection="1">
      <alignment horizontal="left" vertical="center" wrapText="1"/>
      <protection locked="0"/>
    </xf>
    <xf numFmtId="0" fontId="90" fillId="0" borderId="30" xfId="1" applyFont="1" applyBorder="1" applyAlignment="1" applyProtection="1">
      <alignment horizontal="left" vertical="center" wrapText="1"/>
      <protection locked="0"/>
    </xf>
    <xf numFmtId="0" fontId="90" fillId="0" borderId="18" xfId="1" applyFont="1" applyBorder="1" applyAlignment="1" applyProtection="1">
      <alignment horizontal="left" vertical="center" wrapText="1"/>
      <protection locked="0"/>
    </xf>
    <xf numFmtId="0" fontId="45" fillId="0" borderId="11" xfId="1" applyFont="1" applyBorder="1" applyAlignment="1">
      <alignment horizontal="left" vertical="center" wrapText="1"/>
    </xf>
    <xf numFmtId="0" fontId="88" fillId="0" borderId="17" xfId="1" applyFont="1" applyBorder="1" applyAlignment="1">
      <alignment horizontal="center" vertical="center" wrapText="1"/>
    </xf>
    <xf numFmtId="0" fontId="88" fillId="0" borderId="37" xfId="1" applyFont="1" applyBorder="1" applyAlignment="1">
      <alignment horizontal="center" vertical="center" wrapText="1"/>
    </xf>
    <xf numFmtId="0" fontId="42" fillId="0" borderId="10" xfId="1" quotePrefix="1" applyFont="1" applyBorder="1" applyAlignment="1">
      <alignment horizontal="center" vertical="center" wrapText="1"/>
    </xf>
    <xf numFmtId="0" fontId="39" fillId="0" borderId="29" xfId="0" applyFont="1" applyBorder="1" applyAlignment="1">
      <alignment horizontal="left" vertical="top" wrapText="1"/>
    </xf>
    <xf numFmtId="0" fontId="39" fillId="0" borderId="11" xfId="0" applyFont="1" applyBorder="1" applyAlignment="1">
      <alignment horizontal="left" vertical="top" wrapText="1"/>
    </xf>
    <xf numFmtId="0" fontId="88" fillId="0" borderId="7" xfId="1" applyFont="1" applyBorder="1" applyAlignment="1" applyProtection="1">
      <alignment horizontal="center" vertical="center" wrapText="1"/>
      <protection locked="0"/>
    </xf>
    <xf numFmtId="0" fontId="88" fillId="0" borderId="50" xfId="1" applyFont="1" applyBorder="1" applyAlignment="1" applyProtection="1">
      <alignment horizontal="center" vertical="center" wrapText="1"/>
      <protection locked="0"/>
    </xf>
    <xf numFmtId="0" fontId="40" fillId="0" borderId="10" xfId="1" applyFont="1" applyBorder="1" applyAlignment="1">
      <alignment horizontal="left" vertical="center" wrapText="1"/>
    </xf>
    <xf numFmtId="0" fontId="106" fillId="0" borderId="29" xfId="0" applyFont="1" applyBorder="1" applyAlignment="1">
      <alignment horizontal="left" vertical="center" wrapText="1"/>
    </xf>
    <xf numFmtId="0" fontId="106" fillId="0" borderId="11" xfId="0" applyFont="1" applyBorder="1" applyAlignment="1">
      <alignment horizontal="left" vertical="center" wrapText="1"/>
    </xf>
    <xf numFmtId="0" fontId="15" fillId="3" borderId="29" xfId="1" applyFont="1" applyFill="1" applyBorder="1" applyAlignment="1">
      <alignment horizontal="left" vertical="center" wrapText="1"/>
    </xf>
    <xf numFmtId="0" fontId="87" fillId="0" borderId="44" xfId="0" applyFont="1" applyBorder="1" applyAlignment="1">
      <alignment horizontal="center" vertical="center" wrapText="1"/>
    </xf>
    <xf numFmtId="0" fontId="87" fillId="0" borderId="45" xfId="0" applyFont="1" applyBorder="1" applyAlignment="1">
      <alignment horizontal="center" vertical="center" wrapText="1"/>
    </xf>
    <xf numFmtId="0" fontId="39" fillId="0" borderId="45" xfId="0" applyFont="1" applyBorder="1" applyAlignment="1" applyProtection="1">
      <alignment horizontal="center" vertical="center" wrapText="1"/>
      <protection locked="0"/>
    </xf>
    <xf numFmtId="0" fontId="39" fillId="0" borderId="47" xfId="0" applyFont="1" applyBorder="1" applyAlignment="1" applyProtection="1">
      <alignment horizontal="center" vertical="center" wrapText="1"/>
      <protection locked="0"/>
    </xf>
    <xf numFmtId="0" fontId="39" fillId="0" borderId="30" xfId="0" applyFont="1" applyBorder="1" applyAlignment="1" applyProtection="1">
      <alignment horizontal="center" vertical="center" wrapText="1"/>
      <protection locked="0"/>
    </xf>
    <xf numFmtId="0" fontId="39" fillId="0" borderId="37" xfId="0" applyFont="1" applyBorder="1" applyAlignment="1" applyProtection="1">
      <alignment horizontal="center" vertical="center" wrapText="1"/>
      <protection locked="0"/>
    </xf>
    <xf numFmtId="0" fontId="39" fillId="0" borderId="29" xfId="0" applyFont="1" applyBorder="1" applyAlignment="1" applyProtection="1">
      <alignment horizontal="center" vertical="center" wrapText="1"/>
      <protection locked="0"/>
    </xf>
    <xf numFmtId="0" fontId="39" fillId="0" borderId="36" xfId="0" applyFont="1" applyBorder="1" applyAlignment="1" applyProtection="1">
      <alignment horizontal="center" vertical="center" wrapText="1"/>
      <protection locked="0"/>
    </xf>
    <xf numFmtId="0" fontId="39" fillId="0" borderId="30"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36"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51" xfId="0" applyFont="1" applyBorder="1" applyAlignment="1">
      <alignment horizontal="center" vertical="center" wrapText="1"/>
    </xf>
    <xf numFmtId="0" fontId="15" fillId="3" borderId="11" xfId="1" applyFont="1" applyFill="1" applyBorder="1" applyAlignment="1">
      <alignment horizontal="left" vertical="center" wrapText="1"/>
    </xf>
    <xf numFmtId="0" fontId="42" fillId="0" borderId="36" xfId="1" applyFont="1" applyBorder="1" applyAlignment="1">
      <alignment horizontal="center" vertical="center" wrapText="1"/>
    </xf>
    <xf numFmtId="0" fontId="88" fillId="0" borderId="98" xfId="1" applyFont="1" applyBorder="1" applyAlignment="1">
      <alignment horizontal="center" vertical="center" wrapText="1"/>
    </xf>
    <xf numFmtId="0" fontId="88" fillId="0" borderId="45" xfId="1" applyFont="1" applyBorder="1" applyAlignment="1">
      <alignment horizontal="center" vertical="center" wrapText="1"/>
    </xf>
    <xf numFmtId="0" fontId="88" fillId="0" borderId="47" xfId="1" applyFont="1" applyBorder="1" applyAlignment="1">
      <alignment horizontal="center" vertical="center" wrapText="1"/>
    </xf>
    <xf numFmtId="0" fontId="88" fillId="0" borderId="46" xfId="1" applyFont="1" applyBorder="1" applyAlignment="1" applyProtection="1">
      <alignment horizontal="center" vertical="center" wrapText="1"/>
      <protection locked="0"/>
    </xf>
    <xf numFmtId="0" fontId="88" fillId="0" borderId="18" xfId="1" applyFont="1" applyBorder="1" applyAlignment="1" applyProtection="1">
      <alignment horizontal="center" vertical="center" wrapText="1"/>
      <protection locked="0"/>
    </xf>
    <xf numFmtId="0" fontId="88" fillId="0" borderId="11" xfId="1" applyFont="1" applyBorder="1" applyAlignment="1" applyProtection="1">
      <alignment horizontal="center" vertical="center" wrapText="1"/>
      <protection locked="0"/>
    </xf>
    <xf numFmtId="0" fontId="90" fillId="0" borderId="14" xfId="1" applyFont="1" applyBorder="1" applyAlignment="1" applyProtection="1">
      <alignment horizontal="left" vertical="center" wrapText="1"/>
      <protection locked="0"/>
    </xf>
    <xf numFmtId="0" fontId="40" fillId="0" borderId="29" xfId="1" applyFont="1" applyBorder="1" applyAlignment="1">
      <alignment horizontal="left" vertical="center" wrapText="1"/>
    </xf>
    <xf numFmtId="0" fontId="40" fillId="0" borderId="11" xfId="1" applyFont="1" applyBorder="1" applyAlignment="1">
      <alignment horizontal="left" vertical="center" wrapText="1"/>
    </xf>
    <xf numFmtId="0" fontId="8" fillId="0" borderId="1" xfId="1" applyFont="1" applyBorder="1" applyAlignment="1">
      <alignment horizontal="left" vertical="center" wrapText="1"/>
    </xf>
    <xf numFmtId="0" fontId="0" fillId="0" borderId="1" xfId="0" applyBorder="1" applyAlignment="1">
      <alignment horizontal="left" vertical="center" wrapText="1"/>
    </xf>
    <xf numFmtId="0" fontId="10" fillId="29" borderId="10" xfId="0" applyFont="1" applyFill="1" applyBorder="1" applyAlignment="1">
      <alignment horizontal="left" vertical="center" wrapText="1"/>
    </xf>
    <xf numFmtId="0" fontId="10" fillId="29" borderId="29" xfId="0" applyFont="1" applyFill="1" applyBorder="1" applyAlignment="1">
      <alignment horizontal="left" vertical="center" wrapText="1"/>
    </xf>
    <xf numFmtId="0" fontId="10" fillId="0" borderId="29" xfId="0" applyFont="1" applyBorder="1" applyAlignment="1">
      <alignment horizontal="left" vertical="center" wrapText="1"/>
    </xf>
    <xf numFmtId="0" fontId="10" fillId="0" borderId="11" xfId="0" applyFont="1" applyBorder="1" applyAlignment="1">
      <alignment horizontal="left" vertical="center" wrapText="1"/>
    </xf>
    <xf numFmtId="0" fontId="42" fillId="0" borderId="10" xfId="1" applyFont="1" applyBorder="1" applyAlignment="1">
      <alignment horizontal="left" vertical="center" wrapText="1"/>
    </xf>
    <xf numFmtId="0" fontId="42" fillId="0" borderId="29" xfId="1" applyFont="1" applyBorder="1" applyAlignment="1">
      <alignment horizontal="left" vertical="center" wrapText="1"/>
    </xf>
    <xf numFmtId="0" fontId="42" fillId="0" borderId="11" xfId="1" applyFont="1" applyBorder="1" applyAlignment="1">
      <alignment horizontal="left" vertical="center" wrapText="1"/>
    </xf>
    <xf numFmtId="0" fontId="88" fillId="0" borderId="18" xfId="1" applyFont="1" applyBorder="1" applyAlignment="1">
      <alignment horizontal="center" vertical="center" wrapText="1"/>
    </xf>
    <xf numFmtId="0" fontId="10" fillId="6" borderId="10" xfId="1" applyFont="1" applyFill="1" applyBorder="1" applyAlignment="1">
      <alignment horizontal="left" vertical="center" wrapText="1"/>
    </xf>
    <xf numFmtId="0" fontId="10" fillId="29" borderId="11" xfId="0" applyFont="1" applyFill="1" applyBorder="1" applyAlignment="1">
      <alignment horizontal="left" vertical="center" wrapText="1"/>
    </xf>
    <xf numFmtId="0" fontId="88" fillId="0" borderId="1" xfId="1" applyFont="1" applyBorder="1" applyAlignment="1">
      <alignment horizontal="left" vertical="top" wrapText="1"/>
    </xf>
    <xf numFmtId="0" fontId="88" fillId="0" borderId="44" xfId="1" applyFont="1" applyBorder="1" applyAlignment="1">
      <alignment horizontal="left" vertical="top" wrapText="1"/>
    </xf>
    <xf numFmtId="0" fontId="88" fillId="0" borderId="45" xfId="1" applyFont="1" applyBorder="1" applyAlignment="1">
      <alignment horizontal="left" vertical="top" wrapText="1"/>
    </xf>
    <xf numFmtId="0" fontId="88" fillId="0" borderId="46" xfId="1" applyFont="1" applyBorder="1" applyAlignment="1">
      <alignment horizontal="left" vertical="top" wrapText="1"/>
    </xf>
    <xf numFmtId="0" fontId="10" fillId="6" borderId="29" xfId="1" applyFont="1" applyFill="1" applyBorder="1" applyAlignment="1">
      <alignment horizontal="left" vertical="center" wrapText="1"/>
    </xf>
    <xf numFmtId="0" fontId="10" fillId="6" borderId="11" xfId="1" applyFont="1" applyFill="1" applyBorder="1" applyAlignment="1">
      <alignment horizontal="left" vertical="center" wrapText="1"/>
    </xf>
    <xf numFmtId="0" fontId="48" fillId="0" borderId="10" xfId="1" applyFont="1" applyBorder="1" applyAlignment="1">
      <alignment horizontal="left" vertical="center" wrapText="1"/>
    </xf>
    <xf numFmtId="0" fontId="48" fillId="0" borderId="29" xfId="1" applyFont="1" applyBorder="1" applyAlignment="1">
      <alignment horizontal="left" vertical="center" wrapText="1"/>
    </xf>
    <xf numFmtId="0" fontId="48" fillId="0" borderId="11" xfId="1" applyFont="1" applyBorder="1" applyAlignment="1">
      <alignment horizontal="left" vertical="center" wrapText="1"/>
    </xf>
    <xf numFmtId="0" fontId="46" fillId="0" borderId="29" xfId="0" applyFont="1" applyBorder="1" applyAlignment="1" applyProtection="1">
      <alignment horizontal="left" vertical="center" wrapText="1"/>
      <protection locked="0"/>
    </xf>
    <xf numFmtId="0" fontId="39" fillId="0" borderId="45" xfId="0" applyFont="1" applyBorder="1" applyAlignment="1">
      <alignment horizontal="center" vertical="center" wrapText="1"/>
    </xf>
    <xf numFmtId="0" fontId="39" fillId="0" borderId="47" xfId="0" applyFont="1" applyBorder="1" applyAlignment="1">
      <alignment horizontal="center" vertical="center" wrapText="1"/>
    </xf>
    <xf numFmtId="0" fontId="15" fillId="6" borderId="10" xfId="1" applyFont="1" applyFill="1" applyBorder="1" applyAlignment="1">
      <alignment horizontal="left" vertical="center" wrapText="1"/>
    </xf>
    <xf numFmtId="0" fontId="39" fillId="0" borderId="29" xfId="0" applyFont="1" applyBorder="1" applyAlignment="1">
      <alignment horizontal="left" vertical="center" wrapText="1"/>
    </xf>
    <xf numFmtId="0" fontId="39" fillId="0" borderId="11" xfId="0" applyFont="1" applyBorder="1" applyAlignment="1">
      <alignment horizontal="left" vertical="center" wrapText="1"/>
    </xf>
    <xf numFmtId="0" fontId="47" fillId="0" borderId="29" xfId="0" applyFont="1" applyBorder="1" applyAlignment="1">
      <alignment horizontal="left" vertical="center" wrapText="1"/>
    </xf>
    <xf numFmtId="0" fontId="47" fillId="0" borderId="11" xfId="0" applyFont="1" applyBorder="1" applyAlignment="1">
      <alignment horizontal="left" vertical="center" wrapText="1"/>
    </xf>
    <xf numFmtId="0" fontId="10" fillId="29" borderId="1" xfId="0" applyFont="1" applyFill="1" applyBorder="1" applyAlignment="1">
      <alignment horizontal="left" vertical="center" wrapText="1"/>
    </xf>
    <xf numFmtId="0" fontId="42" fillId="0" borderId="1" xfId="1" applyFont="1" applyBorder="1" applyAlignment="1">
      <alignment horizontal="left" vertical="center" wrapText="1"/>
    </xf>
    <xf numFmtId="0" fontId="47" fillId="0" borderId="1" xfId="0" applyFont="1" applyBorder="1" applyAlignment="1">
      <alignment horizontal="left" vertical="center" wrapText="1"/>
    </xf>
    <xf numFmtId="0" fontId="0" fillId="0" borderId="10" xfId="0" applyBorder="1" applyAlignment="1">
      <alignment horizontal="left" vertical="center" wrapText="1"/>
    </xf>
    <xf numFmtId="0" fontId="45" fillId="0" borderId="1" xfId="1" applyFont="1" applyBorder="1" applyAlignment="1">
      <alignment horizontal="left" vertical="center" wrapText="1"/>
    </xf>
    <xf numFmtId="0" fontId="46" fillId="0" borderId="1" xfId="0" applyFont="1" applyBorder="1" applyAlignment="1">
      <alignment horizontal="left" vertical="center" wrapText="1"/>
    </xf>
    <xf numFmtId="0" fontId="10" fillId="2" borderId="1" xfId="1" applyFont="1" applyFill="1" applyBorder="1" applyAlignment="1">
      <alignment horizontal="left" vertical="center" wrapText="1"/>
    </xf>
    <xf numFmtId="0" fontId="10" fillId="2" borderId="10" xfId="1" applyFont="1" applyFill="1" applyBorder="1" applyAlignment="1">
      <alignment horizontal="left" vertical="center" wrapText="1"/>
    </xf>
    <xf numFmtId="0" fontId="10" fillId="2" borderId="29" xfId="1" applyFont="1" applyFill="1" applyBorder="1" applyAlignment="1">
      <alignment horizontal="left" vertical="center" wrapText="1"/>
    </xf>
    <xf numFmtId="0" fontId="10" fillId="2" borderId="11" xfId="1" applyFont="1" applyFill="1" applyBorder="1" applyAlignment="1">
      <alignment horizontal="left" vertical="center" wrapText="1"/>
    </xf>
    <xf numFmtId="0" fontId="63" fillId="0" borderId="10" xfId="1" applyFont="1" applyBorder="1" applyAlignment="1">
      <alignment horizontal="left" vertical="center" wrapText="1"/>
    </xf>
    <xf numFmtId="0" fontId="63" fillId="0" borderId="11" xfId="1" applyFont="1" applyBorder="1" applyAlignment="1">
      <alignment horizontal="left" vertical="center" wrapText="1"/>
    </xf>
    <xf numFmtId="0" fontId="18" fillId="4" borderId="18" xfId="1" applyFont="1" applyFill="1" applyBorder="1" applyAlignment="1">
      <alignment horizontal="center" vertical="center" wrapText="1"/>
    </xf>
    <xf numFmtId="0" fontId="18" fillId="4" borderId="10" xfId="1" applyFont="1" applyFill="1" applyBorder="1" applyAlignment="1">
      <alignment horizontal="left" vertical="center" wrapText="1"/>
    </xf>
    <xf numFmtId="0" fontId="18" fillId="4" borderId="11" xfId="1" applyFont="1" applyFill="1" applyBorder="1" applyAlignment="1">
      <alignment horizontal="left" vertical="center" wrapText="1"/>
    </xf>
    <xf numFmtId="0" fontId="0" fillId="0" borderId="36" xfId="0" applyBorder="1" applyAlignment="1">
      <alignment horizontal="left" vertical="center" wrapText="1"/>
    </xf>
    <xf numFmtId="0" fontId="106" fillId="0" borderId="1" xfId="0" applyFont="1" applyBorder="1" applyAlignment="1">
      <alignment horizontal="left" vertical="center" wrapText="1"/>
    </xf>
    <xf numFmtId="0" fontId="106" fillId="0" borderId="19" xfId="0" applyFont="1" applyBorder="1" applyAlignment="1">
      <alignment horizontal="left" vertical="center" wrapText="1"/>
    </xf>
    <xf numFmtId="0" fontId="8" fillId="0" borderId="10" xfId="50" applyFont="1" applyBorder="1" applyAlignment="1">
      <alignment horizontal="left" vertical="center" wrapText="1"/>
    </xf>
    <xf numFmtId="0" fontId="18" fillId="4" borderId="1" xfId="1" applyFont="1" applyFill="1" applyBorder="1" applyAlignment="1">
      <alignment horizontal="left" vertical="center" wrapText="1"/>
    </xf>
    <xf numFmtId="0" fontId="90" fillId="0" borderId="17" xfId="50" applyFont="1" applyBorder="1" applyAlignment="1" applyProtection="1">
      <alignment horizontal="left" vertical="top" wrapText="1"/>
      <protection locked="0"/>
    </xf>
    <xf numFmtId="0" fontId="90" fillId="0" borderId="18" xfId="50" applyFont="1" applyBorder="1" applyAlignment="1" applyProtection="1">
      <alignment horizontal="left" vertical="top" wrapText="1"/>
      <protection locked="0"/>
    </xf>
    <xf numFmtId="0" fontId="90" fillId="0" borderId="10" xfId="50" applyFont="1" applyBorder="1" applyAlignment="1" applyProtection="1">
      <alignment horizontal="left" vertical="center" wrapText="1"/>
      <protection locked="0"/>
    </xf>
    <xf numFmtId="0" fontId="90" fillId="0" borderId="29" xfId="50" applyFont="1" applyBorder="1" applyAlignment="1" applyProtection="1">
      <alignment horizontal="left" vertical="center" wrapText="1"/>
      <protection locked="0"/>
    </xf>
    <xf numFmtId="0" fontId="90" fillId="0" borderId="11" xfId="50" applyFont="1" applyBorder="1" applyAlignment="1" applyProtection="1">
      <alignment horizontal="left" vertical="center" wrapText="1"/>
      <protection locked="0"/>
    </xf>
    <xf numFmtId="0" fontId="15" fillId="5" borderId="13" xfId="1" applyFont="1" applyFill="1" applyBorder="1" applyAlignment="1">
      <alignment horizontal="center" vertical="center" wrapText="1"/>
    </xf>
    <xf numFmtId="0" fontId="90" fillId="0" borderId="37" xfId="1" applyFont="1" applyBorder="1" applyAlignment="1" applyProtection="1">
      <alignment horizontal="left" vertical="center" wrapText="1"/>
      <protection locked="0"/>
    </xf>
    <xf numFmtId="0" fontId="18" fillId="4" borderId="5" xfId="1" applyFont="1" applyFill="1" applyBorder="1" applyAlignment="1">
      <alignment horizontal="center" vertical="center" wrapText="1"/>
    </xf>
    <xf numFmtId="0" fontId="18" fillId="4" borderId="7" xfId="1" applyFont="1" applyFill="1" applyBorder="1" applyAlignment="1">
      <alignment horizontal="center" vertical="center" wrapText="1"/>
    </xf>
    <xf numFmtId="0" fontId="18" fillId="4" borderId="50" xfId="1" applyFont="1" applyFill="1" applyBorder="1" applyAlignment="1">
      <alignment horizontal="center" vertical="center" wrapText="1"/>
    </xf>
    <xf numFmtId="0" fontId="18" fillId="4" borderId="49" xfId="1" applyFont="1" applyFill="1" applyBorder="1" applyAlignment="1">
      <alignment horizontal="left" vertical="center" wrapText="1"/>
    </xf>
    <xf numFmtId="0" fontId="18" fillId="4" borderId="0" xfId="1" applyFont="1" applyFill="1" applyAlignment="1">
      <alignment horizontal="left" vertical="center" wrapText="1"/>
    </xf>
    <xf numFmtId="0" fontId="18" fillId="4" borderId="35" xfId="1" applyFont="1" applyFill="1" applyBorder="1" applyAlignment="1">
      <alignment horizontal="left" vertical="center" wrapText="1"/>
    </xf>
    <xf numFmtId="0" fontId="63" fillId="0" borderId="49" xfId="1" applyFont="1" applyBorder="1" applyAlignment="1">
      <alignment horizontal="left" vertical="center" wrapText="1"/>
    </xf>
    <xf numFmtId="0" fontId="63" fillId="0" borderId="0" xfId="1" applyFont="1" applyAlignment="1">
      <alignment horizontal="left" vertical="center" wrapText="1"/>
    </xf>
    <xf numFmtId="0" fontId="0" fillId="0" borderId="0" xfId="0" applyAlignment="1">
      <alignment horizontal="left" vertical="center" wrapText="1"/>
    </xf>
    <xf numFmtId="0" fontId="0" fillId="0" borderId="35" xfId="0" applyBorder="1" applyAlignment="1">
      <alignment horizontal="left" vertical="center" wrapText="1"/>
    </xf>
    <xf numFmtId="0" fontId="88" fillId="0" borderId="38" xfId="1" applyFont="1" applyBorder="1" applyAlignment="1">
      <alignment horizontal="left" vertical="top" wrapText="1"/>
    </xf>
    <xf numFmtId="0" fontId="39" fillId="0" borderId="38" xfId="0" applyFont="1" applyBorder="1" applyAlignment="1">
      <alignment horizontal="left" vertical="top" wrapText="1"/>
    </xf>
    <xf numFmtId="0" fontId="39" fillId="0" borderId="91" xfId="0" applyFont="1" applyBorder="1" applyAlignment="1">
      <alignment horizontal="left" vertical="top" wrapText="1"/>
    </xf>
    <xf numFmtId="0" fontId="42" fillId="0" borderId="44" xfId="1" applyFont="1" applyBorder="1" applyAlignment="1">
      <alignment horizontal="center" vertical="center" wrapText="1"/>
    </xf>
    <xf numFmtId="0" fontId="42" fillId="0" borderId="45" xfId="1" applyFont="1" applyBorder="1" applyAlignment="1">
      <alignment horizontal="center" vertical="center" wrapText="1"/>
    </xf>
    <xf numFmtId="0" fontId="42" fillId="0" borderId="47" xfId="1" applyFont="1" applyBorder="1" applyAlignment="1">
      <alignment horizontal="center" vertical="center" wrapText="1"/>
    </xf>
    <xf numFmtId="0" fontId="88" fillId="48" borderId="10" xfId="1" applyFont="1" applyFill="1" applyBorder="1" applyAlignment="1">
      <alignment horizontal="left" vertical="top" wrapText="1"/>
    </xf>
    <xf numFmtId="0" fontId="39" fillId="48" borderId="11" xfId="0" applyFont="1" applyFill="1" applyBorder="1" applyAlignment="1">
      <alignment horizontal="left" vertical="top" wrapText="1"/>
    </xf>
    <xf numFmtId="0" fontId="88" fillId="48" borderId="29" xfId="1" applyFont="1" applyFill="1" applyBorder="1" applyAlignment="1">
      <alignment horizontal="left" vertical="top" wrapText="1"/>
    </xf>
    <xf numFmtId="0" fontId="88" fillId="48" borderId="11" xfId="1" applyFont="1" applyFill="1" applyBorder="1" applyAlignment="1">
      <alignment horizontal="left" vertical="top" wrapText="1"/>
    </xf>
    <xf numFmtId="0" fontId="39" fillId="48" borderId="29" xfId="0" applyFont="1" applyFill="1" applyBorder="1" applyAlignment="1">
      <alignment horizontal="left" vertical="top" wrapText="1"/>
    </xf>
    <xf numFmtId="0" fontId="88" fillId="48" borderId="38" xfId="1" applyFont="1" applyFill="1" applyBorder="1" applyAlignment="1">
      <alignment horizontal="left" vertical="top" wrapText="1"/>
    </xf>
    <xf numFmtId="0" fontId="39" fillId="48" borderId="38" xfId="0" applyFont="1" applyFill="1" applyBorder="1" applyAlignment="1">
      <alignment horizontal="left" vertical="top" wrapText="1"/>
    </xf>
    <xf numFmtId="0" fontId="39" fillId="48" borderId="91" xfId="0" applyFont="1" applyFill="1" applyBorder="1" applyAlignment="1">
      <alignment horizontal="left" vertical="top" wrapText="1"/>
    </xf>
    <xf numFmtId="0" fontId="90" fillId="32" borderId="48" xfId="1" applyFont="1" applyFill="1" applyBorder="1" applyAlignment="1">
      <alignment horizontal="center" vertical="center" wrapText="1"/>
    </xf>
    <xf numFmtId="0" fontId="90" fillId="32" borderId="36" xfId="1" applyFont="1" applyFill="1" applyBorder="1" applyAlignment="1">
      <alignment horizontal="center" vertical="center" wrapText="1"/>
    </xf>
    <xf numFmtId="0" fontId="12" fillId="0" borderId="31" xfId="0" applyFont="1" applyBorder="1" applyAlignment="1">
      <alignment vertical="center" wrapText="1"/>
    </xf>
    <xf numFmtId="0" fontId="12" fillId="0" borderId="41" xfId="0" applyFont="1" applyBorder="1" applyAlignment="1">
      <alignment vertical="center" wrapText="1"/>
    </xf>
    <xf numFmtId="0" fontId="12" fillId="0" borderId="33" xfId="0" applyFont="1" applyBorder="1" applyAlignment="1">
      <alignment vertical="center" wrapText="1"/>
    </xf>
    <xf numFmtId="0" fontId="12" fillId="0" borderId="39" xfId="0" applyFont="1" applyBorder="1" applyAlignment="1">
      <alignment vertical="center" wrapText="1"/>
    </xf>
    <xf numFmtId="0" fontId="12" fillId="0" borderId="34" xfId="0" applyFont="1" applyBorder="1" applyAlignment="1">
      <alignment vertical="center" wrapText="1"/>
    </xf>
    <xf numFmtId="0" fontId="12" fillId="0" borderId="43" xfId="0" applyFont="1" applyBorder="1" applyAlignment="1">
      <alignment vertical="center" wrapText="1"/>
    </xf>
    <xf numFmtId="0" fontId="12" fillId="0" borderId="124" xfId="0" applyFont="1" applyBorder="1">
      <alignment vertical="center"/>
    </xf>
    <xf numFmtId="0" fontId="12" fillId="0" borderId="125" xfId="0" applyFont="1" applyBorder="1">
      <alignment vertical="center"/>
    </xf>
    <xf numFmtId="0" fontId="9" fillId="0" borderId="98"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7" xfId="0" applyFont="1" applyBorder="1" applyAlignment="1">
      <alignment horizontal="center" vertical="center" wrapText="1"/>
    </xf>
    <xf numFmtId="0" fontId="15" fillId="48" borderId="10" xfId="1" applyFont="1" applyFill="1" applyBorder="1" applyAlignment="1">
      <alignment horizontal="left" vertical="top" wrapText="1"/>
    </xf>
    <xf numFmtId="0" fontId="15" fillId="48" borderId="29" xfId="1" applyFont="1" applyFill="1" applyBorder="1" applyAlignment="1">
      <alignment horizontal="left" vertical="top" wrapText="1"/>
    </xf>
    <xf numFmtId="0" fontId="15" fillId="48" borderId="11" xfId="1" applyFont="1" applyFill="1" applyBorder="1" applyAlignment="1">
      <alignment horizontal="left" vertical="top" wrapText="1"/>
    </xf>
    <xf numFmtId="0" fontId="88" fillId="48" borderId="44" xfId="1" applyFont="1" applyFill="1" applyBorder="1" applyAlignment="1">
      <alignment horizontal="left" vertical="top" wrapText="1"/>
    </xf>
    <xf numFmtId="0" fontId="88" fillId="48" borderId="45" xfId="1" applyFont="1" applyFill="1" applyBorder="1" applyAlignment="1">
      <alignment horizontal="left" vertical="top" wrapText="1"/>
    </xf>
    <xf numFmtId="0" fontId="88" fillId="48" borderId="46" xfId="1" applyFont="1" applyFill="1" applyBorder="1" applyAlignment="1">
      <alignment horizontal="left" vertical="top" wrapText="1"/>
    </xf>
    <xf numFmtId="0" fontId="88" fillId="48" borderId="1" xfId="1" applyFont="1" applyFill="1" applyBorder="1" applyAlignment="1">
      <alignment horizontal="left" vertical="top" wrapText="1"/>
    </xf>
    <xf numFmtId="0" fontId="13" fillId="36" borderId="104" xfId="0" applyFont="1" applyFill="1" applyBorder="1" applyAlignment="1">
      <alignment horizontal="center" vertical="center"/>
    </xf>
    <xf numFmtId="0" fontId="13" fillId="30" borderId="107" xfId="0" applyFont="1" applyFill="1" applyBorder="1" applyAlignment="1">
      <alignment horizontal="center" vertical="center"/>
    </xf>
    <xf numFmtId="0" fontId="13" fillId="30" borderId="0" xfId="0" applyFont="1" applyFill="1" applyAlignment="1">
      <alignment horizontal="center" vertical="center"/>
    </xf>
    <xf numFmtId="0" fontId="13" fillId="36" borderId="107" xfId="0" applyFont="1" applyFill="1" applyBorder="1" applyAlignment="1">
      <alignment horizontal="center" vertical="center"/>
    </xf>
    <xf numFmtId="0" fontId="13" fillId="36" borderId="0" xfId="0" applyFont="1" applyFill="1" applyAlignment="1">
      <alignment horizontal="center" vertical="center"/>
    </xf>
    <xf numFmtId="0" fontId="13" fillId="30" borderId="104" xfId="0" applyFont="1" applyFill="1" applyBorder="1" applyAlignment="1">
      <alignment horizontal="center" vertical="center"/>
    </xf>
    <xf numFmtId="0" fontId="60" fillId="0" borderId="35" xfId="2" applyFont="1" applyBorder="1" applyAlignment="1">
      <alignment horizontal="center" vertical="center"/>
    </xf>
    <xf numFmtId="0" fontId="74" fillId="39" borderId="0" xfId="2" applyFont="1" applyFill="1" applyAlignment="1">
      <alignment horizontal="left" vertical="center" wrapText="1"/>
    </xf>
    <xf numFmtId="0" fontId="71" fillId="0" borderId="0" xfId="2" applyFont="1" applyAlignment="1">
      <alignment horizontal="center" vertical="center"/>
    </xf>
    <xf numFmtId="179" fontId="72" fillId="0" borderId="0" xfId="2" applyNumberFormat="1" applyFont="1" applyAlignment="1">
      <alignment horizontal="left" vertical="center" wrapText="1"/>
    </xf>
    <xf numFmtId="0" fontId="72" fillId="0" borderId="0" xfId="2" applyFont="1" applyAlignment="1">
      <alignment horizontal="left" vertical="center" wrapText="1"/>
    </xf>
    <xf numFmtId="0" fontId="60" fillId="0" borderId="32" xfId="2" applyFont="1" applyBorder="1" applyAlignment="1">
      <alignment horizontal="center" vertical="center"/>
    </xf>
    <xf numFmtId="0" fontId="60" fillId="0" borderId="52" xfId="2" applyFont="1" applyBorder="1" applyAlignment="1">
      <alignment horizontal="center"/>
    </xf>
    <xf numFmtId="0" fontId="76" fillId="40" borderId="0" xfId="2" applyFont="1" applyFill="1" applyAlignment="1">
      <alignment horizontal="left" vertical="top" wrapText="1"/>
    </xf>
    <xf numFmtId="0" fontId="77" fillId="0" borderId="0" xfId="2" applyFont="1" applyAlignment="1">
      <alignment horizontal="left" vertical="top" wrapText="1"/>
    </xf>
    <xf numFmtId="0" fontId="72" fillId="0" borderId="0" xfId="2" applyFont="1" applyAlignment="1">
      <alignment vertical="center" wrapText="1"/>
    </xf>
    <xf numFmtId="0" fontId="4" fillId="0" borderId="0" xfId="2" applyAlignment="1">
      <alignment vertical="center" wrapText="1"/>
    </xf>
    <xf numFmtId="0" fontId="42" fillId="0" borderId="1" xfId="1" applyFont="1" applyBorder="1" applyAlignment="1">
      <alignment horizontal="center" vertical="center" wrapText="1"/>
    </xf>
    <xf numFmtId="0" fontId="12" fillId="0" borderId="46" xfId="1" applyFont="1" applyBorder="1" applyAlignment="1">
      <alignment horizontal="center" vertical="center" wrapText="1"/>
    </xf>
    <xf numFmtId="0" fontId="2" fillId="0" borderId="46" xfId="0" applyFont="1" applyBorder="1" applyAlignment="1">
      <alignment horizontal="center" vertical="center" wrapText="1"/>
    </xf>
    <xf numFmtId="0" fontId="96" fillId="0" borderId="0" xfId="0" applyFont="1" applyAlignment="1">
      <alignment horizontal="center" vertical="center"/>
    </xf>
    <xf numFmtId="0" fontId="12" fillId="0" borderId="44" xfId="1" quotePrefix="1" applyFont="1" applyBorder="1" applyAlignment="1">
      <alignment horizontal="center" vertical="center" wrapText="1"/>
    </xf>
    <xf numFmtId="0" fontId="12" fillId="0" borderId="45" xfId="1" quotePrefix="1" applyFont="1" applyBorder="1" applyAlignment="1">
      <alignment horizontal="center" vertical="center" wrapText="1"/>
    </xf>
    <xf numFmtId="0" fontId="12" fillId="0" borderId="46" xfId="1" quotePrefix="1" applyFont="1" applyBorder="1" applyAlignment="1">
      <alignment horizontal="center" vertical="center" wrapText="1"/>
    </xf>
    <xf numFmtId="0" fontId="49" fillId="0" borderId="44" xfId="1" applyFont="1" applyBorder="1" applyAlignment="1">
      <alignment horizontal="center" vertical="center" wrapText="1"/>
    </xf>
    <xf numFmtId="0" fontId="49" fillId="0" borderId="46" xfId="1" applyFont="1" applyBorder="1" applyAlignment="1">
      <alignment horizontal="center" vertical="center" wrapText="1"/>
    </xf>
    <xf numFmtId="0" fontId="42" fillId="0" borderId="38" xfId="1" applyFont="1" applyBorder="1" applyAlignment="1">
      <alignment horizontal="center" vertical="center" wrapText="1"/>
    </xf>
    <xf numFmtId="0" fontId="2" fillId="0" borderId="38" xfId="0" applyFont="1" applyBorder="1" applyAlignment="1">
      <alignment horizontal="center" vertical="center" wrapText="1"/>
    </xf>
    <xf numFmtId="0" fontId="42" fillId="0" borderId="19" xfId="1" applyFont="1" applyBorder="1" applyAlignment="1">
      <alignment horizontal="center" vertical="center" wrapText="1"/>
    </xf>
    <xf numFmtId="0" fontId="13" fillId="0" borderId="38" xfId="1" applyFont="1" applyBorder="1" applyAlignment="1">
      <alignment horizontal="center" vertical="center" wrapText="1"/>
    </xf>
    <xf numFmtId="0" fontId="48" fillId="0" borderId="1" xfId="1" applyFont="1" applyBorder="1" applyAlignment="1">
      <alignment horizontal="left" vertical="center" wrapText="1"/>
    </xf>
    <xf numFmtId="0" fontId="63" fillId="0" borderId="1" xfId="1" applyFont="1" applyBorder="1" applyAlignment="1">
      <alignment horizontal="left" vertical="center" wrapText="1"/>
    </xf>
    <xf numFmtId="0" fontId="48" fillId="0" borderId="19" xfId="1" applyFont="1" applyBorder="1" applyAlignment="1">
      <alignment horizontal="left" vertical="center" wrapText="1"/>
    </xf>
    <xf numFmtId="0" fontId="18" fillId="4" borderId="90" xfId="1" applyFont="1" applyFill="1" applyBorder="1" applyAlignment="1">
      <alignment horizontal="center" vertical="center" wrapText="1"/>
    </xf>
    <xf numFmtId="0" fontId="18" fillId="4" borderId="19" xfId="1" applyFont="1" applyFill="1" applyBorder="1" applyAlignment="1">
      <alignment horizontal="left" vertical="center" wrapText="1"/>
    </xf>
    <xf numFmtId="0" fontId="63" fillId="0" borderId="19" xfId="1" applyFont="1" applyBorder="1" applyAlignment="1">
      <alignment horizontal="left" vertical="center" wrapText="1"/>
    </xf>
    <xf numFmtId="0" fontId="10" fillId="6" borderId="14" xfId="1" applyFont="1" applyFill="1" applyBorder="1" applyAlignment="1">
      <alignment horizontal="center" vertical="center" wrapText="1"/>
    </xf>
    <xf numFmtId="0" fontId="10" fillId="6" borderId="1" xfId="1" applyFont="1" applyFill="1" applyBorder="1" applyAlignment="1">
      <alignment horizontal="left" vertical="center" wrapText="1"/>
    </xf>
    <xf numFmtId="0" fontId="15" fillId="6" borderId="1" xfId="1" applyFont="1" applyFill="1" applyBorder="1" applyAlignment="1">
      <alignment horizontal="left" vertical="center" wrapText="1"/>
    </xf>
    <xf numFmtId="0" fontId="15" fillId="3" borderId="14" xfId="1" applyFont="1" applyFill="1" applyBorder="1" applyAlignment="1">
      <alignment horizontal="center" vertical="center" wrapText="1"/>
    </xf>
    <xf numFmtId="0" fontId="15" fillId="3" borderId="1" xfId="1" applyFont="1" applyFill="1" applyBorder="1" applyAlignment="1">
      <alignment horizontal="left" vertical="center" wrapText="1"/>
    </xf>
    <xf numFmtId="0" fontId="10" fillId="3" borderId="14"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54" fillId="5" borderId="1" xfId="1" applyFont="1" applyFill="1" applyBorder="1" applyAlignment="1">
      <alignment vertical="center" wrapText="1"/>
    </xf>
    <xf numFmtId="6" fontId="10" fillId="5" borderId="13" xfId="3" applyFont="1" applyFill="1" applyBorder="1" applyAlignment="1" applyProtection="1">
      <alignment horizontal="center" vertical="center" wrapText="1"/>
    </xf>
    <xf numFmtId="6" fontId="10" fillId="5" borderId="89" xfId="3" applyFont="1" applyFill="1" applyBorder="1" applyAlignment="1" applyProtection="1">
      <alignment horizontal="center" vertical="center" wrapText="1"/>
    </xf>
    <xf numFmtId="6" fontId="10" fillId="5" borderId="1" xfId="3" applyFont="1" applyFill="1" applyBorder="1" applyAlignment="1" applyProtection="1">
      <alignment horizontal="center" vertical="center" wrapText="1"/>
    </xf>
    <xf numFmtId="6" fontId="10" fillId="5" borderId="38" xfId="3" applyFont="1" applyFill="1" applyBorder="1" applyAlignment="1" applyProtection="1">
      <alignment horizontal="center" vertical="center" wrapText="1"/>
    </xf>
    <xf numFmtId="0" fontId="10" fillId="5" borderId="15" xfId="1" applyFont="1" applyFill="1" applyBorder="1" applyAlignment="1">
      <alignment horizontal="center" vertical="center" wrapText="1"/>
    </xf>
    <xf numFmtId="0" fontId="10" fillId="5" borderId="16" xfId="1" applyFont="1" applyFill="1" applyBorder="1" applyAlignment="1">
      <alignment horizontal="center" vertical="center" wrapText="1"/>
    </xf>
    <xf numFmtId="0" fontId="54" fillId="5" borderId="13" xfId="1" applyFont="1" applyFill="1" applyBorder="1" applyAlignment="1">
      <alignment horizontal="center" vertical="center" wrapText="1"/>
    </xf>
    <xf numFmtId="0" fontId="54" fillId="5" borderId="1" xfId="1" applyFont="1" applyFill="1" applyBorder="1" applyAlignment="1">
      <alignment horizontal="center" vertical="center" wrapText="1"/>
    </xf>
    <xf numFmtId="0" fontId="48" fillId="0" borderId="1" xfId="4" applyFont="1" applyBorder="1" applyAlignment="1">
      <alignment horizontal="left" vertical="center" wrapText="1"/>
    </xf>
    <xf numFmtId="0" fontId="5" fillId="0" borderId="38" xfId="1" applyFont="1" applyBorder="1" applyAlignment="1">
      <alignment horizontal="center" vertical="center" wrapText="1"/>
    </xf>
    <xf numFmtId="0" fontId="12" fillId="0" borderId="38" xfId="1" applyFont="1" applyBorder="1" applyAlignment="1">
      <alignment horizontal="center" vertical="center" wrapText="1"/>
    </xf>
  </cellXfs>
  <cellStyles count="59">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xfId="52" builtinId="5"/>
    <cellStyle name="ハイパーリンク" xfId="53" builtinId="8"/>
    <cellStyle name="メモ 2" xfId="33" xr:uid="{00000000-0005-0000-0000-00001D000000}"/>
    <cellStyle name="リンク セル 2" xfId="34" xr:uid="{00000000-0005-0000-0000-00001E000000}"/>
    <cellStyle name="悪い 2" xfId="35" xr:uid="{00000000-0005-0000-0000-00001F000000}"/>
    <cellStyle name="計算 2" xfId="36" xr:uid="{00000000-0005-0000-0000-000020000000}"/>
    <cellStyle name="警告文 2" xfId="37" xr:uid="{00000000-0005-0000-0000-000021000000}"/>
    <cellStyle name="見出し 1 2" xfId="38" xr:uid="{00000000-0005-0000-0000-000022000000}"/>
    <cellStyle name="見出し 2 2" xfId="39" xr:uid="{00000000-0005-0000-0000-000023000000}"/>
    <cellStyle name="見出し 3 2" xfId="40" xr:uid="{00000000-0005-0000-0000-000024000000}"/>
    <cellStyle name="見出し 4 2" xfId="41" xr:uid="{00000000-0005-0000-0000-000025000000}"/>
    <cellStyle name="集計 2" xfId="42" xr:uid="{00000000-0005-0000-0000-000026000000}"/>
    <cellStyle name="出力 2" xfId="43" xr:uid="{00000000-0005-0000-0000-000027000000}"/>
    <cellStyle name="説明文 2" xfId="44" xr:uid="{00000000-0005-0000-0000-000028000000}"/>
    <cellStyle name="通貨 2" xfId="3" xr:uid="{00000000-0005-0000-0000-000029000000}"/>
    <cellStyle name="入力 2" xfId="45" xr:uid="{00000000-0005-0000-0000-00002A000000}"/>
    <cellStyle name="標準" xfId="0" builtinId="0"/>
    <cellStyle name="標準 11 3" xfId="51" xr:uid="{00000000-0005-0000-0000-00002C000000}"/>
    <cellStyle name="標準 2" xfId="2" xr:uid="{00000000-0005-0000-0000-00002D000000}"/>
    <cellStyle name="標準 2 2" xfId="46" xr:uid="{00000000-0005-0000-0000-00002E000000}"/>
    <cellStyle name="標準 3" xfId="47" xr:uid="{00000000-0005-0000-0000-00002F000000}"/>
    <cellStyle name="標準 4" xfId="5" xr:uid="{00000000-0005-0000-0000-000030000000}"/>
    <cellStyle name="標準 9 2" xfId="1" xr:uid="{00000000-0005-0000-0000-000031000000}"/>
    <cellStyle name="標準 9 2 5" xfId="4" xr:uid="{00000000-0005-0000-0000-000032000000}"/>
    <cellStyle name="標準 9 2 5 2 2 2 2" xfId="50" xr:uid="{00000000-0005-0000-0000-000033000000}"/>
    <cellStyle name="標準 9 2 5 2 2 2 2 2" xfId="55" xr:uid="{00000000-0005-0000-0000-000034000000}"/>
    <cellStyle name="標準 9 2 5 2 2 2 2 2 2" xfId="57" xr:uid="{00000000-0005-0000-0000-000035000000}"/>
    <cellStyle name="標準 9 2 5 2 2 2 3" xfId="56" xr:uid="{00000000-0005-0000-0000-000036000000}"/>
    <cellStyle name="標準 9 2 5 2 2 2 4" xfId="58" xr:uid="{00000000-0005-0000-0000-000037000000}"/>
    <cellStyle name="標準 9 2 5 2 2 2 5" xfId="49" xr:uid="{00000000-0005-0000-0000-000038000000}"/>
    <cellStyle name="標準 9 2 7 2" xfId="54" xr:uid="{00000000-0005-0000-0000-000039000000}"/>
    <cellStyle name="良い 2" xfId="48" xr:uid="{00000000-0005-0000-0000-00003A000000}"/>
  </cellStyles>
  <dxfs count="103">
    <dxf>
      <font>
        <strike val="0"/>
        <outline val="0"/>
        <shadow val="0"/>
        <u val="none"/>
        <vertAlign val="baseline"/>
        <sz val="9"/>
      </font>
    </dxf>
    <dxf>
      <font>
        <strike val="0"/>
        <outline val="0"/>
        <shadow val="0"/>
        <u val="none"/>
        <vertAlign val="baseline"/>
        <sz val="9"/>
      </font>
    </dxf>
    <dxf>
      <font>
        <strike val="0"/>
        <outline val="0"/>
        <shadow val="0"/>
        <u val="none"/>
        <vertAlign val="baseline"/>
        <sz val="9"/>
        <color auto="1"/>
        <name val="游ゴシック"/>
        <scheme val="minor"/>
      </font>
    </dxf>
    <dxf>
      <font>
        <strike val="0"/>
        <outline val="0"/>
        <shadow val="0"/>
        <u val="none"/>
        <vertAlign val="baseline"/>
        <sz val="9"/>
      </font>
    </dxf>
    <dxf>
      <font>
        <strike val="0"/>
        <outline val="0"/>
        <shadow val="0"/>
        <u val="none"/>
        <vertAlign val="baseline"/>
        <sz val="9"/>
        <color auto="1"/>
        <name val="游ゴシック"/>
        <scheme val="minor"/>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9"/>
        <color auto="1"/>
        <name val="游ゴシック"/>
        <scheme val="minor"/>
      </font>
    </dxf>
    <dxf>
      <font>
        <strike val="0"/>
        <outline val="0"/>
        <shadow val="0"/>
        <u val="none"/>
        <vertAlign val="baseline"/>
        <sz val="9"/>
        <color auto="1"/>
        <name val="游ゴシック"/>
        <scheme val="minor"/>
      </font>
    </dxf>
    <dxf>
      <font>
        <strike val="0"/>
        <outline val="0"/>
        <shadow val="0"/>
        <u val="none"/>
        <vertAlign val="baseline"/>
        <sz val="9"/>
        <color auto="1"/>
        <name val="游ゴシック"/>
        <scheme val="minor"/>
      </font>
      <fill>
        <patternFill patternType="solid">
          <fgColor indexed="64"/>
          <bgColor rgb="FF00B0F0"/>
        </patternFill>
      </fill>
      <alignment horizontal="center" vertical="bottom" textRotation="0" wrapText="0" indent="0" justifyLastLine="0" shrinkToFit="0" readingOrder="0"/>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8"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8"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8"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8" tint="0.79998168889431442"/>
        </patternFill>
      </fill>
    </dxf>
    <dxf>
      <fill>
        <patternFill>
          <bgColor theme="8"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val="0"/>
        <color rgb="FFFF0000"/>
      </font>
    </dxf>
    <dxf>
      <font>
        <b/>
        <i val="0"/>
        <color rgb="FFFF0000"/>
      </font>
    </dxf>
    <dxf>
      <font>
        <b/>
        <i val="0"/>
        <color rgb="FFFF0000"/>
      </font>
    </dxf>
    <dxf>
      <fill>
        <patternFill>
          <bgColor theme="2" tint="-9.9948118533890809E-2"/>
        </patternFill>
      </fill>
    </dxf>
    <dxf>
      <fill>
        <patternFill>
          <bgColor theme="2"/>
        </patternFill>
      </fill>
    </dxf>
    <dxf>
      <fill>
        <patternFill>
          <bgColor theme="8" tint="0.79998168889431442"/>
        </patternFill>
      </fill>
    </dxf>
    <dxf>
      <fill>
        <patternFill>
          <bgColor theme="5"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8"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2"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8"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8"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2" tint="-0.24994659260841701"/>
        </patternFill>
      </fill>
    </dxf>
    <dxf>
      <fill>
        <patternFill>
          <bgColor theme="8"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8"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E1F2FF"/>
      <color rgb="FFFFFBEF"/>
      <color rgb="FFEBF0F9"/>
      <color rgb="FFB4C6E7"/>
      <color rgb="FFFFFFFF"/>
      <color rgb="FFF6FAF4"/>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ja-JP" altLang="en-US" sz="1200"/>
              <a:t>貴社の豊田市</a:t>
            </a:r>
            <a:r>
              <a:rPr lang="en-US" altLang="ja-JP" sz="1200"/>
              <a:t>SDGs</a:t>
            </a:r>
            <a:r>
              <a:rPr lang="ja-JP" altLang="en-US" sz="1200"/>
              <a:t>認証　評価結果</a:t>
            </a:r>
            <a:endParaRPr lang="ja-JP"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267644122720623"/>
          <c:y val="0.22834395162747076"/>
          <c:w val="0.56861627775093482"/>
          <c:h val="0.68251531559151857"/>
        </c:manualLayout>
      </c:layout>
      <c:radarChart>
        <c:radarStyle val="filled"/>
        <c:varyColors val="0"/>
        <c:ser>
          <c:idx val="1"/>
          <c:order val="1"/>
          <c:tx>
            <c:strRef>
              <c:f>【評価】診断結果計算シート!$F$25</c:f>
              <c:strCache>
                <c:ptCount val="1"/>
                <c:pt idx="0">
                  <c:v>80%達成</c:v>
                </c:pt>
              </c:strCache>
            </c:strRef>
          </c:tx>
          <c:spPr>
            <a:solidFill>
              <a:srgbClr val="ED7D31"/>
            </a:solidFill>
            <a:ln>
              <a:noFill/>
            </a:ln>
            <a:effectLst/>
          </c:spPr>
          <c:cat>
            <c:strRef>
              <c:f>【評価】診断結果計算シート!$D$26:$D$29</c:f>
              <c:strCache>
                <c:ptCount val="4"/>
                <c:pt idx="0">
                  <c:v>環境</c:v>
                </c:pt>
                <c:pt idx="1">
                  <c:v>社会</c:v>
                </c:pt>
                <c:pt idx="2">
                  <c:v>ガバナンス</c:v>
                </c:pt>
                <c:pt idx="3">
                  <c:v>地域</c:v>
                </c:pt>
              </c:strCache>
            </c:strRef>
          </c:cat>
          <c:val>
            <c:numRef>
              <c:f>【評価】診断結果計算シート!$F$26:$F$29</c:f>
              <c:numCache>
                <c:formatCode>General</c:formatCode>
                <c:ptCount val="4"/>
                <c:pt idx="0">
                  <c:v>10</c:v>
                </c:pt>
                <c:pt idx="1">
                  <c:v>10</c:v>
                </c:pt>
                <c:pt idx="2">
                  <c:v>10</c:v>
                </c:pt>
                <c:pt idx="3">
                  <c:v>10</c:v>
                </c:pt>
              </c:numCache>
            </c:numRef>
          </c:val>
          <c:extLst>
            <c:ext xmlns:c16="http://schemas.microsoft.com/office/drawing/2014/chart" uri="{C3380CC4-5D6E-409C-BE32-E72D297353CC}">
              <c16:uniqueId val="{00000000-509C-4ADA-A625-49E8390A4E52}"/>
            </c:ext>
          </c:extLst>
        </c:ser>
        <c:ser>
          <c:idx val="2"/>
          <c:order val="2"/>
          <c:tx>
            <c:strRef>
              <c:f>【評価】診断結果計算シート!$G$25</c:f>
              <c:strCache>
                <c:ptCount val="1"/>
                <c:pt idx="0">
                  <c:v>60%達成</c:v>
                </c:pt>
              </c:strCache>
            </c:strRef>
          </c:tx>
          <c:spPr>
            <a:solidFill>
              <a:srgbClr val="FFC000"/>
            </a:solidFill>
            <a:ln>
              <a:noFill/>
            </a:ln>
            <a:effectLst/>
          </c:spPr>
          <c:cat>
            <c:strRef>
              <c:f>【評価】診断結果計算シート!$D$26:$D$29</c:f>
              <c:strCache>
                <c:ptCount val="4"/>
                <c:pt idx="0">
                  <c:v>環境</c:v>
                </c:pt>
                <c:pt idx="1">
                  <c:v>社会</c:v>
                </c:pt>
                <c:pt idx="2">
                  <c:v>ガバナンス</c:v>
                </c:pt>
                <c:pt idx="3">
                  <c:v>地域</c:v>
                </c:pt>
              </c:strCache>
            </c:strRef>
          </c:cat>
          <c:val>
            <c:numRef>
              <c:f>【評価】診断結果計算シート!$G$26:$G$29</c:f>
              <c:numCache>
                <c:formatCode>General</c:formatCode>
                <c:ptCount val="4"/>
                <c:pt idx="0">
                  <c:v>8</c:v>
                </c:pt>
                <c:pt idx="1">
                  <c:v>8</c:v>
                </c:pt>
                <c:pt idx="2">
                  <c:v>8</c:v>
                </c:pt>
                <c:pt idx="3">
                  <c:v>8</c:v>
                </c:pt>
              </c:numCache>
            </c:numRef>
          </c:val>
          <c:extLst>
            <c:ext xmlns:c16="http://schemas.microsoft.com/office/drawing/2014/chart" uri="{C3380CC4-5D6E-409C-BE32-E72D297353CC}">
              <c16:uniqueId val="{00000001-509C-4ADA-A625-49E8390A4E52}"/>
            </c:ext>
          </c:extLst>
        </c:ser>
        <c:ser>
          <c:idx val="3"/>
          <c:order val="3"/>
          <c:tx>
            <c:strRef>
              <c:f>【評価】診断結果計算シート!$H$25</c:f>
              <c:strCache>
                <c:ptCount val="1"/>
                <c:pt idx="0">
                  <c:v>30%達成</c:v>
                </c:pt>
              </c:strCache>
            </c:strRef>
          </c:tx>
          <c:spPr>
            <a:solidFill>
              <a:srgbClr val="FFE699"/>
            </a:solidFill>
            <a:ln>
              <a:noFill/>
            </a:ln>
            <a:effectLst/>
          </c:spPr>
          <c:cat>
            <c:strRef>
              <c:f>【評価】診断結果計算シート!$D$26:$D$29</c:f>
              <c:strCache>
                <c:ptCount val="4"/>
                <c:pt idx="0">
                  <c:v>環境</c:v>
                </c:pt>
                <c:pt idx="1">
                  <c:v>社会</c:v>
                </c:pt>
                <c:pt idx="2">
                  <c:v>ガバナンス</c:v>
                </c:pt>
                <c:pt idx="3">
                  <c:v>地域</c:v>
                </c:pt>
              </c:strCache>
            </c:strRef>
          </c:cat>
          <c:val>
            <c:numRef>
              <c:f>【評価】診断結果計算シート!$H$26:$H$29</c:f>
              <c:numCache>
                <c:formatCode>General</c:formatCode>
                <c:ptCount val="4"/>
                <c:pt idx="0">
                  <c:v>6</c:v>
                </c:pt>
                <c:pt idx="1">
                  <c:v>6</c:v>
                </c:pt>
                <c:pt idx="2">
                  <c:v>6</c:v>
                </c:pt>
                <c:pt idx="3">
                  <c:v>6</c:v>
                </c:pt>
              </c:numCache>
            </c:numRef>
          </c:val>
          <c:extLst>
            <c:ext xmlns:c16="http://schemas.microsoft.com/office/drawing/2014/chart" uri="{C3380CC4-5D6E-409C-BE32-E72D297353CC}">
              <c16:uniqueId val="{00000002-509C-4ADA-A625-49E8390A4E52}"/>
            </c:ext>
          </c:extLst>
        </c:ser>
        <c:dLbls>
          <c:showLegendKey val="0"/>
          <c:showVal val="0"/>
          <c:showCatName val="0"/>
          <c:showSerName val="0"/>
          <c:showPercent val="0"/>
          <c:showBubbleSize val="0"/>
        </c:dLbls>
        <c:axId val="476245752"/>
        <c:axId val="476246536"/>
      </c:radarChart>
      <c:radarChart>
        <c:radarStyle val="marker"/>
        <c:varyColors val="0"/>
        <c:ser>
          <c:idx val="0"/>
          <c:order val="0"/>
          <c:tx>
            <c:strRef>
              <c:f>【評価】診断結果計算シート!$E$25</c:f>
              <c:strCache>
                <c:ptCount val="1"/>
                <c:pt idx="0">
                  <c:v>貴社</c:v>
                </c:pt>
              </c:strCache>
            </c:strRef>
          </c:tx>
          <c:spPr>
            <a:ln w="28575" cap="rnd">
              <a:solidFill>
                <a:srgbClr val="0070C0"/>
              </a:solidFill>
              <a:round/>
            </a:ln>
            <a:effectLst/>
          </c:spPr>
          <c:marker>
            <c:symbol val="circle"/>
            <c:size val="5"/>
            <c:spPr>
              <a:solidFill>
                <a:srgbClr val="0070C0"/>
              </a:solidFill>
              <a:ln w="9525">
                <a:noFill/>
              </a:ln>
              <a:effectLst/>
            </c:spPr>
          </c:marker>
          <c:cat>
            <c:strRef>
              <c:f>【評価】診断結果計算シート!$D$26:$D$29</c:f>
              <c:strCache>
                <c:ptCount val="4"/>
                <c:pt idx="0">
                  <c:v>環境</c:v>
                </c:pt>
                <c:pt idx="1">
                  <c:v>社会</c:v>
                </c:pt>
                <c:pt idx="2">
                  <c:v>ガバナンス</c:v>
                </c:pt>
                <c:pt idx="3">
                  <c:v>地域</c:v>
                </c:pt>
              </c:strCache>
            </c:strRef>
          </c:cat>
          <c:val>
            <c:numRef>
              <c:f>【評価】診断結果計算シート!$E$26:$E$29</c:f>
              <c:numCache>
                <c:formatCode>0_ </c:formatCode>
                <c:ptCount val="4"/>
                <c:pt idx="0">
                  <c:v>0</c:v>
                </c:pt>
                <c:pt idx="1">
                  <c:v>0</c:v>
                </c:pt>
                <c:pt idx="2">
                  <c:v>0</c:v>
                </c:pt>
                <c:pt idx="3">
                  <c:v>0</c:v>
                </c:pt>
              </c:numCache>
            </c:numRef>
          </c:val>
          <c:extLst>
            <c:ext xmlns:c16="http://schemas.microsoft.com/office/drawing/2014/chart" uri="{C3380CC4-5D6E-409C-BE32-E72D297353CC}">
              <c16:uniqueId val="{00000003-509C-4ADA-A625-49E8390A4E52}"/>
            </c:ext>
          </c:extLst>
        </c:ser>
        <c:dLbls>
          <c:showLegendKey val="0"/>
          <c:showVal val="0"/>
          <c:showCatName val="0"/>
          <c:showSerName val="0"/>
          <c:showPercent val="0"/>
          <c:showBubbleSize val="0"/>
        </c:dLbls>
        <c:axId val="476245752"/>
        <c:axId val="476246536"/>
      </c:radarChart>
      <c:catAx>
        <c:axId val="4762457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6246536"/>
        <c:crosses val="autoZero"/>
        <c:auto val="1"/>
        <c:lblAlgn val="ctr"/>
        <c:lblOffset val="100"/>
        <c:noMultiLvlLbl val="0"/>
      </c:catAx>
      <c:valAx>
        <c:axId val="476246536"/>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effectLst>
                  <a:glow rad="127000">
                    <a:srgbClr val="FFFFFF"/>
                  </a:glow>
                </a:effectLst>
                <a:latin typeface="+mn-lt"/>
                <a:ea typeface="+mn-ea"/>
                <a:cs typeface="+mn-cs"/>
              </a:defRPr>
            </a:pPr>
            <a:endParaRPr lang="ja-JP"/>
          </a:p>
        </c:txPr>
        <c:crossAx val="476245752"/>
        <c:crosses val="autoZero"/>
        <c:crossBetween val="between"/>
        <c:majorUnit val="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C0C0C0"/>
      </a:solidFill>
      <a:round/>
    </a:ln>
    <a:effectLst/>
  </c:spPr>
  <c:txPr>
    <a:bodyPr/>
    <a:lstStyle/>
    <a:p>
      <a:pPr>
        <a:defRPr sz="1600"/>
      </a:pPr>
      <a:endParaRPr lang="ja-JP"/>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ja-JP" altLang="en-US" sz="1200"/>
              <a:t>貴社の豊田市</a:t>
            </a:r>
            <a:r>
              <a:rPr lang="en-US" altLang="ja-JP" sz="1200"/>
              <a:t>SDGs</a:t>
            </a:r>
            <a:r>
              <a:rPr lang="ja-JP" altLang="en-US" sz="1200"/>
              <a:t>認証　評価結果</a:t>
            </a:r>
            <a:endParaRPr lang="ja-JP"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267644122720623"/>
          <c:y val="0.22834395162747076"/>
          <c:w val="0.56861627775093482"/>
          <c:h val="0.68251531559151857"/>
        </c:manualLayout>
      </c:layout>
      <c:radarChart>
        <c:radarStyle val="filled"/>
        <c:varyColors val="0"/>
        <c:ser>
          <c:idx val="1"/>
          <c:order val="1"/>
          <c:tx>
            <c:strRef>
              <c:f>【評価】診断結果計算シート!$F$25</c:f>
              <c:strCache>
                <c:ptCount val="1"/>
                <c:pt idx="0">
                  <c:v>80%達成</c:v>
                </c:pt>
              </c:strCache>
            </c:strRef>
          </c:tx>
          <c:spPr>
            <a:solidFill>
              <a:srgbClr val="ED7D31"/>
            </a:solidFill>
            <a:ln>
              <a:noFill/>
            </a:ln>
            <a:effectLst/>
          </c:spPr>
          <c:cat>
            <c:strRef>
              <c:f>【評価】診断結果計算シート!$D$26:$D$29</c:f>
              <c:strCache>
                <c:ptCount val="4"/>
                <c:pt idx="0">
                  <c:v>環境</c:v>
                </c:pt>
                <c:pt idx="1">
                  <c:v>社会</c:v>
                </c:pt>
                <c:pt idx="2">
                  <c:v>ガバナンス</c:v>
                </c:pt>
                <c:pt idx="3">
                  <c:v>地域</c:v>
                </c:pt>
              </c:strCache>
            </c:strRef>
          </c:cat>
          <c:val>
            <c:numRef>
              <c:f>【評価】診断結果計算シート!$F$26:$F$29</c:f>
              <c:numCache>
                <c:formatCode>General</c:formatCode>
                <c:ptCount val="4"/>
                <c:pt idx="0">
                  <c:v>10</c:v>
                </c:pt>
                <c:pt idx="1">
                  <c:v>10</c:v>
                </c:pt>
                <c:pt idx="2">
                  <c:v>10</c:v>
                </c:pt>
                <c:pt idx="3">
                  <c:v>10</c:v>
                </c:pt>
              </c:numCache>
            </c:numRef>
          </c:val>
          <c:extLst>
            <c:ext xmlns:c16="http://schemas.microsoft.com/office/drawing/2014/chart" uri="{C3380CC4-5D6E-409C-BE32-E72D297353CC}">
              <c16:uniqueId val="{00000000-2F0F-43E6-862A-BB93508F043C}"/>
            </c:ext>
          </c:extLst>
        </c:ser>
        <c:ser>
          <c:idx val="2"/>
          <c:order val="2"/>
          <c:tx>
            <c:strRef>
              <c:f>【評価】診断結果計算シート!$G$25</c:f>
              <c:strCache>
                <c:ptCount val="1"/>
                <c:pt idx="0">
                  <c:v>60%達成</c:v>
                </c:pt>
              </c:strCache>
            </c:strRef>
          </c:tx>
          <c:spPr>
            <a:solidFill>
              <a:srgbClr val="FFC000"/>
            </a:solidFill>
            <a:ln>
              <a:noFill/>
            </a:ln>
            <a:effectLst/>
          </c:spPr>
          <c:cat>
            <c:strRef>
              <c:f>【評価】診断結果計算シート!$D$26:$D$29</c:f>
              <c:strCache>
                <c:ptCount val="4"/>
                <c:pt idx="0">
                  <c:v>環境</c:v>
                </c:pt>
                <c:pt idx="1">
                  <c:v>社会</c:v>
                </c:pt>
                <c:pt idx="2">
                  <c:v>ガバナンス</c:v>
                </c:pt>
                <c:pt idx="3">
                  <c:v>地域</c:v>
                </c:pt>
              </c:strCache>
            </c:strRef>
          </c:cat>
          <c:val>
            <c:numRef>
              <c:f>【評価】診断結果計算シート!$G$26:$G$29</c:f>
              <c:numCache>
                <c:formatCode>General</c:formatCode>
                <c:ptCount val="4"/>
                <c:pt idx="0">
                  <c:v>8</c:v>
                </c:pt>
                <c:pt idx="1">
                  <c:v>8</c:v>
                </c:pt>
                <c:pt idx="2">
                  <c:v>8</c:v>
                </c:pt>
                <c:pt idx="3">
                  <c:v>8</c:v>
                </c:pt>
              </c:numCache>
            </c:numRef>
          </c:val>
          <c:extLst>
            <c:ext xmlns:c16="http://schemas.microsoft.com/office/drawing/2014/chart" uri="{C3380CC4-5D6E-409C-BE32-E72D297353CC}">
              <c16:uniqueId val="{00000001-2F0F-43E6-862A-BB93508F043C}"/>
            </c:ext>
          </c:extLst>
        </c:ser>
        <c:ser>
          <c:idx val="3"/>
          <c:order val="3"/>
          <c:tx>
            <c:strRef>
              <c:f>【評価】診断結果計算シート!$H$25</c:f>
              <c:strCache>
                <c:ptCount val="1"/>
                <c:pt idx="0">
                  <c:v>30%達成</c:v>
                </c:pt>
              </c:strCache>
            </c:strRef>
          </c:tx>
          <c:spPr>
            <a:solidFill>
              <a:srgbClr val="FFE699"/>
            </a:solidFill>
            <a:ln>
              <a:noFill/>
            </a:ln>
            <a:effectLst/>
          </c:spPr>
          <c:cat>
            <c:strRef>
              <c:f>【評価】診断結果計算シート!$D$26:$D$29</c:f>
              <c:strCache>
                <c:ptCount val="4"/>
                <c:pt idx="0">
                  <c:v>環境</c:v>
                </c:pt>
                <c:pt idx="1">
                  <c:v>社会</c:v>
                </c:pt>
                <c:pt idx="2">
                  <c:v>ガバナンス</c:v>
                </c:pt>
                <c:pt idx="3">
                  <c:v>地域</c:v>
                </c:pt>
              </c:strCache>
            </c:strRef>
          </c:cat>
          <c:val>
            <c:numRef>
              <c:f>【評価】診断結果計算シート!$H$26:$H$29</c:f>
              <c:numCache>
                <c:formatCode>General</c:formatCode>
                <c:ptCount val="4"/>
                <c:pt idx="0">
                  <c:v>6</c:v>
                </c:pt>
                <c:pt idx="1">
                  <c:v>6</c:v>
                </c:pt>
                <c:pt idx="2">
                  <c:v>6</c:v>
                </c:pt>
                <c:pt idx="3">
                  <c:v>6</c:v>
                </c:pt>
              </c:numCache>
            </c:numRef>
          </c:val>
          <c:extLst>
            <c:ext xmlns:c16="http://schemas.microsoft.com/office/drawing/2014/chart" uri="{C3380CC4-5D6E-409C-BE32-E72D297353CC}">
              <c16:uniqueId val="{00000002-2F0F-43E6-862A-BB93508F043C}"/>
            </c:ext>
          </c:extLst>
        </c:ser>
        <c:ser>
          <c:idx val="4"/>
          <c:order val="4"/>
          <c:tx>
            <c:strRef>
              <c:f>【評価】診断結果計算シート!$I$25</c:f>
              <c:strCache>
                <c:ptCount val="1"/>
                <c:pt idx="0">
                  <c:v>非認証</c:v>
                </c:pt>
              </c:strCache>
            </c:strRef>
          </c:tx>
          <c:spPr>
            <a:solidFill>
              <a:sysClr val="window" lastClr="FFFFFF"/>
            </a:solidFill>
            <a:ln>
              <a:solidFill>
                <a:sysClr val="window" lastClr="FFFFFF"/>
              </a:solidFill>
            </a:ln>
            <a:effectLst/>
          </c:spPr>
          <c:cat>
            <c:strRef>
              <c:f>【評価】診断結果計算シート!$D$26:$D$29</c:f>
              <c:strCache>
                <c:ptCount val="4"/>
                <c:pt idx="0">
                  <c:v>環境</c:v>
                </c:pt>
                <c:pt idx="1">
                  <c:v>社会</c:v>
                </c:pt>
                <c:pt idx="2">
                  <c:v>ガバナンス</c:v>
                </c:pt>
                <c:pt idx="3">
                  <c:v>地域</c:v>
                </c:pt>
              </c:strCache>
            </c:strRef>
          </c:cat>
          <c:val>
            <c:numRef>
              <c:f>【評価】診断結果計算シート!$I$26:$I$29</c:f>
              <c:numCache>
                <c:formatCode>General</c:formatCode>
                <c:ptCount val="4"/>
                <c:pt idx="0">
                  <c:v>3</c:v>
                </c:pt>
                <c:pt idx="1">
                  <c:v>3</c:v>
                </c:pt>
                <c:pt idx="2">
                  <c:v>3</c:v>
                </c:pt>
                <c:pt idx="3">
                  <c:v>3</c:v>
                </c:pt>
              </c:numCache>
            </c:numRef>
          </c:val>
          <c:extLst>
            <c:ext xmlns:c16="http://schemas.microsoft.com/office/drawing/2014/chart" uri="{C3380CC4-5D6E-409C-BE32-E72D297353CC}">
              <c16:uniqueId val="{00000005-2F0F-43E6-862A-BB93508F043C}"/>
            </c:ext>
          </c:extLst>
        </c:ser>
        <c:dLbls>
          <c:showLegendKey val="0"/>
          <c:showVal val="0"/>
          <c:showCatName val="0"/>
          <c:showSerName val="0"/>
          <c:showPercent val="0"/>
          <c:showBubbleSize val="0"/>
        </c:dLbls>
        <c:axId val="476247320"/>
        <c:axId val="476250064"/>
      </c:radarChart>
      <c:radarChart>
        <c:radarStyle val="marker"/>
        <c:varyColors val="0"/>
        <c:ser>
          <c:idx val="0"/>
          <c:order val="0"/>
          <c:tx>
            <c:strRef>
              <c:f>【評価】診断結果計算シート!$E$25</c:f>
              <c:strCache>
                <c:ptCount val="1"/>
                <c:pt idx="0">
                  <c:v>貴社</c:v>
                </c:pt>
              </c:strCache>
            </c:strRef>
          </c:tx>
          <c:spPr>
            <a:ln w="28575" cap="rnd">
              <a:solidFill>
                <a:srgbClr val="0070C0"/>
              </a:solidFill>
              <a:round/>
            </a:ln>
            <a:effectLst/>
          </c:spPr>
          <c:marker>
            <c:symbol val="circle"/>
            <c:size val="5"/>
            <c:spPr>
              <a:solidFill>
                <a:srgbClr val="0070C0"/>
              </a:solidFill>
              <a:ln w="9525">
                <a:noFill/>
              </a:ln>
              <a:effectLst/>
            </c:spPr>
          </c:marker>
          <c:cat>
            <c:strRef>
              <c:f>【評価】診断結果計算シート!$D$26:$D$29</c:f>
              <c:strCache>
                <c:ptCount val="4"/>
                <c:pt idx="0">
                  <c:v>環境</c:v>
                </c:pt>
                <c:pt idx="1">
                  <c:v>社会</c:v>
                </c:pt>
                <c:pt idx="2">
                  <c:v>ガバナンス</c:v>
                </c:pt>
                <c:pt idx="3">
                  <c:v>地域</c:v>
                </c:pt>
              </c:strCache>
            </c:strRef>
          </c:cat>
          <c:val>
            <c:numRef>
              <c:f>【評価】診断結果計算シート!$E$26:$E$29</c:f>
              <c:numCache>
                <c:formatCode>0_ </c:formatCode>
                <c:ptCount val="4"/>
                <c:pt idx="0">
                  <c:v>0</c:v>
                </c:pt>
                <c:pt idx="1">
                  <c:v>0</c:v>
                </c:pt>
                <c:pt idx="2">
                  <c:v>0</c:v>
                </c:pt>
                <c:pt idx="3">
                  <c:v>0</c:v>
                </c:pt>
              </c:numCache>
            </c:numRef>
          </c:val>
          <c:extLst>
            <c:ext xmlns:c16="http://schemas.microsoft.com/office/drawing/2014/chart" uri="{C3380CC4-5D6E-409C-BE32-E72D297353CC}">
              <c16:uniqueId val="{00000003-2F0F-43E6-862A-BB93508F043C}"/>
            </c:ext>
          </c:extLst>
        </c:ser>
        <c:dLbls>
          <c:showLegendKey val="0"/>
          <c:showVal val="0"/>
          <c:showCatName val="0"/>
          <c:showSerName val="0"/>
          <c:showPercent val="0"/>
          <c:showBubbleSize val="0"/>
        </c:dLbls>
        <c:axId val="476247320"/>
        <c:axId val="476250064"/>
      </c:radarChart>
      <c:catAx>
        <c:axId val="4762473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6250064"/>
        <c:crosses val="autoZero"/>
        <c:auto val="1"/>
        <c:lblAlgn val="ctr"/>
        <c:lblOffset val="100"/>
        <c:noMultiLvlLbl val="0"/>
      </c:catAx>
      <c:valAx>
        <c:axId val="476250064"/>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effectLst>
                  <a:glow rad="127000">
                    <a:srgbClr val="FFFFFF"/>
                  </a:glow>
                </a:effectLst>
                <a:latin typeface="+mn-lt"/>
                <a:ea typeface="+mn-ea"/>
                <a:cs typeface="+mn-cs"/>
              </a:defRPr>
            </a:pPr>
            <a:endParaRPr lang="ja-JP"/>
          </a:p>
        </c:txPr>
        <c:crossAx val="476247320"/>
        <c:crosses val="autoZero"/>
        <c:crossBetween val="between"/>
        <c:majorUnit val="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C0C0C0"/>
      </a:solidFill>
      <a:round/>
    </a:ln>
    <a:effectLst/>
  </c:spPr>
  <c:txPr>
    <a:bodyPr/>
    <a:lstStyle/>
    <a:p>
      <a:pPr>
        <a:defRPr sz="1600"/>
      </a:pPr>
      <a:endParaRPr lang="ja-JP"/>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ja-JP" altLang="en-US" sz="1200"/>
              <a:t>貴社の豊田市</a:t>
            </a:r>
            <a:r>
              <a:rPr lang="en-US" altLang="ja-JP" sz="1200"/>
              <a:t>SDGs</a:t>
            </a:r>
            <a:r>
              <a:rPr lang="ja-JP" altLang="en-US" sz="1200"/>
              <a:t>認証　評価結果</a:t>
            </a:r>
            <a:endParaRPr lang="ja-JP" sz="1200"/>
          </a:p>
        </c:rich>
      </c:tx>
      <c:layout>
        <c:manualLayout>
          <c:xMode val="edge"/>
          <c:yMode val="edge"/>
          <c:x val="0.16341988431481966"/>
          <c:y val="1.267434712142623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3031628405134889"/>
          <c:y val="0.25534434993675775"/>
          <c:w val="0.34169254828485229"/>
          <c:h val="0.63093132460403212"/>
        </c:manualLayout>
      </c:layout>
      <c:radarChart>
        <c:radarStyle val="filled"/>
        <c:varyColors val="0"/>
        <c:ser>
          <c:idx val="1"/>
          <c:order val="1"/>
          <c:tx>
            <c:strRef>
              <c:f>【評価】診断結果計算シート!$F$25</c:f>
              <c:strCache>
                <c:ptCount val="1"/>
                <c:pt idx="0">
                  <c:v>80%達成</c:v>
                </c:pt>
              </c:strCache>
            </c:strRef>
          </c:tx>
          <c:spPr>
            <a:solidFill>
              <a:srgbClr val="ED7D31"/>
            </a:solidFill>
            <a:ln>
              <a:noFill/>
            </a:ln>
            <a:effectLst/>
          </c:spPr>
          <c:cat>
            <c:strRef>
              <c:f>【評価】診断結果計算シート!$D$26:$D$29</c:f>
              <c:strCache>
                <c:ptCount val="4"/>
                <c:pt idx="0">
                  <c:v>環境</c:v>
                </c:pt>
                <c:pt idx="1">
                  <c:v>社会</c:v>
                </c:pt>
                <c:pt idx="2">
                  <c:v>ガバナンス</c:v>
                </c:pt>
                <c:pt idx="3">
                  <c:v>地域</c:v>
                </c:pt>
              </c:strCache>
            </c:strRef>
          </c:cat>
          <c:val>
            <c:numRef>
              <c:f>【評価】診断結果計算シート!$F$26:$F$29</c:f>
              <c:numCache>
                <c:formatCode>General</c:formatCode>
                <c:ptCount val="4"/>
                <c:pt idx="0">
                  <c:v>10</c:v>
                </c:pt>
                <c:pt idx="1">
                  <c:v>10</c:v>
                </c:pt>
                <c:pt idx="2">
                  <c:v>10</c:v>
                </c:pt>
                <c:pt idx="3">
                  <c:v>10</c:v>
                </c:pt>
              </c:numCache>
            </c:numRef>
          </c:val>
          <c:extLst>
            <c:ext xmlns:c16="http://schemas.microsoft.com/office/drawing/2014/chart" uri="{C3380CC4-5D6E-409C-BE32-E72D297353CC}">
              <c16:uniqueId val="{00000000-88A6-4668-9AC8-7B78A1DD5398}"/>
            </c:ext>
          </c:extLst>
        </c:ser>
        <c:ser>
          <c:idx val="2"/>
          <c:order val="2"/>
          <c:tx>
            <c:strRef>
              <c:f>【評価】診断結果計算シート!$G$25</c:f>
              <c:strCache>
                <c:ptCount val="1"/>
                <c:pt idx="0">
                  <c:v>60%達成</c:v>
                </c:pt>
              </c:strCache>
            </c:strRef>
          </c:tx>
          <c:spPr>
            <a:solidFill>
              <a:srgbClr val="FFC000"/>
            </a:solidFill>
            <a:ln>
              <a:noFill/>
            </a:ln>
            <a:effectLst/>
          </c:spPr>
          <c:cat>
            <c:strRef>
              <c:f>【評価】診断結果計算シート!$D$26:$D$29</c:f>
              <c:strCache>
                <c:ptCount val="4"/>
                <c:pt idx="0">
                  <c:v>環境</c:v>
                </c:pt>
                <c:pt idx="1">
                  <c:v>社会</c:v>
                </c:pt>
                <c:pt idx="2">
                  <c:v>ガバナンス</c:v>
                </c:pt>
                <c:pt idx="3">
                  <c:v>地域</c:v>
                </c:pt>
              </c:strCache>
            </c:strRef>
          </c:cat>
          <c:val>
            <c:numRef>
              <c:f>【評価】診断結果計算シート!$G$26:$G$29</c:f>
              <c:numCache>
                <c:formatCode>General</c:formatCode>
                <c:ptCount val="4"/>
                <c:pt idx="0">
                  <c:v>8</c:v>
                </c:pt>
                <c:pt idx="1">
                  <c:v>8</c:v>
                </c:pt>
                <c:pt idx="2">
                  <c:v>8</c:v>
                </c:pt>
                <c:pt idx="3">
                  <c:v>8</c:v>
                </c:pt>
              </c:numCache>
            </c:numRef>
          </c:val>
          <c:extLst>
            <c:ext xmlns:c16="http://schemas.microsoft.com/office/drawing/2014/chart" uri="{C3380CC4-5D6E-409C-BE32-E72D297353CC}">
              <c16:uniqueId val="{00000001-88A6-4668-9AC8-7B78A1DD5398}"/>
            </c:ext>
          </c:extLst>
        </c:ser>
        <c:ser>
          <c:idx val="3"/>
          <c:order val="3"/>
          <c:tx>
            <c:strRef>
              <c:f>【評価】診断結果計算シート!$H$25</c:f>
              <c:strCache>
                <c:ptCount val="1"/>
                <c:pt idx="0">
                  <c:v>30%達成</c:v>
                </c:pt>
              </c:strCache>
            </c:strRef>
          </c:tx>
          <c:spPr>
            <a:solidFill>
              <a:srgbClr val="FFE699"/>
            </a:solidFill>
            <a:ln>
              <a:noFill/>
            </a:ln>
            <a:effectLst/>
          </c:spPr>
          <c:cat>
            <c:strRef>
              <c:f>【評価】診断結果計算シート!$D$26:$D$29</c:f>
              <c:strCache>
                <c:ptCount val="4"/>
                <c:pt idx="0">
                  <c:v>環境</c:v>
                </c:pt>
                <c:pt idx="1">
                  <c:v>社会</c:v>
                </c:pt>
                <c:pt idx="2">
                  <c:v>ガバナンス</c:v>
                </c:pt>
                <c:pt idx="3">
                  <c:v>地域</c:v>
                </c:pt>
              </c:strCache>
            </c:strRef>
          </c:cat>
          <c:val>
            <c:numRef>
              <c:f>【評価】診断結果計算シート!$H$26:$H$29</c:f>
              <c:numCache>
                <c:formatCode>General</c:formatCode>
                <c:ptCount val="4"/>
                <c:pt idx="0">
                  <c:v>6</c:v>
                </c:pt>
                <c:pt idx="1">
                  <c:v>6</c:v>
                </c:pt>
                <c:pt idx="2">
                  <c:v>6</c:v>
                </c:pt>
                <c:pt idx="3">
                  <c:v>6</c:v>
                </c:pt>
              </c:numCache>
            </c:numRef>
          </c:val>
          <c:extLst>
            <c:ext xmlns:c16="http://schemas.microsoft.com/office/drawing/2014/chart" uri="{C3380CC4-5D6E-409C-BE32-E72D297353CC}">
              <c16:uniqueId val="{00000002-88A6-4668-9AC8-7B78A1DD5398}"/>
            </c:ext>
          </c:extLst>
        </c:ser>
        <c:dLbls>
          <c:showLegendKey val="0"/>
          <c:showVal val="0"/>
          <c:showCatName val="0"/>
          <c:showSerName val="0"/>
          <c:showPercent val="0"/>
          <c:showBubbleSize val="0"/>
        </c:dLbls>
        <c:axId val="476247712"/>
        <c:axId val="476250456"/>
      </c:radarChart>
      <c:radarChart>
        <c:radarStyle val="marker"/>
        <c:varyColors val="0"/>
        <c:ser>
          <c:idx val="0"/>
          <c:order val="0"/>
          <c:tx>
            <c:strRef>
              <c:f>【評価】診断結果計算シート!$E$25</c:f>
              <c:strCache>
                <c:ptCount val="1"/>
                <c:pt idx="0">
                  <c:v>貴社</c:v>
                </c:pt>
              </c:strCache>
            </c:strRef>
          </c:tx>
          <c:spPr>
            <a:ln w="28575" cap="rnd">
              <a:solidFill>
                <a:srgbClr val="0070C0"/>
              </a:solidFill>
              <a:round/>
            </a:ln>
            <a:effectLst/>
          </c:spPr>
          <c:marker>
            <c:symbol val="circle"/>
            <c:size val="5"/>
            <c:spPr>
              <a:solidFill>
                <a:srgbClr val="0070C0"/>
              </a:solidFill>
              <a:ln w="9525">
                <a:noFill/>
              </a:ln>
              <a:effectLst/>
            </c:spPr>
          </c:marker>
          <c:cat>
            <c:strRef>
              <c:f>【評価】診断結果計算シート!$D$26:$D$29</c:f>
              <c:strCache>
                <c:ptCount val="4"/>
                <c:pt idx="0">
                  <c:v>環境</c:v>
                </c:pt>
                <c:pt idx="1">
                  <c:v>社会</c:v>
                </c:pt>
                <c:pt idx="2">
                  <c:v>ガバナンス</c:v>
                </c:pt>
                <c:pt idx="3">
                  <c:v>地域</c:v>
                </c:pt>
              </c:strCache>
            </c:strRef>
          </c:cat>
          <c:val>
            <c:numRef>
              <c:f>【評価】診断結果計算シート!$E$26:$E$29</c:f>
              <c:numCache>
                <c:formatCode>0_ </c:formatCode>
                <c:ptCount val="4"/>
                <c:pt idx="0">
                  <c:v>0</c:v>
                </c:pt>
                <c:pt idx="1">
                  <c:v>0</c:v>
                </c:pt>
                <c:pt idx="2">
                  <c:v>0</c:v>
                </c:pt>
                <c:pt idx="3">
                  <c:v>0</c:v>
                </c:pt>
              </c:numCache>
            </c:numRef>
          </c:val>
          <c:extLst>
            <c:ext xmlns:c16="http://schemas.microsoft.com/office/drawing/2014/chart" uri="{C3380CC4-5D6E-409C-BE32-E72D297353CC}">
              <c16:uniqueId val="{00000003-88A6-4668-9AC8-7B78A1DD5398}"/>
            </c:ext>
          </c:extLst>
        </c:ser>
        <c:dLbls>
          <c:showLegendKey val="0"/>
          <c:showVal val="0"/>
          <c:showCatName val="0"/>
          <c:showSerName val="0"/>
          <c:showPercent val="0"/>
          <c:showBubbleSize val="0"/>
        </c:dLbls>
        <c:axId val="476247712"/>
        <c:axId val="476250456"/>
      </c:radarChart>
      <c:catAx>
        <c:axId val="4762477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ja-JP"/>
          </a:p>
        </c:txPr>
        <c:crossAx val="476250456"/>
        <c:crosses val="autoZero"/>
        <c:auto val="1"/>
        <c:lblAlgn val="ctr"/>
        <c:lblOffset val="100"/>
        <c:noMultiLvlLbl val="0"/>
      </c:catAx>
      <c:valAx>
        <c:axId val="476250456"/>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effectLst>
                  <a:glow rad="127000">
                    <a:srgbClr val="FFFFFF"/>
                  </a:glow>
                </a:effectLst>
                <a:latin typeface="+mn-lt"/>
                <a:ea typeface="+mn-ea"/>
                <a:cs typeface="+mn-cs"/>
              </a:defRPr>
            </a:pPr>
            <a:endParaRPr lang="ja-JP"/>
          </a:p>
        </c:txPr>
        <c:crossAx val="476247712"/>
        <c:crosses val="autoZero"/>
        <c:crossBetween val="between"/>
        <c:majorUnit val="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C0C0C0"/>
      </a:solidFill>
      <a:round/>
    </a:ln>
    <a:effectLst/>
  </c:spPr>
  <c:txPr>
    <a:bodyPr/>
    <a:lstStyle/>
    <a:p>
      <a:pPr>
        <a:defRPr sz="1600"/>
      </a:pPr>
      <a:endParaRPr lang="ja-JP"/>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ja-JP" altLang="en-US" sz="1200"/>
              <a:t>評価結果</a:t>
            </a:r>
            <a:endParaRPr lang="ja-JP" sz="1200"/>
          </a:p>
        </c:rich>
      </c:tx>
      <c:layout>
        <c:manualLayout>
          <c:xMode val="edge"/>
          <c:yMode val="edge"/>
          <c:x val="0.16006337104438662"/>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267644122720623"/>
          <c:y val="0.22834395162747076"/>
          <c:w val="0.56861627775093482"/>
          <c:h val="0.68251531559151857"/>
        </c:manualLayout>
      </c:layout>
      <c:radarChart>
        <c:radarStyle val="filled"/>
        <c:varyColors val="0"/>
        <c:ser>
          <c:idx val="1"/>
          <c:order val="1"/>
          <c:tx>
            <c:strRef>
              <c:f>【評価】診断結果計算シート!$F$25</c:f>
              <c:strCache>
                <c:ptCount val="1"/>
                <c:pt idx="0">
                  <c:v>80%達成</c:v>
                </c:pt>
              </c:strCache>
            </c:strRef>
          </c:tx>
          <c:spPr>
            <a:solidFill>
              <a:srgbClr val="ED7D31"/>
            </a:solidFill>
            <a:ln>
              <a:noFill/>
            </a:ln>
            <a:effectLst/>
          </c:spPr>
          <c:cat>
            <c:strRef>
              <c:f>【評価】診断結果計算シート!$D$26:$D$29</c:f>
              <c:strCache>
                <c:ptCount val="4"/>
                <c:pt idx="0">
                  <c:v>環境</c:v>
                </c:pt>
                <c:pt idx="1">
                  <c:v>社会</c:v>
                </c:pt>
                <c:pt idx="2">
                  <c:v>ガバナンス</c:v>
                </c:pt>
                <c:pt idx="3">
                  <c:v>地域</c:v>
                </c:pt>
              </c:strCache>
            </c:strRef>
          </c:cat>
          <c:val>
            <c:numRef>
              <c:f>【評価】診断結果計算シート!$F$26:$F$29</c:f>
              <c:numCache>
                <c:formatCode>General</c:formatCode>
                <c:ptCount val="4"/>
                <c:pt idx="0">
                  <c:v>10</c:v>
                </c:pt>
                <c:pt idx="1">
                  <c:v>10</c:v>
                </c:pt>
                <c:pt idx="2">
                  <c:v>10</c:v>
                </c:pt>
                <c:pt idx="3">
                  <c:v>10</c:v>
                </c:pt>
              </c:numCache>
            </c:numRef>
          </c:val>
          <c:extLst>
            <c:ext xmlns:c16="http://schemas.microsoft.com/office/drawing/2014/chart" uri="{C3380CC4-5D6E-409C-BE32-E72D297353CC}">
              <c16:uniqueId val="{00000000-1385-4EFF-85B2-78602A6D3DB6}"/>
            </c:ext>
          </c:extLst>
        </c:ser>
        <c:ser>
          <c:idx val="2"/>
          <c:order val="2"/>
          <c:tx>
            <c:strRef>
              <c:f>【評価】診断結果計算シート!$G$25</c:f>
              <c:strCache>
                <c:ptCount val="1"/>
                <c:pt idx="0">
                  <c:v>60%達成</c:v>
                </c:pt>
              </c:strCache>
            </c:strRef>
          </c:tx>
          <c:spPr>
            <a:solidFill>
              <a:srgbClr val="FFC000"/>
            </a:solidFill>
            <a:ln>
              <a:noFill/>
            </a:ln>
            <a:effectLst/>
          </c:spPr>
          <c:cat>
            <c:strRef>
              <c:f>【評価】診断結果計算シート!$D$26:$D$29</c:f>
              <c:strCache>
                <c:ptCount val="4"/>
                <c:pt idx="0">
                  <c:v>環境</c:v>
                </c:pt>
                <c:pt idx="1">
                  <c:v>社会</c:v>
                </c:pt>
                <c:pt idx="2">
                  <c:v>ガバナンス</c:v>
                </c:pt>
                <c:pt idx="3">
                  <c:v>地域</c:v>
                </c:pt>
              </c:strCache>
            </c:strRef>
          </c:cat>
          <c:val>
            <c:numRef>
              <c:f>【評価】診断結果計算シート!$G$26:$G$29</c:f>
              <c:numCache>
                <c:formatCode>General</c:formatCode>
                <c:ptCount val="4"/>
                <c:pt idx="0">
                  <c:v>8</c:v>
                </c:pt>
                <c:pt idx="1">
                  <c:v>8</c:v>
                </c:pt>
                <c:pt idx="2">
                  <c:v>8</c:v>
                </c:pt>
                <c:pt idx="3">
                  <c:v>8</c:v>
                </c:pt>
              </c:numCache>
            </c:numRef>
          </c:val>
          <c:extLst>
            <c:ext xmlns:c16="http://schemas.microsoft.com/office/drawing/2014/chart" uri="{C3380CC4-5D6E-409C-BE32-E72D297353CC}">
              <c16:uniqueId val="{00000001-1385-4EFF-85B2-78602A6D3DB6}"/>
            </c:ext>
          </c:extLst>
        </c:ser>
        <c:ser>
          <c:idx val="3"/>
          <c:order val="3"/>
          <c:tx>
            <c:strRef>
              <c:f>【評価】診断結果計算シート!$H$25</c:f>
              <c:strCache>
                <c:ptCount val="1"/>
                <c:pt idx="0">
                  <c:v>30%達成</c:v>
                </c:pt>
              </c:strCache>
            </c:strRef>
          </c:tx>
          <c:spPr>
            <a:solidFill>
              <a:srgbClr val="FFE699"/>
            </a:solidFill>
            <a:ln>
              <a:noFill/>
            </a:ln>
            <a:effectLst/>
          </c:spPr>
          <c:cat>
            <c:strRef>
              <c:f>【評価】診断結果計算シート!$D$26:$D$29</c:f>
              <c:strCache>
                <c:ptCount val="4"/>
                <c:pt idx="0">
                  <c:v>環境</c:v>
                </c:pt>
                <c:pt idx="1">
                  <c:v>社会</c:v>
                </c:pt>
                <c:pt idx="2">
                  <c:v>ガバナンス</c:v>
                </c:pt>
                <c:pt idx="3">
                  <c:v>地域</c:v>
                </c:pt>
              </c:strCache>
            </c:strRef>
          </c:cat>
          <c:val>
            <c:numRef>
              <c:f>【評価】診断結果計算シート!$H$26:$H$29</c:f>
              <c:numCache>
                <c:formatCode>General</c:formatCode>
                <c:ptCount val="4"/>
                <c:pt idx="0">
                  <c:v>6</c:v>
                </c:pt>
                <c:pt idx="1">
                  <c:v>6</c:v>
                </c:pt>
                <c:pt idx="2">
                  <c:v>6</c:v>
                </c:pt>
                <c:pt idx="3">
                  <c:v>6</c:v>
                </c:pt>
              </c:numCache>
            </c:numRef>
          </c:val>
          <c:extLst>
            <c:ext xmlns:c16="http://schemas.microsoft.com/office/drawing/2014/chart" uri="{C3380CC4-5D6E-409C-BE32-E72D297353CC}">
              <c16:uniqueId val="{00000002-1385-4EFF-85B2-78602A6D3DB6}"/>
            </c:ext>
          </c:extLst>
        </c:ser>
        <c:ser>
          <c:idx val="4"/>
          <c:order val="4"/>
          <c:tx>
            <c:strRef>
              <c:f>【評価】診断結果計算シート!$I$25</c:f>
              <c:strCache>
                <c:ptCount val="1"/>
                <c:pt idx="0">
                  <c:v>非認証</c:v>
                </c:pt>
              </c:strCache>
            </c:strRef>
          </c:tx>
          <c:spPr>
            <a:solidFill>
              <a:sysClr val="window" lastClr="FFFFFF"/>
            </a:solidFill>
            <a:ln>
              <a:solidFill>
                <a:sysClr val="window" lastClr="FFFFFF"/>
              </a:solidFill>
            </a:ln>
            <a:effectLst/>
          </c:spPr>
          <c:cat>
            <c:strRef>
              <c:f>【評価】診断結果計算シート!$D$26:$D$29</c:f>
              <c:strCache>
                <c:ptCount val="4"/>
                <c:pt idx="0">
                  <c:v>環境</c:v>
                </c:pt>
                <c:pt idx="1">
                  <c:v>社会</c:v>
                </c:pt>
                <c:pt idx="2">
                  <c:v>ガバナンス</c:v>
                </c:pt>
                <c:pt idx="3">
                  <c:v>地域</c:v>
                </c:pt>
              </c:strCache>
            </c:strRef>
          </c:cat>
          <c:val>
            <c:numRef>
              <c:f>【評価】診断結果計算シート!$I$26:$I$29</c:f>
              <c:numCache>
                <c:formatCode>General</c:formatCode>
                <c:ptCount val="4"/>
                <c:pt idx="0">
                  <c:v>3</c:v>
                </c:pt>
                <c:pt idx="1">
                  <c:v>3</c:v>
                </c:pt>
                <c:pt idx="2">
                  <c:v>3</c:v>
                </c:pt>
                <c:pt idx="3">
                  <c:v>3</c:v>
                </c:pt>
              </c:numCache>
            </c:numRef>
          </c:val>
          <c:extLst>
            <c:ext xmlns:c16="http://schemas.microsoft.com/office/drawing/2014/chart" uri="{C3380CC4-5D6E-409C-BE32-E72D297353CC}">
              <c16:uniqueId val="{00000003-1385-4EFF-85B2-78602A6D3DB6}"/>
            </c:ext>
          </c:extLst>
        </c:ser>
        <c:dLbls>
          <c:showLegendKey val="0"/>
          <c:showVal val="0"/>
          <c:showCatName val="0"/>
          <c:showSerName val="0"/>
          <c:showPercent val="0"/>
          <c:showBubbleSize val="0"/>
        </c:dLbls>
        <c:axId val="476251240"/>
        <c:axId val="476251632"/>
      </c:radarChart>
      <c:radarChart>
        <c:radarStyle val="marker"/>
        <c:varyColors val="0"/>
        <c:ser>
          <c:idx val="0"/>
          <c:order val="0"/>
          <c:tx>
            <c:strRef>
              <c:f>【評価】診断結果計算シート!$E$25</c:f>
              <c:strCache>
                <c:ptCount val="1"/>
                <c:pt idx="0">
                  <c:v>貴社</c:v>
                </c:pt>
              </c:strCache>
            </c:strRef>
          </c:tx>
          <c:spPr>
            <a:ln w="28575" cap="rnd">
              <a:solidFill>
                <a:srgbClr val="0070C0"/>
              </a:solidFill>
              <a:round/>
            </a:ln>
            <a:effectLst/>
          </c:spPr>
          <c:marker>
            <c:symbol val="circle"/>
            <c:size val="5"/>
            <c:spPr>
              <a:solidFill>
                <a:srgbClr val="0070C0"/>
              </a:solidFill>
              <a:ln w="9525">
                <a:noFill/>
              </a:ln>
              <a:effectLst/>
            </c:spPr>
          </c:marker>
          <c:cat>
            <c:strRef>
              <c:f>【評価】診断結果計算シート!$D$26:$D$29</c:f>
              <c:strCache>
                <c:ptCount val="4"/>
                <c:pt idx="0">
                  <c:v>環境</c:v>
                </c:pt>
                <c:pt idx="1">
                  <c:v>社会</c:v>
                </c:pt>
                <c:pt idx="2">
                  <c:v>ガバナンス</c:v>
                </c:pt>
                <c:pt idx="3">
                  <c:v>地域</c:v>
                </c:pt>
              </c:strCache>
            </c:strRef>
          </c:cat>
          <c:val>
            <c:numRef>
              <c:f>【評価】診断結果計算シート!$E$26:$E$29</c:f>
              <c:numCache>
                <c:formatCode>0_ </c:formatCode>
                <c:ptCount val="4"/>
                <c:pt idx="0">
                  <c:v>0</c:v>
                </c:pt>
                <c:pt idx="1">
                  <c:v>0</c:v>
                </c:pt>
                <c:pt idx="2">
                  <c:v>0</c:v>
                </c:pt>
                <c:pt idx="3">
                  <c:v>0</c:v>
                </c:pt>
              </c:numCache>
            </c:numRef>
          </c:val>
          <c:extLst>
            <c:ext xmlns:c16="http://schemas.microsoft.com/office/drawing/2014/chart" uri="{C3380CC4-5D6E-409C-BE32-E72D297353CC}">
              <c16:uniqueId val="{00000004-1385-4EFF-85B2-78602A6D3DB6}"/>
            </c:ext>
          </c:extLst>
        </c:ser>
        <c:dLbls>
          <c:showLegendKey val="0"/>
          <c:showVal val="0"/>
          <c:showCatName val="0"/>
          <c:showSerName val="0"/>
          <c:showPercent val="0"/>
          <c:showBubbleSize val="0"/>
        </c:dLbls>
        <c:axId val="476251240"/>
        <c:axId val="476251632"/>
      </c:radarChart>
      <c:catAx>
        <c:axId val="4762512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6251632"/>
        <c:crosses val="autoZero"/>
        <c:auto val="1"/>
        <c:lblAlgn val="ctr"/>
        <c:lblOffset val="100"/>
        <c:noMultiLvlLbl val="0"/>
      </c:catAx>
      <c:valAx>
        <c:axId val="476251632"/>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effectLst>
                  <a:glow rad="127000">
                    <a:srgbClr val="FFFFFF"/>
                  </a:glow>
                </a:effectLst>
                <a:latin typeface="+mn-lt"/>
                <a:ea typeface="+mn-ea"/>
                <a:cs typeface="+mn-cs"/>
              </a:defRPr>
            </a:pPr>
            <a:endParaRPr lang="ja-JP"/>
          </a:p>
        </c:txPr>
        <c:crossAx val="476251240"/>
        <c:crosses val="autoZero"/>
        <c:crossBetween val="between"/>
        <c:majorUnit val="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C0C0C0"/>
      </a:solidFill>
      <a:round/>
    </a:ln>
    <a:effectLst/>
  </c:spPr>
  <c:txPr>
    <a:bodyPr/>
    <a:lstStyle/>
    <a:p>
      <a:pPr>
        <a:defRPr sz="1600"/>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様式2号（認証チェックシート）'!$I$18" lockText="1" noThreeD="1"/>
</file>

<file path=xl/ctrlProps/ctrlProp2.xml><?xml version="1.0" encoding="utf-8"?>
<formControlPr xmlns="http://schemas.microsoft.com/office/spreadsheetml/2009/9/main" objectType="CheckBox" fmlaLink="'様式2号（認証チェックシート）'!$I$19" lockText="1" noThreeD="1"/>
</file>

<file path=xl/ctrlProps/ctrlProp3.xml><?xml version="1.0" encoding="utf-8"?>
<formControlPr xmlns="http://schemas.microsoft.com/office/spreadsheetml/2009/9/main" objectType="CheckBox" fmlaLink="'様式2号（認証チェックシート）'!$I$20" lockText="1" noThreeD="1"/>
</file>

<file path=xl/ctrlProps/ctrlProp4.xml><?xml version="1.0" encoding="utf-8"?>
<formControlPr xmlns="http://schemas.microsoft.com/office/spreadsheetml/2009/9/main" objectType="CheckBox" fmlaLink="'様式2号（認証チェックシート）'!$I$22" lockText="1" noThreeD="1"/>
</file>

<file path=xl/ctrlProps/ctrlProp5.xml><?xml version="1.0" encoding="utf-8"?>
<formControlPr xmlns="http://schemas.microsoft.com/office/spreadsheetml/2009/9/main" objectType="CheckBox" fmlaLink="'様式2号（認証チェックシート）'!$I$23" lockText="1" noThreeD="1"/>
</file>

<file path=xl/ctrlProps/ctrlProp6.xml><?xml version="1.0" encoding="utf-8"?>
<formControlPr xmlns="http://schemas.microsoft.com/office/spreadsheetml/2009/9/main" objectType="CheckBox" fmlaLink="'様式2号（認証チェックシート）'!$I$24" lockText="1" noThreeD="1"/>
</file>

<file path=xl/ctrlProps/ctrlProp7.xml><?xml version="1.0" encoding="utf-8"?>
<formControlPr xmlns="http://schemas.microsoft.com/office/spreadsheetml/2009/9/main" objectType="CheckBox" fmlaLink="'様式2号（認証チェックシート）'!$I$21" lockText="1" noThreeD="1"/>
</file>

<file path=xl/ctrlProps/ctrlProp8.xml><?xml version="1.0" encoding="utf-8"?>
<formControlPr xmlns="http://schemas.microsoft.com/office/spreadsheetml/2009/9/main" objectType="CheckBox" fmlaLink="'様式2号（認証チェックシート）'!$I$25" lockText="1" noThreeD="1"/>
</file>

<file path=xl/ctrlProps/ctrlProp9.xml><?xml version="1.0" encoding="utf-8"?>
<formControlPr xmlns="http://schemas.microsoft.com/office/spreadsheetml/2009/9/main" objectType="CheckBox" fmlaLink="'様式2号（認証チェックシート）'!$I$26" lockText="1" noThreeD="1"/>
</file>

<file path=xl/ctrlProps/ctrlProp10.xml><?xml version="1.0" encoding="utf-8"?>
<formControlPr xmlns="http://schemas.microsoft.com/office/spreadsheetml/2009/9/main" objectType="CheckBox" fmlaLink="'様式2号（認証チェックシート）'!$I$27" lockText="1" noThreeD="1"/>
</file>

<file path=xl/ctrlProps/ctrlProp11.xml><?xml version="1.0" encoding="utf-8"?>
<formControlPr xmlns="http://schemas.microsoft.com/office/spreadsheetml/2009/9/main" objectType="CheckBox" fmlaLink="'様式2号（認証チェックシート）'!$I$28" lockText="1" noThreeD="1"/>
</file>

<file path=xl/ctrlProps/ctrlProp12.xml><?xml version="1.0" encoding="utf-8"?>
<formControlPr xmlns="http://schemas.microsoft.com/office/spreadsheetml/2009/9/main" objectType="CheckBox" fmlaLink="'様式2号（認証チェックシート）'!$I$29" lockText="1" noThreeD="1"/>
</file>

<file path=xl/ctrlProps/ctrlProp13.xml><?xml version="1.0" encoding="utf-8"?>
<formControlPr xmlns="http://schemas.microsoft.com/office/spreadsheetml/2009/9/main" objectType="CheckBox" fmlaLink="'様式2号（認証チェックシート）'!$I$30" lockText="1" noThreeD="1"/>
</file>

<file path=xl/ctrlProps/ctrlProp14.xml><?xml version="1.0" encoding="utf-8"?>
<formControlPr xmlns="http://schemas.microsoft.com/office/spreadsheetml/2009/9/main" objectType="CheckBox" fmlaLink="'様式2号（認証チェックシート）'!$I$32" lockText="1" noThreeD="1"/>
</file>

<file path=xl/ctrlProps/ctrlProp15.xml><?xml version="1.0" encoding="utf-8"?>
<formControlPr xmlns="http://schemas.microsoft.com/office/spreadsheetml/2009/9/main" objectType="CheckBox" fmlaLink="'様式2号（認証チェックシート）'!$I$31" lockText="1" noThreeD="1"/>
</file>

<file path=xl/ctrlProps/ctrlProp16.xml><?xml version="1.0" encoding="utf-8"?>
<formControlPr xmlns="http://schemas.microsoft.com/office/spreadsheetml/2009/9/main" objectType="CheckBox" fmlaLink="'様式2号（認証チェックシート）'!$I$34" lockText="1" noThreeD="1"/>
</file>

<file path=xl/ctrlProps/ctrlProp17.xml><?xml version="1.0" encoding="utf-8"?>
<formControlPr xmlns="http://schemas.microsoft.com/office/spreadsheetml/2009/9/main" objectType="CheckBox" fmlaLink="'様式2号（認証チェックシート）'!$I$35" lockText="1" noThreeD="1"/>
</file>

<file path=xl/ctrlProps/ctrlProp18.xml><?xml version="1.0" encoding="utf-8"?>
<formControlPr xmlns="http://schemas.microsoft.com/office/spreadsheetml/2009/9/main" objectType="CheckBox" fmlaLink="'様式2号（認証チェックシート）'!$I$36" lockText="1" noThreeD="1"/>
</file>

<file path=xl/ctrlProps/ctrlProp19.xml><?xml version="1.0" encoding="utf-8"?>
<formControlPr xmlns="http://schemas.microsoft.com/office/spreadsheetml/2009/9/main" objectType="CheckBox" fmlaLink="'様式2号（認証チェックシート）'!$I$37" lockText="1" noThreeD="1"/>
</file>

<file path=xl/ctrlProps/ctrlProp20.xml><?xml version="1.0" encoding="utf-8"?>
<formControlPr xmlns="http://schemas.microsoft.com/office/spreadsheetml/2009/9/main" objectType="CheckBox" fmlaLink="'様式2号（認証チェックシート）'!$I$38" lockText="1" noThreeD="1"/>
</file>

<file path=xl/ctrlProps/ctrlProp21.xml><?xml version="1.0" encoding="utf-8"?>
<formControlPr xmlns="http://schemas.microsoft.com/office/spreadsheetml/2009/9/main" objectType="CheckBox" fmlaLink="'様式2号（認証チェックシート）'!$I$40" lockText="1" noThreeD="1"/>
</file>

<file path=xl/ctrlProps/ctrlProp22.xml><?xml version="1.0" encoding="utf-8"?>
<formControlPr xmlns="http://schemas.microsoft.com/office/spreadsheetml/2009/9/main" objectType="CheckBox" fmlaLink="'様式2号（認証チェックシート）'!$I$41" lockText="1" noThreeD="1"/>
</file>

<file path=xl/ctrlProps/ctrlProp23.xml><?xml version="1.0" encoding="utf-8"?>
<formControlPr xmlns="http://schemas.microsoft.com/office/spreadsheetml/2009/9/main" objectType="CheckBox" fmlaLink="'様式2号（認証チェックシート）'!$I$42" lockText="1" noThreeD="1"/>
</file>

<file path=xl/ctrlProps/ctrlProp24.xml><?xml version="1.0" encoding="utf-8"?>
<formControlPr xmlns="http://schemas.microsoft.com/office/spreadsheetml/2009/9/main" objectType="CheckBox" fmlaLink="'様式2号（認証チェックシート）'!$I$39" lockText="1" noThreeD="1"/>
</file>

<file path=xl/ctrlProps/ctrlProp25.xml><?xml version="1.0" encoding="utf-8"?>
<formControlPr xmlns="http://schemas.microsoft.com/office/spreadsheetml/2009/9/main" objectType="CheckBox" fmlaLink="'様式2号（認証チェックシート）'!$I$43" lockText="1" noThreeD="1"/>
</file>

<file path=xl/ctrlProps/ctrlProp26.xml><?xml version="1.0" encoding="utf-8"?>
<formControlPr xmlns="http://schemas.microsoft.com/office/spreadsheetml/2009/9/main" objectType="CheckBox" fmlaLink="'様式2号（認証チェックシート）'!$I$45" lockText="1" noThreeD="1"/>
</file>

<file path=xl/ctrlProps/ctrlProp27.xml><?xml version="1.0" encoding="utf-8"?>
<formControlPr xmlns="http://schemas.microsoft.com/office/spreadsheetml/2009/9/main" objectType="CheckBox" fmlaLink="'様式2号（認証チェックシート）'!$I$47" lockText="1" noThreeD="1"/>
</file>

<file path=xl/ctrlProps/ctrlProp28.xml><?xml version="1.0" encoding="utf-8"?>
<formControlPr xmlns="http://schemas.microsoft.com/office/spreadsheetml/2009/9/main" objectType="CheckBox" fmlaLink="'様式2号（認証チェックシート）'!$I$52" lockText="1" noThreeD="1"/>
</file>

<file path=xl/ctrlProps/ctrlProp29.xml><?xml version="1.0" encoding="utf-8"?>
<formControlPr xmlns="http://schemas.microsoft.com/office/spreadsheetml/2009/9/main" objectType="CheckBox" fmlaLink="'様式2号（認証チェックシート）'!$I$51" lockText="1" noThreeD="1"/>
</file>

<file path=xl/ctrlProps/ctrlProp30.xml><?xml version="1.0" encoding="utf-8"?>
<formControlPr xmlns="http://schemas.microsoft.com/office/spreadsheetml/2009/9/main" objectType="CheckBox" fmlaLink="'様式2号（認証チェックシート）'!$I$54" lockText="1" noThreeD="1"/>
</file>

<file path=xl/ctrlProps/ctrlProp31.xml><?xml version="1.0" encoding="utf-8"?>
<formControlPr xmlns="http://schemas.microsoft.com/office/spreadsheetml/2009/9/main" objectType="CheckBox" fmlaLink="'様式2号（認証チェックシート）'!$I$53" lockText="1" noThreeD="1"/>
</file>

<file path=xl/ctrlProps/ctrlProp32.xml><?xml version="1.0" encoding="utf-8"?>
<formControlPr xmlns="http://schemas.microsoft.com/office/spreadsheetml/2009/9/main" objectType="CheckBox" fmlaLink="'様式2号（認証チェックシート）'!$I$55" lockText="1" noThreeD="1"/>
</file>

<file path=xl/ctrlProps/ctrlProp33.xml><?xml version="1.0" encoding="utf-8"?>
<formControlPr xmlns="http://schemas.microsoft.com/office/spreadsheetml/2009/9/main" objectType="CheckBox" fmlaLink="'様式2号（認証チェックシート）'!$I$56" lockText="1" noThreeD="1"/>
</file>

<file path=xl/ctrlProps/ctrlProp34.xml><?xml version="1.0" encoding="utf-8"?>
<formControlPr xmlns="http://schemas.microsoft.com/office/spreadsheetml/2009/9/main" objectType="CheckBox" fmlaLink="'様式2号（認証チェックシート）'!$I$44" lockText="1" noThreeD="1"/>
</file>

<file path=xl/ctrlProps/ctrlProp35.xml><?xml version="1.0" encoding="utf-8"?>
<formControlPr xmlns="http://schemas.microsoft.com/office/spreadsheetml/2009/9/main" objectType="CheckBox" fmlaLink="'様式2号（認証チェックシート）'!$I$49" lockText="1" noThreeD="1"/>
</file>

<file path=xl/ctrlProps/ctrlProp36.xml><?xml version="1.0" encoding="utf-8"?>
<formControlPr xmlns="http://schemas.microsoft.com/office/spreadsheetml/2009/9/main" objectType="CheckBox" fmlaLink="'様式2号（認証チェックシート）'!$I$48" lockText="1" noThreeD="1"/>
</file>

<file path=xl/ctrlProps/ctrlProp37.xml><?xml version="1.0" encoding="utf-8"?>
<formControlPr xmlns="http://schemas.microsoft.com/office/spreadsheetml/2009/9/main" objectType="CheckBox" fmlaLink="'様式2号（認証チェックシート）'!$I$50" lockText="1" noThreeD="1"/>
</file>

<file path=xl/ctrlProps/ctrlProp38.xml><?xml version="1.0" encoding="utf-8"?>
<formControlPr xmlns="http://schemas.microsoft.com/office/spreadsheetml/2009/9/main" objectType="CheckBox" fmlaLink="'様式2号（認証チェックシート）'!$I$57" lockText="1" noThreeD="1"/>
</file>

<file path=xl/ctrlProps/ctrlProp39.xml><?xml version="1.0" encoding="utf-8"?>
<formControlPr xmlns="http://schemas.microsoft.com/office/spreadsheetml/2009/9/main" objectType="CheckBox" fmlaLink="'様式2号（認証チェックシート）'!$I$58" lockText="1" noThreeD="1"/>
</file>

<file path=xl/ctrlProps/ctrlProp40.xml><?xml version="1.0" encoding="utf-8"?>
<formControlPr xmlns="http://schemas.microsoft.com/office/spreadsheetml/2009/9/main" objectType="CheckBox" fmlaLink="'様式2号（認証チェックシート）'!$I$59" lockText="1" noThreeD="1"/>
</file>

<file path=xl/ctrlProps/ctrlProp41.xml><?xml version="1.0" encoding="utf-8"?>
<formControlPr xmlns="http://schemas.microsoft.com/office/spreadsheetml/2009/9/main" objectType="CheckBox" fmlaLink="'様式2号（認証チェックシート）'!$I$60" lockText="1" noThreeD="1"/>
</file>

<file path=xl/ctrlProps/ctrlProp42.xml><?xml version="1.0" encoding="utf-8"?>
<formControlPr xmlns="http://schemas.microsoft.com/office/spreadsheetml/2009/9/main" objectType="CheckBox" fmlaLink="'様式2号（認証チェックシート）'!$I$61" lockText="1" noThreeD="1"/>
</file>

<file path=xl/ctrlProps/ctrlProp43.xml><?xml version="1.0" encoding="utf-8"?>
<formControlPr xmlns="http://schemas.microsoft.com/office/spreadsheetml/2009/9/main" objectType="CheckBox" fmlaLink="'様式2号（認証チェックシート）'!$I$62" lockText="1" noThreeD="1"/>
</file>

<file path=xl/ctrlProps/ctrlProp44.xml><?xml version="1.0" encoding="utf-8"?>
<formControlPr xmlns="http://schemas.microsoft.com/office/spreadsheetml/2009/9/main" objectType="CheckBox" fmlaLink="'様式2号（認証チェックシート）'!$I$63" lockText="1" noThreeD="1"/>
</file>

<file path=xl/ctrlProps/ctrlProp45.xml><?xml version="1.0" encoding="utf-8"?>
<formControlPr xmlns="http://schemas.microsoft.com/office/spreadsheetml/2009/9/main" objectType="CheckBox" fmlaLink="'様式2号（認証チェックシート）'!$I$64" lockText="1" noThreeD="1"/>
</file>

<file path=xl/ctrlProps/ctrlProp46.xml><?xml version="1.0" encoding="utf-8"?>
<formControlPr xmlns="http://schemas.microsoft.com/office/spreadsheetml/2009/9/main" objectType="CheckBox" fmlaLink="'様式2号（認証チェックシート）'!$I$65" lockText="1" noThreeD="1"/>
</file>

<file path=xl/ctrlProps/ctrlProp47.xml><?xml version="1.0" encoding="utf-8"?>
<formControlPr xmlns="http://schemas.microsoft.com/office/spreadsheetml/2009/9/main" objectType="CheckBox" fmlaLink="'様式2号（認証チェックシート）'!$I$66" lockText="1" noThreeD="1"/>
</file>

<file path=xl/ctrlProps/ctrlProp48.xml><?xml version="1.0" encoding="utf-8"?>
<formControlPr xmlns="http://schemas.microsoft.com/office/spreadsheetml/2009/9/main" objectType="CheckBox" fmlaLink="'様式2号（認証チェックシート）'!$I$67" lockText="1" noThreeD="1"/>
</file>

<file path=xl/ctrlProps/ctrlProp49.xml><?xml version="1.0" encoding="utf-8"?>
<formControlPr xmlns="http://schemas.microsoft.com/office/spreadsheetml/2009/9/main" objectType="CheckBox" fmlaLink="'様式2号（認証チェックシート）'!$I$69" lockText="1" noThreeD="1"/>
</file>

<file path=xl/ctrlProps/ctrlProp50.xml><?xml version="1.0" encoding="utf-8"?>
<formControlPr xmlns="http://schemas.microsoft.com/office/spreadsheetml/2009/9/main" objectType="CheckBox" fmlaLink="'様式2号（認証チェックシート）'!$I$68" lockText="1" noThreeD="1"/>
</file>

<file path=xl/ctrlProps/ctrlProp51.xml><?xml version="1.0" encoding="utf-8"?>
<formControlPr xmlns="http://schemas.microsoft.com/office/spreadsheetml/2009/9/main" objectType="CheckBox" fmlaLink="'様式2号（認証チェックシート）'!$I$70" lockText="1" noThreeD="1"/>
</file>

<file path=xl/ctrlProps/ctrlProp52.xml><?xml version="1.0" encoding="utf-8"?>
<formControlPr xmlns="http://schemas.microsoft.com/office/spreadsheetml/2009/9/main" objectType="CheckBox" fmlaLink="'様式2号（認証チェックシート）'!$I$71" lockText="1" noThreeD="1"/>
</file>

<file path=xl/ctrlProps/ctrlProp53.xml><?xml version="1.0" encoding="utf-8"?>
<formControlPr xmlns="http://schemas.microsoft.com/office/spreadsheetml/2009/9/main" objectType="CheckBox" fmlaLink="'様式2号（認証チェックシート）'!$I$72" lockText="1" noThreeD="1"/>
</file>

<file path=xl/ctrlProps/ctrlProp54.xml><?xml version="1.0" encoding="utf-8"?>
<formControlPr xmlns="http://schemas.microsoft.com/office/spreadsheetml/2009/9/main" objectType="CheckBox" fmlaLink="'様式2号（認証チェックシート）'!$I$73" lockText="1" noThreeD="1"/>
</file>

<file path=xl/ctrlProps/ctrlProp55.xml><?xml version="1.0" encoding="utf-8"?>
<formControlPr xmlns="http://schemas.microsoft.com/office/spreadsheetml/2009/9/main" objectType="CheckBox" fmlaLink="'様式2号（認証チェックシート）'!$I$74" lockText="1" noThreeD="1"/>
</file>

<file path=xl/ctrlProps/ctrlProp56.xml><?xml version="1.0" encoding="utf-8"?>
<formControlPr xmlns="http://schemas.microsoft.com/office/spreadsheetml/2009/9/main" objectType="CheckBox" fmlaLink="'様式2号（認証チェックシート）'!$I$75" lockText="1" noThreeD="1"/>
</file>

<file path=xl/ctrlProps/ctrlProp57.xml><?xml version="1.0" encoding="utf-8"?>
<formControlPr xmlns="http://schemas.microsoft.com/office/spreadsheetml/2009/9/main" objectType="CheckBox" fmlaLink="'様式2号（認証チェックシート）'!$I$76" lockText="1" noThreeD="1"/>
</file>

<file path=xl/ctrlProps/ctrlProp58.xml><?xml version="1.0" encoding="utf-8"?>
<formControlPr xmlns="http://schemas.microsoft.com/office/spreadsheetml/2009/9/main" objectType="CheckBox" fmlaLink="'様式2号（認証チェックシート）'!$I$77" lockText="1" noThreeD="1"/>
</file>

<file path=xl/ctrlProps/ctrlProp59.xml><?xml version="1.0" encoding="utf-8"?>
<formControlPr xmlns="http://schemas.microsoft.com/office/spreadsheetml/2009/9/main" objectType="CheckBox" fmlaLink="'様式2号（認証チェックシート）'!$I$78" lockText="1" noThreeD="1"/>
</file>

<file path=xl/ctrlProps/ctrlProp60.xml><?xml version="1.0" encoding="utf-8"?>
<formControlPr xmlns="http://schemas.microsoft.com/office/spreadsheetml/2009/9/main" objectType="CheckBox" fmlaLink="'様式2号（認証チェックシート）'!$I$79" lockText="1" noThreeD="1"/>
</file>

<file path=xl/ctrlProps/ctrlProp61.xml><?xml version="1.0" encoding="utf-8"?>
<formControlPr xmlns="http://schemas.microsoft.com/office/spreadsheetml/2009/9/main" objectType="CheckBox" fmlaLink="'様式2号（認証チェックシート）'!$I$80" lockText="1" noThreeD="1"/>
</file>

<file path=xl/ctrlProps/ctrlProp62.xml><?xml version="1.0" encoding="utf-8"?>
<formControlPr xmlns="http://schemas.microsoft.com/office/spreadsheetml/2009/9/main" objectType="CheckBox" fmlaLink="'様式2号（認証チェックシート）'!$I$82" lockText="1" noThreeD="1"/>
</file>

<file path=xl/ctrlProps/ctrlProp63.xml><?xml version="1.0" encoding="utf-8"?>
<formControlPr xmlns="http://schemas.microsoft.com/office/spreadsheetml/2009/9/main" objectType="CheckBox" fmlaLink="'様式2号（認証チェックシート）'!$I$85" lockText="1" noThreeD="1"/>
</file>

<file path=xl/ctrlProps/ctrlProp64.xml><?xml version="1.0" encoding="utf-8"?>
<formControlPr xmlns="http://schemas.microsoft.com/office/spreadsheetml/2009/9/main" objectType="CheckBox" fmlaLink="'様式2号（認証チェックシート）'!$I$86" lockText="1" noThreeD="1"/>
</file>

<file path=xl/ctrlProps/ctrlProp65.xml><?xml version="1.0" encoding="utf-8"?>
<formControlPr xmlns="http://schemas.microsoft.com/office/spreadsheetml/2009/9/main" objectType="CheckBox" fmlaLink="'様式2号（認証チェックシート）'!$I$81" lockText="1" noThreeD="1"/>
</file>

<file path=xl/ctrlProps/ctrlProp66.xml><?xml version="1.0" encoding="utf-8"?>
<formControlPr xmlns="http://schemas.microsoft.com/office/spreadsheetml/2009/9/main" objectType="CheckBox" fmlaLink="'様式2号（認証チェックシート）'!$I$83" lockText="1" noThreeD="1"/>
</file>

<file path=xl/ctrlProps/ctrlProp67.xml><?xml version="1.0" encoding="utf-8"?>
<formControlPr xmlns="http://schemas.microsoft.com/office/spreadsheetml/2009/9/main" objectType="CheckBox" fmlaLink="'様式2号（認証チェックシート）'!$I$84" lockText="1" noThreeD="1"/>
</file>

<file path=xl/ctrlProps/ctrlProp68.xml><?xml version="1.0" encoding="utf-8"?>
<formControlPr xmlns="http://schemas.microsoft.com/office/spreadsheetml/2009/9/main" objectType="CheckBox" fmlaLink="'様式2号（認証チェックシート）'!$I$87" lockText="1" noThreeD="1"/>
</file>

<file path=xl/ctrlProps/ctrlProp69.xml><?xml version="1.0" encoding="utf-8"?>
<formControlPr xmlns="http://schemas.microsoft.com/office/spreadsheetml/2009/9/main" objectType="CheckBox" fmlaLink="'様式2号（認証チェックシート）'!$I$88" lockText="1" noThreeD="1"/>
</file>

<file path=xl/ctrlProps/ctrlProp70.xml><?xml version="1.0" encoding="utf-8"?>
<formControlPr xmlns="http://schemas.microsoft.com/office/spreadsheetml/2009/9/main" objectType="CheckBox" fmlaLink="'様式2号（認証チェックシート）'!$I$89" lockText="1" noThreeD="1"/>
</file>

<file path=xl/ctrlProps/ctrlProp71.xml><?xml version="1.0" encoding="utf-8"?>
<formControlPr xmlns="http://schemas.microsoft.com/office/spreadsheetml/2009/9/main" objectType="CheckBox" fmlaLink="'様式2号（認証チェックシート）'!$I$90" lockText="1" noThreeD="1"/>
</file>

<file path=xl/ctrlProps/ctrlProp72.xml><?xml version="1.0" encoding="utf-8"?>
<formControlPr xmlns="http://schemas.microsoft.com/office/spreadsheetml/2009/9/main" objectType="CheckBox" fmlaLink="'様式2号（認証チェックシート）'!$I$91" lockText="1" noThreeD="1"/>
</file>

<file path=xl/ctrlProps/ctrlProp73.xml><?xml version="1.0" encoding="utf-8"?>
<formControlPr xmlns="http://schemas.microsoft.com/office/spreadsheetml/2009/9/main" objectType="CheckBox" fmlaLink="'様式2号（認証チェックシート）'!$I$92" lockText="1" noThreeD="1"/>
</file>

<file path=xl/ctrlProps/ctrlProp74.xml><?xml version="1.0" encoding="utf-8"?>
<formControlPr xmlns="http://schemas.microsoft.com/office/spreadsheetml/2009/9/main" objectType="CheckBox" fmlaLink="'様式2号（認証チェックシート）'!$I$93" lockText="1" noThreeD="1"/>
</file>

<file path=xl/ctrlProps/ctrlProp75.xml><?xml version="1.0" encoding="utf-8"?>
<formControlPr xmlns="http://schemas.microsoft.com/office/spreadsheetml/2009/9/main" objectType="CheckBox" fmlaLink="'様式2号（認証チェックシート）'!$I$95" lockText="1" noThreeD="1"/>
</file>

<file path=xl/ctrlProps/ctrlProp76.xml><?xml version="1.0" encoding="utf-8"?>
<formControlPr xmlns="http://schemas.microsoft.com/office/spreadsheetml/2009/9/main" objectType="CheckBox" fmlaLink="'様式2号（認証チェックシート）'!$I$94" lockText="1" noThreeD="1"/>
</file>

<file path=xl/ctrlProps/ctrlProp77.xml><?xml version="1.0" encoding="utf-8"?>
<formControlPr xmlns="http://schemas.microsoft.com/office/spreadsheetml/2009/9/main" objectType="CheckBox" fmlaLink="'様式2号（認証チェックシート）'!$I$17" lockText="1" noThreeD="1"/>
</file>

<file path=xl/ctrlProps/ctrlProp78.xml><?xml version="1.0" encoding="utf-8"?>
<formControlPr xmlns="http://schemas.microsoft.com/office/spreadsheetml/2009/9/main" objectType="CheckBox" fmlaLink="'様式2号（認証チェックシート）'!$I$33" lockText="1" noThreeD="1"/>
</file>

<file path=xl/ctrlProps/ctrlProp79.xml><?xml version="1.0" encoding="utf-8"?>
<formControlPr xmlns="http://schemas.microsoft.com/office/spreadsheetml/2009/9/main" objectType="CheckBox" fmlaLink="'様式2号（認証チェックシート）'!$I$46"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26" Type="http://schemas.openxmlformats.org/officeDocument/2006/relationships/image" Target="../media/image28.png"/><Relationship Id="rId3" Type="http://schemas.openxmlformats.org/officeDocument/2006/relationships/image" Target="../media/image5.png"/><Relationship Id="rId21" Type="http://schemas.openxmlformats.org/officeDocument/2006/relationships/image" Target="../media/image23.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5" Type="http://schemas.openxmlformats.org/officeDocument/2006/relationships/image" Target="../media/image27.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6.pn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5.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26" Type="http://schemas.openxmlformats.org/officeDocument/2006/relationships/image" Target="../media/image28.png"/><Relationship Id="rId3" Type="http://schemas.openxmlformats.org/officeDocument/2006/relationships/image" Target="../media/image5.png"/><Relationship Id="rId21" Type="http://schemas.openxmlformats.org/officeDocument/2006/relationships/image" Target="../media/image23.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5" Type="http://schemas.openxmlformats.org/officeDocument/2006/relationships/image" Target="../media/image27.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6.pn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5.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22.png"/><Relationship Id="rId18" Type="http://schemas.openxmlformats.org/officeDocument/2006/relationships/image" Target="../media/image12.png"/><Relationship Id="rId26" Type="http://schemas.openxmlformats.org/officeDocument/2006/relationships/image" Target="../media/image28.png"/><Relationship Id="rId3" Type="http://schemas.openxmlformats.org/officeDocument/2006/relationships/image" Target="../media/image15.png"/><Relationship Id="rId21" Type="http://schemas.openxmlformats.org/officeDocument/2006/relationships/image" Target="../media/image9.png"/><Relationship Id="rId7" Type="http://schemas.openxmlformats.org/officeDocument/2006/relationships/image" Target="../media/image16.png"/><Relationship Id="rId12" Type="http://schemas.openxmlformats.org/officeDocument/2006/relationships/image" Target="../media/image20.png"/><Relationship Id="rId17" Type="http://schemas.openxmlformats.org/officeDocument/2006/relationships/image" Target="../media/image24.png"/><Relationship Id="rId25" Type="http://schemas.openxmlformats.org/officeDocument/2006/relationships/image" Target="../media/image23.png"/><Relationship Id="rId2" Type="http://schemas.openxmlformats.org/officeDocument/2006/relationships/image" Target="../media/image13.png"/><Relationship Id="rId16" Type="http://schemas.openxmlformats.org/officeDocument/2006/relationships/image" Target="../media/image25.png"/><Relationship Id="rId20" Type="http://schemas.openxmlformats.org/officeDocument/2006/relationships/image" Target="../media/image8.png"/><Relationship Id="rId1" Type="http://schemas.openxmlformats.org/officeDocument/2006/relationships/image" Target="../media/image10.png"/><Relationship Id="rId6" Type="http://schemas.openxmlformats.org/officeDocument/2006/relationships/image" Target="../media/image6.png"/><Relationship Id="rId11" Type="http://schemas.openxmlformats.org/officeDocument/2006/relationships/image" Target="../media/image19.png"/><Relationship Id="rId24" Type="http://schemas.openxmlformats.org/officeDocument/2006/relationships/image" Target="../media/image21.png"/><Relationship Id="rId5" Type="http://schemas.openxmlformats.org/officeDocument/2006/relationships/image" Target="../media/image11.png"/><Relationship Id="rId15" Type="http://schemas.openxmlformats.org/officeDocument/2006/relationships/image" Target="../media/image5.png"/><Relationship Id="rId23" Type="http://schemas.openxmlformats.org/officeDocument/2006/relationships/image" Target="../media/image27.png"/><Relationship Id="rId10" Type="http://schemas.openxmlformats.org/officeDocument/2006/relationships/image" Target="../media/image18.png"/><Relationship Id="rId19" Type="http://schemas.openxmlformats.org/officeDocument/2006/relationships/image" Target="../media/image7.png"/><Relationship Id="rId4" Type="http://schemas.openxmlformats.org/officeDocument/2006/relationships/image" Target="../media/image14.png"/><Relationship Id="rId9" Type="http://schemas.openxmlformats.org/officeDocument/2006/relationships/image" Target="../media/image17.png"/><Relationship Id="rId14" Type="http://schemas.openxmlformats.org/officeDocument/2006/relationships/image" Target="../media/image3.png"/><Relationship Id="rId22" Type="http://schemas.openxmlformats.org/officeDocument/2006/relationships/image" Target="../media/image26.png"/></Relationships>
</file>

<file path=xl/drawings/drawing1.xml><?xml version="1.0" encoding="utf-8"?>
<xdr:wsDr xmlns:xdr="http://schemas.openxmlformats.org/drawingml/2006/spreadsheetDrawing" xmlns:a="http://schemas.openxmlformats.org/drawingml/2006/main">
  <xdr:twoCellAnchor>
    <xdr:from>
      <xdr:col>6</xdr:col>
      <xdr:colOff>396608</xdr:colOff>
      <xdr:row>5</xdr:row>
      <xdr:rowOff>58831</xdr:rowOff>
    </xdr:from>
    <xdr:to>
      <xdr:col>15</xdr:col>
      <xdr:colOff>523875</xdr:colOff>
      <xdr:row>37</xdr:row>
      <xdr:rowOff>266700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064108" y="1144681"/>
          <a:ext cx="6128017" cy="9770969"/>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（参考）</a:t>
          </a:r>
          <a:endParaRPr kumimoji="1" lang="en-US" altLang="ja-JP" sz="2000">
            <a:solidFill>
              <a:sysClr val="windowText" lastClr="000000"/>
            </a:solidFill>
          </a:endParaRPr>
        </a:p>
      </xdr:txBody>
    </xdr:sp>
    <xdr:clientData/>
  </xdr:twoCellAnchor>
  <xdr:oneCellAnchor>
    <xdr:from>
      <xdr:col>7</xdr:col>
      <xdr:colOff>23692</xdr:colOff>
      <xdr:row>6</xdr:row>
      <xdr:rowOff>390686</xdr:rowOff>
    </xdr:from>
    <xdr:ext cx="4924425" cy="2581275"/>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7942" y="1590836"/>
          <a:ext cx="4924425" cy="2581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xdr:col>
      <xdr:colOff>551917</xdr:colOff>
      <xdr:row>16</xdr:row>
      <xdr:rowOff>122814</xdr:rowOff>
    </xdr:from>
    <xdr:to>
      <xdr:col>16</xdr:col>
      <xdr:colOff>345090</xdr:colOff>
      <xdr:row>18</xdr:row>
      <xdr:rowOff>271131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219417" y="4113789"/>
          <a:ext cx="6460673" cy="529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（出典：中小企業庁　</a:t>
          </a:r>
          <a:r>
            <a:rPr kumimoji="1" lang="en-US" altLang="ja-JP" sz="1400">
              <a:solidFill>
                <a:sysClr val="windowText" lastClr="000000"/>
              </a:solidFill>
            </a:rPr>
            <a:t>https://www.chusho.meti.go.jp/soshiki/teigi.html</a:t>
          </a:r>
          <a:r>
            <a:rPr kumimoji="1" lang="ja-JP" altLang="en-US" sz="1400">
              <a:solidFill>
                <a:sysClr val="windowText" lastClr="000000"/>
              </a:solidFill>
            </a:rPr>
            <a:t>）</a:t>
          </a:r>
          <a:endParaRPr kumimoji="1" lang="en-US" altLang="ja-JP" sz="1400">
            <a:solidFill>
              <a:sysClr val="windowText" lastClr="000000"/>
            </a:solidFill>
          </a:endParaRPr>
        </a:p>
      </xdr:txBody>
    </xdr:sp>
    <xdr:clientData/>
  </xdr:twoCellAnchor>
  <xdr:oneCellAnchor>
    <xdr:from>
      <xdr:col>7</xdr:col>
      <xdr:colOff>38901</xdr:colOff>
      <xdr:row>20</xdr:row>
      <xdr:rowOff>86591</xdr:rowOff>
    </xdr:from>
    <xdr:ext cx="3565072" cy="5622339"/>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8311" b="1"/>
        <a:stretch/>
      </xdr:blipFill>
      <xdr:spPr bwMode="auto">
        <a:xfrm>
          <a:off x="7364492" y="5152159"/>
          <a:ext cx="3565072" cy="56223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632114</xdr:colOff>
      <xdr:row>19</xdr:row>
      <xdr:rowOff>17316</xdr:rowOff>
    </xdr:from>
    <xdr:ext cx="3416320" cy="39280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290955" y="4745180"/>
          <a:ext cx="3416320"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日本標準産業分類（令和５年７月改定）</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13</xdr:col>
      <xdr:colOff>1033279</xdr:colOff>
      <xdr:row>35</xdr:row>
      <xdr:rowOff>603250</xdr:rowOff>
    </xdr:from>
    <xdr:to>
      <xdr:col>13</xdr:col>
      <xdr:colOff>1573279</xdr:colOff>
      <xdr:row>36</xdr:row>
      <xdr:rowOff>508250</xdr:rowOff>
    </xdr:to>
    <xdr:pic>
      <xdr:nvPicPr>
        <xdr:cNvPr id="64" name="図 63" descr="挿絵, 記号 が含まれている画像&#10;&#10;自動的に生成された説明">
          <a:extLst>
            <a:ext uri="{FF2B5EF4-FFF2-40B4-BE49-F238E27FC236}">
              <a16:creationId xmlns:a16="http://schemas.microsoft.com/office/drawing/2014/main" id="{00000000-0008-0000-0100-000040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33112" y="23082250"/>
          <a:ext cx="540000" cy="540000"/>
        </a:xfrm>
        <a:prstGeom prst="rect">
          <a:avLst/>
        </a:prstGeom>
      </xdr:spPr>
    </xdr:pic>
    <xdr:clientData/>
  </xdr:twoCellAnchor>
  <xdr:twoCellAnchor>
    <xdr:from>
      <xdr:col>13</xdr:col>
      <xdr:colOff>379950</xdr:colOff>
      <xdr:row>35</xdr:row>
      <xdr:rowOff>619125</xdr:rowOff>
    </xdr:from>
    <xdr:to>
      <xdr:col>13</xdr:col>
      <xdr:colOff>919950</xdr:colOff>
      <xdr:row>36</xdr:row>
      <xdr:rowOff>524125</xdr:rowOff>
    </xdr:to>
    <xdr:pic>
      <xdr:nvPicPr>
        <xdr:cNvPr id="65" name="図 64" descr="挿絵, 記号 が含まれている画像&#10;&#10;自動的に生成された説明">
          <a:extLst>
            <a:ext uri="{FF2B5EF4-FFF2-40B4-BE49-F238E27FC236}">
              <a16:creationId xmlns:a16="http://schemas.microsoft.com/office/drawing/2014/main" id="{00000000-0008-0000-0100-000041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79783" y="23098125"/>
          <a:ext cx="540000" cy="540000"/>
        </a:xfrm>
        <a:prstGeom prst="rect">
          <a:avLst/>
        </a:prstGeom>
      </xdr:spPr>
    </xdr:pic>
    <xdr:clientData/>
  </xdr:twoCellAnchor>
  <xdr:twoCellAnchor>
    <xdr:from>
      <xdr:col>13</xdr:col>
      <xdr:colOff>384530</xdr:colOff>
      <xdr:row>39</xdr:row>
      <xdr:rowOff>342546</xdr:rowOff>
    </xdr:from>
    <xdr:to>
      <xdr:col>13</xdr:col>
      <xdr:colOff>924530</xdr:colOff>
      <xdr:row>40</xdr:row>
      <xdr:rowOff>205212</xdr:rowOff>
    </xdr:to>
    <xdr:pic>
      <xdr:nvPicPr>
        <xdr:cNvPr id="66" name="図 65" descr="挿絵, 記号 が含まれている画像&#10;&#10;自動的に生成された説明">
          <a:extLst>
            <a:ext uri="{FF2B5EF4-FFF2-40B4-BE49-F238E27FC236}">
              <a16:creationId xmlns:a16="http://schemas.microsoft.com/office/drawing/2014/main" id="{00000000-0008-0000-0100-000042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84363" y="25403879"/>
          <a:ext cx="540000" cy="540000"/>
        </a:xfrm>
        <a:prstGeom prst="rect">
          <a:avLst/>
        </a:prstGeom>
      </xdr:spPr>
    </xdr:pic>
    <xdr:clientData/>
  </xdr:twoCellAnchor>
  <xdr:twoCellAnchor>
    <xdr:from>
      <xdr:col>13</xdr:col>
      <xdr:colOff>1078574</xdr:colOff>
      <xdr:row>51</xdr:row>
      <xdr:rowOff>548413</xdr:rowOff>
    </xdr:from>
    <xdr:to>
      <xdr:col>13</xdr:col>
      <xdr:colOff>1618574</xdr:colOff>
      <xdr:row>52</xdr:row>
      <xdr:rowOff>178247</xdr:rowOff>
    </xdr:to>
    <xdr:pic>
      <xdr:nvPicPr>
        <xdr:cNvPr id="67" name="図 66" descr="抽象, 記号, 挿絵 が含まれている画像&#10;&#10;自動的に生成された説明">
          <a:extLst>
            <a:ext uri="{FF2B5EF4-FFF2-40B4-BE49-F238E27FC236}">
              <a16:creationId xmlns:a16="http://schemas.microsoft.com/office/drawing/2014/main" id="{00000000-0008-0000-0100-000043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678407" y="33907080"/>
          <a:ext cx="540000" cy="540000"/>
        </a:xfrm>
        <a:prstGeom prst="rect">
          <a:avLst/>
        </a:prstGeom>
      </xdr:spPr>
    </xdr:pic>
    <xdr:clientData/>
  </xdr:twoCellAnchor>
  <xdr:twoCellAnchor>
    <xdr:from>
      <xdr:col>13</xdr:col>
      <xdr:colOff>350293</xdr:colOff>
      <xdr:row>51</xdr:row>
      <xdr:rowOff>571501</xdr:rowOff>
    </xdr:from>
    <xdr:to>
      <xdr:col>13</xdr:col>
      <xdr:colOff>890293</xdr:colOff>
      <xdr:row>52</xdr:row>
      <xdr:rowOff>201335</xdr:rowOff>
    </xdr:to>
    <xdr:pic>
      <xdr:nvPicPr>
        <xdr:cNvPr id="68" name="図 67" descr="挿絵, 記号 が含まれている画像&#10;&#10;自動的に生成された説明">
          <a:extLst>
            <a:ext uri="{FF2B5EF4-FFF2-40B4-BE49-F238E27FC236}">
              <a16:creationId xmlns:a16="http://schemas.microsoft.com/office/drawing/2014/main" id="{00000000-0008-0000-0100-00004400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950126" y="33930168"/>
          <a:ext cx="540000" cy="540000"/>
        </a:xfrm>
        <a:prstGeom prst="rect">
          <a:avLst/>
        </a:prstGeom>
      </xdr:spPr>
    </xdr:pic>
    <xdr:clientData/>
  </xdr:twoCellAnchor>
  <xdr:twoCellAnchor>
    <xdr:from>
      <xdr:col>13</xdr:col>
      <xdr:colOff>706763</xdr:colOff>
      <xdr:row>54</xdr:row>
      <xdr:rowOff>118952</xdr:rowOff>
    </xdr:from>
    <xdr:to>
      <xdr:col>13</xdr:col>
      <xdr:colOff>1246763</xdr:colOff>
      <xdr:row>55</xdr:row>
      <xdr:rowOff>129785</xdr:rowOff>
    </xdr:to>
    <xdr:pic>
      <xdr:nvPicPr>
        <xdr:cNvPr id="69" name="図 68" descr="挿絵, 記号 が含まれている画像&#10;&#10;自動的に生成された説明">
          <a:extLst>
            <a:ext uri="{FF2B5EF4-FFF2-40B4-BE49-F238E27FC236}">
              <a16:creationId xmlns:a16="http://schemas.microsoft.com/office/drawing/2014/main" id="{00000000-0008-0000-0100-000045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06596" y="35340285"/>
          <a:ext cx="540000" cy="540000"/>
        </a:xfrm>
        <a:prstGeom prst="rect">
          <a:avLst/>
        </a:prstGeom>
      </xdr:spPr>
    </xdr:pic>
    <xdr:clientData/>
  </xdr:twoCellAnchor>
  <xdr:twoCellAnchor>
    <xdr:from>
      <xdr:col>13</xdr:col>
      <xdr:colOff>1374908</xdr:colOff>
      <xdr:row>54</xdr:row>
      <xdr:rowOff>115777</xdr:rowOff>
    </xdr:from>
    <xdr:to>
      <xdr:col>13</xdr:col>
      <xdr:colOff>1914908</xdr:colOff>
      <xdr:row>55</xdr:row>
      <xdr:rowOff>126610</xdr:rowOff>
    </xdr:to>
    <xdr:pic>
      <xdr:nvPicPr>
        <xdr:cNvPr id="70" name="図 69" descr="抽象, 記号, 挿絵 が含まれている画像&#10;&#10;自動的に生成された説明">
          <a:extLst>
            <a:ext uri="{FF2B5EF4-FFF2-40B4-BE49-F238E27FC236}">
              <a16:creationId xmlns:a16="http://schemas.microsoft.com/office/drawing/2014/main" id="{00000000-0008-0000-0100-000046000000}"/>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974741" y="35337110"/>
          <a:ext cx="540000" cy="540000"/>
        </a:xfrm>
        <a:prstGeom prst="rect">
          <a:avLst/>
        </a:prstGeom>
      </xdr:spPr>
    </xdr:pic>
    <xdr:clientData/>
  </xdr:twoCellAnchor>
  <xdr:twoCellAnchor>
    <xdr:from>
      <xdr:col>13</xdr:col>
      <xdr:colOff>1070321</xdr:colOff>
      <xdr:row>57</xdr:row>
      <xdr:rowOff>438568</xdr:rowOff>
    </xdr:from>
    <xdr:to>
      <xdr:col>13</xdr:col>
      <xdr:colOff>1610321</xdr:colOff>
      <xdr:row>58</xdr:row>
      <xdr:rowOff>174234</xdr:rowOff>
    </xdr:to>
    <xdr:pic>
      <xdr:nvPicPr>
        <xdr:cNvPr id="71" name="図 70" descr="挿絵, 記号 が含まれている画像&#10;&#10;自動的に生成された説明">
          <a:extLst>
            <a:ext uri="{FF2B5EF4-FFF2-40B4-BE49-F238E27FC236}">
              <a16:creationId xmlns:a16="http://schemas.microsoft.com/office/drawing/2014/main" id="{00000000-0008-0000-0100-000047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70154" y="37247401"/>
          <a:ext cx="540000" cy="540000"/>
        </a:xfrm>
        <a:prstGeom prst="rect">
          <a:avLst/>
        </a:prstGeom>
      </xdr:spPr>
    </xdr:pic>
    <xdr:clientData/>
  </xdr:twoCellAnchor>
  <xdr:twoCellAnchor>
    <xdr:from>
      <xdr:col>13</xdr:col>
      <xdr:colOff>395825</xdr:colOff>
      <xdr:row>57</xdr:row>
      <xdr:rowOff>449152</xdr:rowOff>
    </xdr:from>
    <xdr:to>
      <xdr:col>13</xdr:col>
      <xdr:colOff>935825</xdr:colOff>
      <xdr:row>58</xdr:row>
      <xdr:rowOff>184818</xdr:rowOff>
    </xdr:to>
    <xdr:pic>
      <xdr:nvPicPr>
        <xdr:cNvPr id="72" name="図 71" descr="抽象, 挿絵 が含まれている画像&#10;&#10;自動的に生成された説明">
          <a:extLst>
            <a:ext uri="{FF2B5EF4-FFF2-40B4-BE49-F238E27FC236}">
              <a16:creationId xmlns:a16="http://schemas.microsoft.com/office/drawing/2014/main" id="{00000000-0008-0000-0100-000048000000}"/>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5995658" y="37257985"/>
          <a:ext cx="540000" cy="540000"/>
        </a:xfrm>
        <a:prstGeom prst="rect">
          <a:avLst/>
        </a:prstGeom>
      </xdr:spPr>
    </xdr:pic>
    <xdr:clientData/>
  </xdr:twoCellAnchor>
  <xdr:twoCellAnchor>
    <xdr:from>
      <xdr:col>13</xdr:col>
      <xdr:colOff>411700</xdr:colOff>
      <xdr:row>60</xdr:row>
      <xdr:rowOff>47625</xdr:rowOff>
    </xdr:from>
    <xdr:to>
      <xdr:col>13</xdr:col>
      <xdr:colOff>951700</xdr:colOff>
      <xdr:row>60</xdr:row>
      <xdr:rowOff>587625</xdr:rowOff>
    </xdr:to>
    <xdr:pic>
      <xdr:nvPicPr>
        <xdr:cNvPr id="73" name="図 72" descr="挿絵 が含まれている画像&#10;&#10;自動的に生成された説明">
          <a:extLst>
            <a:ext uri="{FF2B5EF4-FFF2-40B4-BE49-F238E27FC236}">
              <a16:creationId xmlns:a16="http://schemas.microsoft.com/office/drawing/2014/main" id="{00000000-0008-0000-0100-000049000000}"/>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6011533" y="39227125"/>
          <a:ext cx="540000" cy="540000"/>
        </a:xfrm>
        <a:prstGeom prst="rect">
          <a:avLst/>
        </a:prstGeom>
      </xdr:spPr>
    </xdr:pic>
    <xdr:clientData/>
  </xdr:twoCellAnchor>
  <xdr:twoCellAnchor>
    <xdr:from>
      <xdr:col>13</xdr:col>
      <xdr:colOff>1086195</xdr:colOff>
      <xdr:row>60</xdr:row>
      <xdr:rowOff>47625</xdr:rowOff>
    </xdr:from>
    <xdr:to>
      <xdr:col>13</xdr:col>
      <xdr:colOff>1626195</xdr:colOff>
      <xdr:row>60</xdr:row>
      <xdr:rowOff>587625</xdr:rowOff>
    </xdr:to>
    <xdr:pic>
      <xdr:nvPicPr>
        <xdr:cNvPr id="74" name="図 73" descr="挿絵 が含まれている画像&#10;&#10;自動的に生成された説明">
          <a:extLst>
            <a:ext uri="{FF2B5EF4-FFF2-40B4-BE49-F238E27FC236}">
              <a16:creationId xmlns:a16="http://schemas.microsoft.com/office/drawing/2014/main" id="{00000000-0008-0000-0100-00004A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686028" y="39227125"/>
          <a:ext cx="540000" cy="540000"/>
        </a:xfrm>
        <a:prstGeom prst="rect">
          <a:avLst/>
        </a:prstGeom>
      </xdr:spPr>
    </xdr:pic>
    <xdr:clientData/>
  </xdr:twoCellAnchor>
  <xdr:twoCellAnchor>
    <xdr:from>
      <xdr:col>13</xdr:col>
      <xdr:colOff>86580</xdr:colOff>
      <xdr:row>63</xdr:row>
      <xdr:rowOff>167065</xdr:rowOff>
    </xdr:from>
    <xdr:to>
      <xdr:col>13</xdr:col>
      <xdr:colOff>626580</xdr:colOff>
      <xdr:row>64</xdr:row>
      <xdr:rowOff>8565</xdr:rowOff>
    </xdr:to>
    <xdr:pic>
      <xdr:nvPicPr>
        <xdr:cNvPr id="75" name="図 74" descr="挿絵, 記号 が含まれている画像&#10;&#10;自動的に生成された説明">
          <a:extLst>
            <a:ext uri="{FF2B5EF4-FFF2-40B4-BE49-F238E27FC236}">
              <a16:creationId xmlns:a16="http://schemas.microsoft.com/office/drawing/2014/main" id="{00000000-0008-0000-0100-00004B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86413" y="41569065"/>
          <a:ext cx="540000" cy="540000"/>
        </a:xfrm>
        <a:prstGeom prst="rect">
          <a:avLst/>
        </a:prstGeom>
      </xdr:spPr>
    </xdr:pic>
    <xdr:clientData/>
  </xdr:twoCellAnchor>
  <xdr:twoCellAnchor>
    <xdr:from>
      <xdr:col>13</xdr:col>
      <xdr:colOff>733559</xdr:colOff>
      <xdr:row>63</xdr:row>
      <xdr:rowOff>167065</xdr:rowOff>
    </xdr:from>
    <xdr:to>
      <xdr:col>13</xdr:col>
      <xdr:colOff>1273559</xdr:colOff>
      <xdr:row>64</xdr:row>
      <xdr:rowOff>8565</xdr:rowOff>
    </xdr:to>
    <xdr:pic>
      <xdr:nvPicPr>
        <xdr:cNvPr id="76" name="図 75" descr="挿絵 が含まれている画像&#10;&#10;自動的に生成された説明">
          <a:extLst>
            <a:ext uri="{FF2B5EF4-FFF2-40B4-BE49-F238E27FC236}">
              <a16:creationId xmlns:a16="http://schemas.microsoft.com/office/drawing/2014/main" id="{00000000-0008-0000-0100-00004C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333392" y="41569065"/>
          <a:ext cx="540000" cy="540000"/>
        </a:xfrm>
        <a:prstGeom prst="rect">
          <a:avLst/>
        </a:prstGeom>
      </xdr:spPr>
    </xdr:pic>
    <xdr:clientData/>
  </xdr:twoCellAnchor>
  <xdr:twoCellAnchor>
    <xdr:from>
      <xdr:col>13</xdr:col>
      <xdr:colOff>1353068</xdr:colOff>
      <xdr:row>67</xdr:row>
      <xdr:rowOff>230608</xdr:rowOff>
    </xdr:from>
    <xdr:to>
      <xdr:col>13</xdr:col>
      <xdr:colOff>1893068</xdr:colOff>
      <xdr:row>67</xdr:row>
      <xdr:rowOff>770608</xdr:rowOff>
    </xdr:to>
    <xdr:pic>
      <xdr:nvPicPr>
        <xdr:cNvPr id="77" name="図 76" descr="挿絵 が含まれている画像&#10;&#10;自動的に生成された説明">
          <a:extLst>
            <a:ext uri="{FF2B5EF4-FFF2-40B4-BE49-F238E27FC236}">
              <a16:creationId xmlns:a16="http://schemas.microsoft.com/office/drawing/2014/main" id="{00000000-0008-0000-0100-00004D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6952901" y="44627691"/>
          <a:ext cx="540000" cy="540000"/>
        </a:xfrm>
        <a:prstGeom prst="rect">
          <a:avLst/>
        </a:prstGeom>
      </xdr:spPr>
    </xdr:pic>
    <xdr:clientData/>
  </xdr:twoCellAnchor>
  <xdr:twoCellAnchor>
    <xdr:from>
      <xdr:col>13</xdr:col>
      <xdr:colOff>1350166</xdr:colOff>
      <xdr:row>68</xdr:row>
      <xdr:rowOff>163931</xdr:rowOff>
    </xdr:from>
    <xdr:to>
      <xdr:col>13</xdr:col>
      <xdr:colOff>1890166</xdr:colOff>
      <xdr:row>68</xdr:row>
      <xdr:rowOff>703931</xdr:rowOff>
    </xdr:to>
    <xdr:pic>
      <xdr:nvPicPr>
        <xdr:cNvPr id="78" name="図 77" descr="テキスト, 記号 が含まれている画像&#10;&#10;自動的に生成された説明">
          <a:extLst>
            <a:ext uri="{FF2B5EF4-FFF2-40B4-BE49-F238E27FC236}">
              <a16:creationId xmlns:a16="http://schemas.microsoft.com/office/drawing/2014/main" id="{00000000-0008-0000-0100-00004E000000}"/>
            </a:ext>
          </a:extLst>
        </xdr:cNvPr>
        <xdr:cNvPicPr preferRelativeResize="0">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949999" y="45460598"/>
          <a:ext cx="540000" cy="540000"/>
        </a:xfrm>
        <a:prstGeom prst="rect">
          <a:avLst/>
        </a:prstGeom>
      </xdr:spPr>
    </xdr:pic>
    <xdr:clientData/>
  </xdr:twoCellAnchor>
  <xdr:twoCellAnchor>
    <xdr:from>
      <xdr:col>13</xdr:col>
      <xdr:colOff>66021</xdr:colOff>
      <xdr:row>68</xdr:row>
      <xdr:rowOff>134302</xdr:rowOff>
    </xdr:from>
    <xdr:to>
      <xdr:col>13</xdr:col>
      <xdr:colOff>606021</xdr:colOff>
      <xdr:row>68</xdr:row>
      <xdr:rowOff>674302</xdr:rowOff>
    </xdr:to>
    <xdr:pic>
      <xdr:nvPicPr>
        <xdr:cNvPr id="79" name="図 78" descr="抽象, 記号, 挿絵 が含まれている画像&#10;&#10;自動的に生成された説明">
          <a:extLst>
            <a:ext uri="{FF2B5EF4-FFF2-40B4-BE49-F238E27FC236}">
              <a16:creationId xmlns:a16="http://schemas.microsoft.com/office/drawing/2014/main" id="{00000000-0008-0000-0100-00004F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665854" y="45430969"/>
          <a:ext cx="540000" cy="540000"/>
        </a:xfrm>
        <a:prstGeom prst="rect">
          <a:avLst/>
        </a:prstGeom>
      </xdr:spPr>
    </xdr:pic>
    <xdr:clientData/>
  </xdr:twoCellAnchor>
  <xdr:twoCellAnchor>
    <xdr:from>
      <xdr:col>13</xdr:col>
      <xdr:colOff>275166</xdr:colOff>
      <xdr:row>16</xdr:row>
      <xdr:rowOff>1098679</xdr:rowOff>
    </xdr:from>
    <xdr:to>
      <xdr:col>13</xdr:col>
      <xdr:colOff>815166</xdr:colOff>
      <xdr:row>17</xdr:row>
      <xdr:rowOff>516845</xdr:rowOff>
    </xdr:to>
    <xdr:pic>
      <xdr:nvPicPr>
        <xdr:cNvPr id="80" name="図 79" descr="挿絵 が含まれている画像&#10;&#10;自動的に生成された説明">
          <a:extLst>
            <a:ext uri="{FF2B5EF4-FFF2-40B4-BE49-F238E27FC236}">
              <a16:creationId xmlns:a16="http://schemas.microsoft.com/office/drawing/2014/main" id="{00000000-0008-0000-0100-000050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874999" y="6348012"/>
          <a:ext cx="540000" cy="540000"/>
        </a:xfrm>
        <a:prstGeom prst="rect">
          <a:avLst/>
        </a:prstGeom>
      </xdr:spPr>
    </xdr:pic>
    <xdr:clientData/>
  </xdr:twoCellAnchor>
  <xdr:twoCellAnchor>
    <xdr:from>
      <xdr:col>13</xdr:col>
      <xdr:colOff>939881</xdr:colOff>
      <xdr:row>16</xdr:row>
      <xdr:rowOff>1098678</xdr:rowOff>
    </xdr:from>
    <xdr:to>
      <xdr:col>13</xdr:col>
      <xdr:colOff>1479881</xdr:colOff>
      <xdr:row>17</xdr:row>
      <xdr:rowOff>516844</xdr:rowOff>
    </xdr:to>
    <xdr:pic>
      <xdr:nvPicPr>
        <xdr:cNvPr id="81" name="図 80" descr="花 が含まれている画像&#10;&#10;自動的に生成された説明">
          <a:extLst>
            <a:ext uri="{FF2B5EF4-FFF2-40B4-BE49-F238E27FC236}">
              <a16:creationId xmlns:a16="http://schemas.microsoft.com/office/drawing/2014/main" id="{00000000-0008-0000-0100-000051000000}"/>
            </a:ext>
          </a:extLst>
        </xdr:cNvPr>
        <xdr:cNvPicPr preferRelativeResize="0">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6539714" y="6348011"/>
          <a:ext cx="540000" cy="540000"/>
        </a:xfrm>
        <a:prstGeom prst="rect">
          <a:avLst/>
        </a:prstGeom>
      </xdr:spPr>
    </xdr:pic>
    <xdr:clientData/>
  </xdr:twoCellAnchor>
  <xdr:twoCellAnchor>
    <xdr:from>
      <xdr:col>13</xdr:col>
      <xdr:colOff>195452</xdr:colOff>
      <xdr:row>20</xdr:row>
      <xdr:rowOff>201084</xdr:rowOff>
    </xdr:from>
    <xdr:to>
      <xdr:col>13</xdr:col>
      <xdr:colOff>735452</xdr:colOff>
      <xdr:row>21</xdr:row>
      <xdr:rowOff>286001</xdr:rowOff>
    </xdr:to>
    <xdr:pic>
      <xdr:nvPicPr>
        <xdr:cNvPr id="82" name="図 81" descr="食品 が含まれている画像&#10;&#10;自動的に生成された説明">
          <a:extLst>
            <a:ext uri="{FF2B5EF4-FFF2-40B4-BE49-F238E27FC236}">
              <a16:creationId xmlns:a16="http://schemas.microsoft.com/office/drawing/2014/main" id="{00000000-0008-0000-0100-000052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5795285" y="9376834"/>
          <a:ext cx="540000" cy="540000"/>
        </a:xfrm>
        <a:prstGeom prst="rect">
          <a:avLst/>
        </a:prstGeom>
      </xdr:spPr>
    </xdr:pic>
    <xdr:clientData/>
  </xdr:twoCellAnchor>
  <xdr:twoCellAnchor>
    <xdr:from>
      <xdr:col>13</xdr:col>
      <xdr:colOff>206587</xdr:colOff>
      <xdr:row>22</xdr:row>
      <xdr:rowOff>4657</xdr:rowOff>
    </xdr:from>
    <xdr:to>
      <xdr:col>13</xdr:col>
      <xdr:colOff>746587</xdr:colOff>
      <xdr:row>22</xdr:row>
      <xdr:rowOff>544657</xdr:rowOff>
    </xdr:to>
    <xdr:pic>
      <xdr:nvPicPr>
        <xdr:cNvPr id="83" name="図 82" descr="挿絵 が含まれている画像&#10;&#10;自動的に生成された説明">
          <a:extLst>
            <a:ext uri="{FF2B5EF4-FFF2-40B4-BE49-F238E27FC236}">
              <a16:creationId xmlns:a16="http://schemas.microsoft.com/office/drawing/2014/main" id="{00000000-0008-0000-0100-000053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806420" y="10090574"/>
          <a:ext cx="540000" cy="540000"/>
        </a:xfrm>
        <a:prstGeom prst="rect">
          <a:avLst/>
        </a:prstGeom>
      </xdr:spPr>
    </xdr:pic>
    <xdr:clientData/>
  </xdr:twoCellAnchor>
  <xdr:twoCellAnchor>
    <xdr:from>
      <xdr:col>13</xdr:col>
      <xdr:colOff>867170</xdr:colOff>
      <xdr:row>20</xdr:row>
      <xdr:rowOff>225424</xdr:rowOff>
    </xdr:from>
    <xdr:to>
      <xdr:col>13</xdr:col>
      <xdr:colOff>1407170</xdr:colOff>
      <xdr:row>21</xdr:row>
      <xdr:rowOff>310341</xdr:rowOff>
    </xdr:to>
    <xdr:pic>
      <xdr:nvPicPr>
        <xdr:cNvPr id="84" name="図 83" descr="挿絵, 記号 が含まれている画像&#10;&#10;自動的に生成された説明">
          <a:extLst>
            <a:ext uri="{FF2B5EF4-FFF2-40B4-BE49-F238E27FC236}">
              <a16:creationId xmlns:a16="http://schemas.microsoft.com/office/drawing/2014/main" id="{00000000-0008-0000-0100-00005400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467003" y="9401174"/>
          <a:ext cx="540000" cy="540000"/>
        </a:xfrm>
        <a:prstGeom prst="rect">
          <a:avLst/>
        </a:prstGeom>
      </xdr:spPr>
    </xdr:pic>
    <xdr:clientData/>
  </xdr:twoCellAnchor>
  <xdr:twoCellAnchor>
    <xdr:from>
      <xdr:col>13</xdr:col>
      <xdr:colOff>682768</xdr:colOff>
      <xdr:row>24</xdr:row>
      <xdr:rowOff>388827</xdr:rowOff>
    </xdr:from>
    <xdr:to>
      <xdr:col>13</xdr:col>
      <xdr:colOff>1222768</xdr:colOff>
      <xdr:row>25</xdr:row>
      <xdr:rowOff>187993</xdr:rowOff>
    </xdr:to>
    <xdr:pic>
      <xdr:nvPicPr>
        <xdr:cNvPr id="85" name="図 84" descr="記号 が含まれている画像&#10;&#10;自動的に生成された説明">
          <a:extLst>
            <a:ext uri="{FF2B5EF4-FFF2-40B4-BE49-F238E27FC236}">
              <a16:creationId xmlns:a16="http://schemas.microsoft.com/office/drawing/2014/main" id="{00000000-0008-0000-0100-0000550000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6282601" y="12146910"/>
          <a:ext cx="540000" cy="540000"/>
        </a:xfrm>
        <a:prstGeom prst="rect">
          <a:avLst/>
        </a:prstGeom>
      </xdr:spPr>
    </xdr:pic>
    <xdr:clientData/>
  </xdr:twoCellAnchor>
  <xdr:twoCellAnchor>
    <xdr:from>
      <xdr:col>13</xdr:col>
      <xdr:colOff>713739</xdr:colOff>
      <xdr:row>26</xdr:row>
      <xdr:rowOff>492016</xdr:rowOff>
    </xdr:from>
    <xdr:to>
      <xdr:col>13</xdr:col>
      <xdr:colOff>1253739</xdr:colOff>
      <xdr:row>27</xdr:row>
      <xdr:rowOff>291183</xdr:rowOff>
    </xdr:to>
    <xdr:pic>
      <xdr:nvPicPr>
        <xdr:cNvPr id="86" name="図 85" descr="抽象, 挿絵, 食品, 記号 が含まれている画像&#10;&#10;自動的に生成された説明">
          <a:extLst>
            <a:ext uri="{FF2B5EF4-FFF2-40B4-BE49-F238E27FC236}">
              <a16:creationId xmlns:a16="http://schemas.microsoft.com/office/drawing/2014/main" id="{00000000-0008-0000-0100-0000560000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6313572" y="13731766"/>
          <a:ext cx="540000" cy="540000"/>
        </a:xfrm>
        <a:prstGeom prst="rect">
          <a:avLst/>
        </a:prstGeom>
      </xdr:spPr>
    </xdr:pic>
    <xdr:clientData/>
  </xdr:twoCellAnchor>
  <xdr:twoCellAnchor>
    <xdr:from>
      <xdr:col>13</xdr:col>
      <xdr:colOff>1346622</xdr:colOff>
      <xdr:row>26</xdr:row>
      <xdr:rowOff>502707</xdr:rowOff>
    </xdr:from>
    <xdr:to>
      <xdr:col>13</xdr:col>
      <xdr:colOff>1886622</xdr:colOff>
      <xdr:row>27</xdr:row>
      <xdr:rowOff>301874</xdr:rowOff>
    </xdr:to>
    <xdr:pic>
      <xdr:nvPicPr>
        <xdr:cNvPr id="87" name="図 86" descr="挿絵 が含まれている画像&#10;&#10;自動的に生成された説明">
          <a:extLst>
            <a:ext uri="{FF2B5EF4-FFF2-40B4-BE49-F238E27FC236}">
              <a16:creationId xmlns:a16="http://schemas.microsoft.com/office/drawing/2014/main" id="{00000000-0008-0000-0100-000057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946455" y="13742457"/>
          <a:ext cx="540000" cy="540000"/>
        </a:xfrm>
        <a:prstGeom prst="rect">
          <a:avLst/>
        </a:prstGeom>
      </xdr:spPr>
    </xdr:pic>
    <xdr:clientData/>
  </xdr:twoCellAnchor>
  <xdr:twoCellAnchor>
    <xdr:from>
      <xdr:col>13</xdr:col>
      <xdr:colOff>85090</xdr:colOff>
      <xdr:row>29</xdr:row>
      <xdr:rowOff>694252</xdr:rowOff>
    </xdr:from>
    <xdr:to>
      <xdr:col>13</xdr:col>
      <xdr:colOff>625090</xdr:colOff>
      <xdr:row>30</xdr:row>
      <xdr:rowOff>514586</xdr:rowOff>
    </xdr:to>
    <xdr:pic>
      <xdr:nvPicPr>
        <xdr:cNvPr id="88" name="図 87" descr="挿絵 が含まれている画像&#10;&#10;自動的に生成された説明">
          <a:extLst>
            <a:ext uri="{FF2B5EF4-FFF2-40B4-BE49-F238E27FC236}">
              <a16:creationId xmlns:a16="http://schemas.microsoft.com/office/drawing/2014/main" id="{00000000-0008-0000-0100-000058000000}"/>
            </a:ext>
          </a:extLst>
        </xdr:cNvPr>
        <xdr:cNvPicPr preferRelativeResize="0">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5684923" y="16526919"/>
          <a:ext cx="540000" cy="540000"/>
        </a:xfrm>
        <a:prstGeom prst="rect">
          <a:avLst/>
        </a:prstGeom>
      </xdr:spPr>
    </xdr:pic>
    <xdr:clientData/>
  </xdr:twoCellAnchor>
  <xdr:twoCellAnchor>
    <xdr:from>
      <xdr:col>13</xdr:col>
      <xdr:colOff>756073</xdr:colOff>
      <xdr:row>29</xdr:row>
      <xdr:rowOff>704836</xdr:rowOff>
    </xdr:from>
    <xdr:to>
      <xdr:col>13</xdr:col>
      <xdr:colOff>1296073</xdr:colOff>
      <xdr:row>30</xdr:row>
      <xdr:rowOff>525170</xdr:rowOff>
    </xdr:to>
    <xdr:pic>
      <xdr:nvPicPr>
        <xdr:cNvPr id="89" name="図 88">
          <a:extLst>
            <a:ext uri="{FF2B5EF4-FFF2-40B4-BE49-F238E27FC236}">
              <a16:creationId xmlns:a16="http://schemas.microsoft.com/office/drawing/2014/main" id="{00000000-0008-0000-0100-0000590000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6355906" y="16537503"/>
          <a:ext cx="540000" cy="540000"/>
        </a:xfrm>
        <a:prstGeom prst="rect">
          <a:avLst/>
        </a:prstGeom>
      </xdr:spPr>
    </xdr:pic>
    <xdr:clientData/>
  </xdr:twoCellAnchor>
  <xdr:twoCellAnchor>
    <xdr:from>
      <xdr:col>13</xdr:col>
      <xdr:colOff>1363724</xdr:colOff>
      <xdr:row>29</xdr:row>
      <xdr:rowOff>715419</xdr:rowOff>
    </xdr:from>
    <xdr:to>
      <xdr:col>13</xdr:col>
      <xdr:colOff>1903724</xdr:colOff>
      <xdr:row>30</xdr:row>
      <xdr:rowOff>535753</xdr:rowOff>
    </xdr:to>
    <xdr:pic>
      <xdr:nvPicPr>
        <xdr:cNvPr id="90" name="図 89" descr="挿絵, 記号 が含まれている画像&#10;&#10;自動的に生成された説明">
          <a:extLst>
            <a:ext uri="{FF2B5EF4-FFF2-40B4-BE49-F238E27FC236}">
              <a16:creationId xmlns:a16="http://schemas.microsoft.com/office/drawing/2014/main" id="{00000000-0008-0000-0100-00005A000000}"/>
            </a:ext>
          </a:extLst>
        </xdr:cNvPr>
        <xdr:cNvPicPr preferRelativeResize="0">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6963557" y="16548086"/>
          <a:ext cx="540000" cy="540000"/>
        </a:xfrm>
        <a:prstGeom prst="rect">
          <a:avLst/>
        </a:prstGeom>
      </xdr:spPr>
    </xdr:pic>
    <xdr:clientData/>
  </xdr:twoCellAnchor>
  <xdr:twoCellAnchor>
    <xdr:from>
      <xdr:col>13</xdr:col>
      <xdr:colOff>1330459</xdr:colOff>
      <xdr:row>33</xdr:row>
      <xdr:rowOff>1444728</xdr:rowOff>
    </xdr:from>
    <xdr:to>
      <xdr:col>13</xdr:col>
      <xdr:colOff>1870459</xdr:colOff>
      <xdr:row>34</xdr:row>
      <xdr:rowOff>100894</xdr:rowOff>
    </xdr:to>
    <xdr:pic>
      <xdr:nvPicPr>
        <xdr:cNvPr id="91" name="図 90" descr="花 が含まれている画像&#10;&#10;自動的に生成された説明">
          <a:extLst>
            <a:ext uri="{FF2B5EF4-FFF2-40B4-BE49-F238E27FC236}">
              <a16:creationId xmlns:a16="http://schemas.microsoft.com/office/drawing/2014/main" id="{00000000-0008-0000-0100-00005B000000}"/>
            </a:ext>
          </a:extLst>
        </xdr:cNvPr>
        <xdr:cNvPicPr preferRelativeResize="0">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6930292" y="20156061"/>
          <a:ext cx="540000" cy="540000"/>
        </a:xfrm>
        <a:prstGeom prst="rect">
          <a:avLst/>
        </a:prstGeom>
      </xdr:spPr>
    </xdr:pic>
    <xdr:clientData/>
  </xdr:twoCellAnchor>
  <xdr:twoCellAnchor>
    <xdr:from>
      <xdr:col>13</xdr:col>
      <xdr:colOff>730652</xdr:colOff>
      <xdr:row>33</xdr:row>
      <xdr:rowOff>1434144</xdr:rowOff>
    </xdr:from>
    <xdr:to>
      <xdr:col>13</xdr:col>
      <xdr:colOff>1270652</xdr:colOff>
      <xdr:row>34</xdr:row>
      <xdr:rowOff>90310</xdr:rowOff>
    </xdr:to>
    <xdr:pic>
      <xdr:nvPicPr>
        <xdr:cNvPr id="92" name="図 91" descr="挿絵 が含まれている画像&#10;&#10;自動的に生成された説明">
          <a:extLst>
            <a:ext uri="{FF2B5EF4-FFF2-40B4-BE49-F238E27FC236}">
              <a16:creationId xmlns:a16="http://schemas.microsoft.com/office/drawing/2014/main" id="{00000000-0008-0000-0100-00005C000000}"/>
            </a:ext>
          </a:extLst>
        </xdr:cNvPr>
        <xdr:cNvPicPr preferRelativeResize="0">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6330485" y="20145477"/>
          <a:ext cx="540000" cy="540000"/>
        </a:xfrm>
        <a:prstGeom prst="rect">
          <a:avLst/>
        </a:prstGeom>
      </xdr:spPr>
    </xdr:pic>
    <xdr:clientData/>
  </xdr:twoCellAnchor>
  <xdr:twoCellAnchor>
    <xdr:from>
      <xdr:col>13</xdr:col>
      <xdr:colOff>693352</xdr:colOff>
      <xdr:row>70</xdr:row>
      <xdr:rowOff>369777</xdr:rowOff>
    </xdr:from>
    <xdr:to>
      <xdr:col>13</xdr:col>
      <xdr:colOff>1233352</xdr:colOff>
      <xdr:row>71</xdr:row>
      <xdr:rowOff>454693</xdr:rowOff>
    </xdr:to>
    <xdr:pic>
      <xdr:nvPicPr>
        <xdr:cNvPr id="93" name="図 92" descr="テキスト, 記号 が含まれている画像&#10;&#10;自動的に生成された説明">
          <a:extLst>
            <a:ext uri="{FF2B5EF4-FFF2-40B4-BE49-F238E27FC236}">
              <a16:creationId xmlns:a16="http://schemas.microsoft.com/office/drawing/2014/main" id="{00000000-0008-0000-0100-00005D000000}"/>
            </a:ext>
          </a:extLst>
        </xdr:cNvPr>
        <xdr:cNvPicPr preferRelativeResize="0">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6293185" y="47656110"/>
          <a:ext cx="540000" cy="540000"/>
        </a:xfrm>
        <a:prstGeom prst="rect">
          <a:avLst/>
        </a:prstGeom>
      </xdr:spPr>
    </xdr:pic>
    <xdr:clientData/>
  </xdr:twoCellAnchor>
  <xdr:twoCellAnchor>
    <xdr:from>
      <xdr:col>13</xdr:col>
      <xdr:colOff>394555</xdr:colOff>
      <xdr:row>74</xdr:row>
      <xdr:rowOff>147528</xdr:rowOff>
    </xdr:from>
    <xdr:to>
      <xdr:col>13</xdr:col>
      <xdr:colOff>934555</xdr:colOff>
      <xdr:row>75</xdr:row>
      <xdr:rowOff>232445</xdr:rowOff>
    </xdr:to>
    <xdr:pic>
      <xdr:nvPicPr>
        <xdr:cNvPr id="94" name="図 93" descr="抽象, 挿絵 が含まれている画像&#10;&#10;自動的に生成された説明">
          <a:extLst>
            <a:ext uri="{FF2B5EF4-FFF2-40B4-BE49-F238E27FC236}">
              <a16:creationId xmlns:a16="http://schemas.microsoft.com/office/drawing/2014/main" id="{00000000-0008-0000-0100-00005E000000}"/>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5994388" y="49254195"/>
          <a:ext cx="540000" cy="540000"/>
        </a:xfrm>
        <a:prstGeom prst="rect">
          <a:avLst/>
        </a:prstGeom>
      </xdr:spPr>
    </xdr:pic>
    <xdr:clientData/>
  </xdr:twoCellAnchor>
  <xdr:twoCellAnchor>
    <xdr:from>
      <xdr:col>13</xdr:col>
      <xdr:colOff>1047884</xdr:colOff>
      <xdr:row>74</xdr:row>
      <xdr:rowOff>147528</xdr:rowOff>
    </xdr:from>
    <xdr:to>
      <xdr:col>13</xdr:col>
      <xdr:colOff>1587884</xdr:colOff>
      <xdr:row>75</xdr:row>
      <xdr:rowOff>232445</xdr:rowOff>
    </xdr:to>
    <xdr:pic>
      <xdr:nvPicPr>
        <xdr:cNvPr id="95" name="図 94" descr="テキスト, 記号 が含まれている画像&#10;&#10;自動的に生成された説明">
          <a:extLst>
            <a:ext uri="{FF2B5EF4-FFF2-40B4-BE49-F238E27FC236}">
              <a16:creationId xmlns:a16="http://schemas.microsoft.com/office/drawing/2014/main" id="{00000000-0008-0000-0100-00005F000000}"/>
            </a:ext>
          </a:extLst>
        </xdr:cNvPr>
        <xdr:cNvPicPr preferRelativeResize="0">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6647717" y="49254195"/>
          <a:ext cx="540000" cy="540000"/>
        </a:xfrm>
        <a:prstGeom prst="rect">
          <a:avLst/>
        </a:prstGeom>
      </xdr:spPr>
    </xdr:pic>
    <xdr:clientData/>
  </xdr:twoCellAnchor>
  <xdr:twoCellAnchor>
    <xdr:from>
      <xdr:col>13</xdr:col>
      <xdr:colOff>719810</xdr:colOff>
      <xdr:row>77</xdr:row>
      <xdr:rowOff>111755</xdr:rowOff>
    </xdr:from>
    <xdr:to>
      <xdr:col>13</xdr:col>
      <xdr:colOff>1259810</xdr:colOff>
      <xdr:row>78</xdr:row>
      <xdr:rowOff>196671</xdr:rowOff>
    </xdr:to>
    <xdr:pic>
      <xdr:nvPicPr>
        <xdr:cNvPr id="96" name="図 95" descr="テキスト, 記号 が含まれている画像&#10;&#10;自動的に生成された説明">
          <a:extLst>
            <a:ext uri="{FF2B5EF4-FFF2-40B4-BE49-F238E27FC236}">
              <a16:creationId xmlns:a16="http://schemas.microsoft.com/office/drawing/2014/main" id="{00000000-0008-0000-0100-000060000000}"/>
            </a:ext>
          </a:extLst>
        </xdr:cNvPr>
        <xdr:cNvPicPr preferRelativeResize="0">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6319643" y="50700088"/>
          <a:ext cx="540000" cy="540000"/>
        </a:xfrm>
        <a:prstGeom prst="rect">
          <a:avLst/>
        </a:prstGeom>
      </xdr:spPr>
    </xdr:pic>
    <xdr:clientData/>
  </xdr:twoCellAnchor>
  <xdr:twoCellAnchor>
    <xdr:from>
      <xdr:col>13</xdr:col>
      <xdr:colOff>394555</xdr:colOff>
      <xdr:row>79</xdr:row>
      <xdr:rowOff>499952</xdr:rowOff>
    </xdr:from>
    <xdr:to>
      <xdr:col>13</xdr:col>
      <xdr:colOff>934555</xdr:colOff>
      <xdr:row>80</xdr:row>
      <xdr:rowOff>320285</xdr:rowOff>
    </xdr:to>
    <xdr:pic>
      <xdr:nvPicPr>
        <xdr:cNvPr id="97" name="図 96" descr="抽象, 挿絵, 食品, 記号 が含まれている画像&#10;&#10;自動的に生成された説明">
          <a:extLst>
            <a:ext uri="{FF2B5EF4-FFF2-40B4-BE49-F238E27FC236}">
              <a16:creationId xmlns:a16="http://schemas.microsoft.com/office/drawing/2014/main" id="{00000000-0008-0000-0100-0000610000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5994388" y="51998452"/>
          <a:ext cx="540000" cy="540000"/>
        </a:xfrm>
        <a:prstGeom prst="rect">
          <a:avLst/>
        </a:prstGeom>
      </xdr:spPr>
    </xdr:pic>
    <xdr:clientData/>
  </xdr:twoCellAnchor>
  <xdr:twoCellAnchor>
    <xdr:from>
      <xdr:col>13</xdr:col>
      <xdr:colOff>1047884</xdr:colOff>
      <xdr:row>79</xdr:row>
      <xdr:rowOff>499952</xdr:rowOff>
    </xdr:from>
    <xdr:to>
      <xdr:col>13</xdr:col>
      <xdr:colOff>1587884</xdr:colOff>
      <xdr:row>80</xdr:row>
      <xdr:rowOff>320285</xdr:rowOff>
    </xdr:to>
    <xdr:pic>
      <xdr:nvPicPr>
        <xdr:cNvPr id="98" name="図 97" descr="挿絵 が含まれている画像&#10;&#10;自動的に生成された説明">
          <a:extLst>
            <a:ext uri="{FF2B5EF4-FFF2-40B4-BE49-F238E27FC236}">
              <a16:creationId xmlns:a16="http://schemas.microsoft.com/office/drawing/2014/main" id="{00000000-0008-0000-0100-000062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6647717" y="51998452"/>
          <a:ext cx="540000" cy="540000"/>
        </a:xfrm>
        <a:prstGeom prst="rect">
          <a:avLst/>
        </a:prstGeom>
      </xdr:spPr>
    </xdr:pic>
    <xdr:clientData/>
  </xdr:twoCellAnchor>
  <xdr:twoCellAnchor>
    <xdr:from>
      <xdr:col>13</xdr:col>
      <xdr:colOff>1317966</xdr:colOff>
      <xdr:row>84</xdr:row>
      <xdr:rowOff>210186</xdr:rowOff>
    </xdr:from>
    <xdr:to>
      <xdr:col>13</xdr:col>
      <xdr:colOff>1857966</xdr:colOff>
      <xdr:row>85</xdr:row>
      <xdr:rowOff>231603</xdr:rowOff>
    </xdr:to>
    <xdr:pic>
      <xdr:nvPicPr>
        <xdr:cNvPr id="99" name="図 98" descr="花 が含まれている画像&#10;&#10;自動的に生成された説明">
          <a:extLst>
            <a:ext uri="{FF2B5EF4-FFF2-40B4-BE49-F238E27FC236}">
              <a16:creationId xmlns:a16="http://schemas.microsoft.com/office/drawing/2014/main" id="{00000000-0008-0000-0100-000063000000}"/>
            </a:ext>
          </a:extLst>
        </xdr:cNvPr>
        <xdr:cNvPicPr preferRelativeResize="0">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6917799" y="55709186"/>
          <a:ext cx="540000" cy="540000"/>
        </a:xfrm>
        <a:prstGeom prst="rect">
          <a:avLst/>
        </a:prstGeom>
      </xdr:spPr>
    </xdr:pic>
    <xdr:clientData/>
  </xdr:twoCellAnchor>
  <xdr:twoCellAnchor>
    <xdr:from>
      <xdr:col>13</xdr:col>
      <xdr:colOff>682623</xdr:colOff>
      <xdr:row>84</xdr:row>
      <xdr:rowOff>205935</xdr:rowOff>
    </xdr:from>
    <xdr:to>
      <xdr:col>13</xdr:col>
      <xdr:colOff>1222623</xdr:colOff>
      <xdr:row>85</xdr:row>
      <xdr:rowOff>227352</xdr:rowOff>
    </xdr:to>
    <xdr:pic>
      <xdr:nvPicPr>
        <xdr:cNvPr id="100" name="図 99" descr="抽象, 挿絵, 食品, 記号 が含まれている画像&#10;&#10;自動的に生成された説明">
          <a:extLst>
            <a:ext uri="{FF2B5EF4-FFF2-40B4-BE49-F238E27FC236}">
              <a16:creationId xmlns:a16="http://schemas.microsoft.com/office/drawing/2014/main" id="{00000000-0008-0000-0100-000064000000}"/>
            </a:ext>
          </a:extLst>
        </xdr:cNvPr>
        <xdr:cNvPicPr preferRelativeResize="0">
          <a:picLocks/>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6282456" y="55704935"/>
          <a:ext cx="540000" cy="540000"/>
        </a:xfrm>
        <a:prstGeom prst="rect">
          <a:avLst/>
        </a:prstGeom>
      </xdr:spPr>
    </xdr:pic>
    <xdr:clientData/>
  </xdr:twoCellAnchor>
  <xdr:twoCellAnchor>
    <xdr:from>
      <xdr:col>13</xdr:col>
      <xdr:colOff>661601</xdr:colOff>
      <xdr:row>86</xdr:row>
      <xdr:rowOff>147528</xdr:rowOff>
    </xdr:from>
    <xdr:to>
      <xdr:col>13</xdr:col>
      <xdr:colOff>1201601</xdr:colOff>
      <xdr:row>86</xdr:row>
      <xdr:rowOff>687528</xdr:rowOff>
    </xdr:to>
    <xdr:pic>
      <xdr:nvPicPr>
        <xdr:cNvPr id="101" name="図 100" descr="挿絵, 記号 が含まれている画像&#10;&#10;自動的に生成された説明">
          <a:extLst>
            <a:ext uri="{FF2B5EF4-FFF2-40B4-BE49-F238E27FC236}">
              <a16:creationId xmlns:a16="http://schemas.microsoft.com/office/drawing/2014/main" id="{00000000-0008-0000-0100-000065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61434" y="56704861"/>
          <a:ext cx="540000" cy="540000"/>
        </a:xfrm>
        <a:prstGeom prst="rect">
          <a:avLst/>
        </a:prstGeom>
      </xdr:spPr>
    </xdr:pic>
    <xdr:clientData/>
  </xdr:twoCellAnchor>
  <xdr:twoCellAnchor>
    <xdr:from>
      <xdr:col>13</xdr:col>
      <xdr:colOff>77055</xdr:colOff>
      <xdr:row>93</xdr:row>
      <xdr:rowOff>254729</xdr:rowOff>
    </xdr:from>
    <xdr:to>
      <xdr:col>13</xdr:col>
      <xdr:colOff>617055</xdr:colOff>
      <xdr:row>93</xdr:row>
      <xdr:rowOff>794729</xdr:rowOff>
    </xdr:to>
    <xdr:pic>
      <xdr:nvPicPr>
        <xdr:cNvPr id="102" name="図 101" descr="挿絵, 記号 が含まれている画像&#10;&#10;自動的に生成された説明">
          <a:extLst>
            <a:ext uri="{FF2B5EF4-FFF2-40B4-BE49-F238E27FC236}">
              <a16:creationId xmlns:a16="http://schemas.microsoft.com/office/drawing/2014/main" id="{00000000-0008-0000-0100-000066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76888" y="63754729"/>
          <a:ext cx="540000" cy="540000"/>
        </a:xfrm>
        <a:prstGeom prst="rect">
          <a:avLst/>
        </a:prstGeom>
      </xdr:spPr>
    </xdr:pic>
    <xdr:clientData/>
  </xdr:twoCellAnchor>
  <xdr:twoCellAnchor>
    <xdr:from>
      <xdr:col>13</xdr:col>
      <xdr:colOff>730383</xdr:colOff>
      <xdr:row>93</xdr:row>
      <xdr:rowOff>251987</xdr:rowOff>
    </xdr:from>
    <xdr:to>
      <xdr:col>13</xdr:col>
      <xdr:colOff>1270383</xdr:colOff>
      <xdr:row>93</xdr:row>
      <xdr:rowOff>791987</xdr:rowOff>
    </xdr:to>
    <xdr:pic>
      <xdr:nvPicPr>
        <xdr:cNvPr id="103" name="図 102" descr="挿絵 が含まれている画像&#10;&#10;自動的に生成された説明">
          <a:extLst>
            <a:ext uri="{FF2B5EF4-FFF2-40B4-BE49-F238E27FC236}">
              <a16:creationId xmlns:a16="http://schemas.microsoft.com/office/drawing/2014/main" id="{00000000-0008-0000-0100-000067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330216" y="63751987"/>
          <a:ext cx="540000" cy="540000"/>
        </a:xfrm>
        <a:prstGeom prst="rect">
          <a:avLst/>
        </a:prstGeom>
      </xdr:spPr>
    </xdr:pic>
    <xdr:clientData/>
  </xdr:twoCellAnchor>
  <xdr:twoCellAnchor>
    <xdr:from>
      <xdr:col>13</xdr:col>
      <xdr:colOff>645726</xdr:colOff>
      <xdr:row>87</xdr:row>
      <xdr:rowOff>306278</xdr:rowOff>
    </xdr:from>
    <xdr:to>
      <xdr:col>13</xdr:col>
      <xdr:colOff>1185726</xdr:colOff>
      <xdr:row>87</xdr:row>
      <xdr:rowOff>846278</xdr:rowOff>
    </xdr:to>
    <xdr:pic>
      <xdr:nvPicPr>
        <xdr:cNvPr id="104" name="図 103" descr="挿絵 が含まれている画像&#10;&#10;自動的に生成された説明">
          <a:extLst>
            <a:ext uri="{FF2B5EF4-FFF2-40B4-BE49-F238E27FC236}">
              <a16:creationId xmlns:a16="http://schemas.microsoft.com/office/drawing/2014/main" id="{00000000-0008-0000-0100-000068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6245559" y="57816111"/>
          <a:ext cx="540000" cy="540000"/>
        </a:xfrm>
        <a:prstGeom prst="rect">
          <a:avLst/>
        </a:prstGeom>
      </xdr:spPr>
    </xdr:pic>
    <xdr:clientData/>
  </xdr:twoCellAnchor>
  <xdr:twoCellAnchor>
    <xdr:from>
      <xdr:col>13</xdr:col>
      <xdr:colOff>1050591</xdr:colOff>
      <xdr:row>88</xdr:row>
      <xdr:rowOff>345001</xdr:rowOff>
    </xdr:from>
    <xdr:to>
      <xdr:col>13</xdr:col>
      <xdr:colOff>1590591</xdr:colOff>
      <xdr:row>88</xdr:row>
      <xdr:rowOff>885001</xdr:rowOff>
    </xdr:to>
    <xdr:pic>
      <xdr:nvPicPr>
        <xdr:cNvPr id="105" name="図 104" descr="抽象, 挿絵, 食品, 記号 が含まれている画像&#10;&#10;自動的に生成された説明">
          <a:extLst>
            <a:ext uri="{FF2B5EF4-FFF2-40B4-BE49-F238E27FC236}">
              <a16:creationId xmlns:a16="http://schemas.microsoft.com/office/drawing/2014/main" id="{00000000-0008-0000-0100-000069000000}"/>
            </a:ext>
          </a:extLst>
        </xdr:cNvPr>
        <xdr:cNvPicPr preferRelativeResize="0">
          <a:picLocks/>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6650424" y="59177751"/>
          <a:ext cx="540000" cy="540000"/>
        </a:xfrm>
        <a:prstGeom prst="rect">
          <a:avLst/>
        </a:prstGeom>
      </xdr:spPr>
    </xdr:pic>
    <xdr:clientData/>
  </xdr:twoCellAnchor>
  <xdr:twoCellAnchor>
    <xdr:from>
      <xdr:col>13</xdr:col>
      <xdr:colOff>361188</xdr:colOff>
      <xdr:row>89</xdr:row>
      <xdr:rowOff>375712</xdr:rowOff>
    </xdr:from>
    <xdr:to>
      <xdr:col>13</xdr:col>
      <xdr:colOff>901188</xdr:colOff>
      <xdr:row>90</xdr:row>
      <xdr:rowOff>132545</xdr:rowOff>
    </xdr:to>
    <xdr:pic>
      <xdr:nvPicPr>
        <xdr:cNvPr id="108" name="図 107" descr="抽象, 挿絵 が含まれている画像&#10;&#10;自動的に生成された説明">
          <a:extLst>
            <a:ext uri="{FF2B5EF4-FFF2-40B4-BE49-F238E27FC236}">
              <a16:creationId xmlns:a16="http://schemas.microsoft.com/office/drawing/2014/main" id="{00000000-0008-0000-0100-00006C000000}"/>
            </a:ext>
          </a:extLst>
        </xdr:cNvPr>
        <xdr:cNvPicPr preferRelativeResize="0">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5961021" y="60520795"/>
          <a:ext cx="540000" cy="540000"/>
        </a:xfrm>
        <a:prstGeom prst="rect">
          <a:avLst/>
        </a:prstGeom>
      </xdr:spPr>
    </xdr:pic>
    <xdr:clientData/>
  </xdr:twoCellAnchor>
  <xdr:twoCellAnchor>
    <xdr:from>
      <xdr:col>13</xdr:col>
      <xdr:colOff>1036454</xdr:colOff>
      <xdr:row>39</xdr:row>
      <xdr:rowOff>349249</xdr:rowOff>
    </xdr:from>
    <xdr:to>
      <xdr:col>13</xdr:col>
      <xdr:colOff>1576454</xdr:colOff>
      <xdr:row>40</xdr:row>
      <xdr:rowOff>211915</xdr:rowOff>
    </xdr:to>
    <xdr:pic>
      <xdr:nvPicPr>
        <xdr:cNvPr id="111" name="図 110" descr="挿絵, 記号 が含まれている画像&#10;&#10;自動的に生成された説明">
          <a:extLst>
            <a:ext uri="{FF2B5EF4-FFF2-40B4-BE49-F238E27FC236}">
              <a16:creationId xmlns:a16="http://schemas.microsoft.com/office/drawing/2014/main" id="{00000000-0008-0000-0100-00006F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36287" y="25410582"/>
          <a:ext cx="540000" cy="540000"/>
        </a:xfrm>
        <a:prstGeom prst="rect">
          <a:avLst/>
        </a:prstGeom>
      </xdr:spPr>
    </xdr:pic>
    <xdr:clientData/>
  </xdr:twoCellAnchor>
  <xdr:twoCellAnchor>
    <xdr:from>
      <xdr:col>13</xdr:col>
      <xdr:colOff>318816</xdr:colOff>
      <xdr:row>44</xdr:row>
      <xdr:rowOff>158751</xdr:rowOff>
    </xdr:from>
    <xdr:to>
      <xdr:col>13</xdr:col>
      <xdr:colOff>858816</xdr:colOff>
      <xdr:row>45</xdr:row>
      <xdr:rowOff>84917</xdr:rowOff>
    </xdr:to>
    <xdr:pic>
      <xdr:nvPicPr>
        <xdr:cNvPr id="112" name="図 111" descr="抽象, 記号, 挿絵 が含まれている画像&#10;&#10;自動的に生成された説明">
          <a:extLst>
            <a:ext uri="{FF2B5EF4-FFF2-40B4-BE49-F238E27FC236}">
              <a16:creationId xmlns:a16="http://schemas.microsoft.com/office/drawing/2014/main" id="{00000000-0008-0000-0100-000070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18649" y="28585584"/>
          <a:ext cx="540000" cy="540000"/>
        </a:xfrm>
        <a:prstGeom prst="rect">
          <a:avLst/>
        </a:prstGeom>
      </xdr:spPr>
    </xdr:pic>
    <xdr:clientData/>
  </xdr:twoCellAnchor>
  <xdr:twoCellAnchor>
    <xdr:from>
      <xdr:col>13</xdr:col>
      <xdr:colOff>1341676</xdr:colOff>
      <xdr:row>43</xdr:row>
      <xdr:rowOff>0</xdr:rowOff>
    </xdr:from>
    <xdr:to>
      <xdr:col>13</xdr:col>
      <xdr:colOff>1881676</xdr:colOff>
      <xdr:row>43</xdr:row>
      <xdr:rowOff>540000</xdr:rowOff>
    </xdr:to>
    <xdr:pic>
      <xdr:nvPicPr>
        <xdr:cNvPr id="113" name="図 112" descr="挿絵, 記号 が含まれている画像&#10;&#10;自動的に生成された説明">
          <a:extLst>
            <a:ext uri="{FF2B5EF4-FFF2-40B4-BE49-F238E27FC236}">
              <a16:creationId xmlns:a16="http://schemas.microsoft.com/office/drawing/2014/main" id="{00000000-0008-0000-0100-000071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41509" y="27707167"/>
          <a:ext cx="540000" cy="540000"/>
        </a:xfrm>
        <a:prstGeom prst="rect">
          <a:avLst/>
        </a:prstGeom>
      </xdr:spPr>
    </xdr:pic>
    <xdr:clientData/>
  </xdr:twoCellAnchor>
  <xdr:twoCellAnchor>
    <xdr:from>
      <xdr:col>13</xdr:col>
      <xdr:colOff>711814</xdr:colOff>
      <xdr:row>42</xdr:row>
      <xdr:rowOff>612972</xdr:rowOff>
    </xdr:from>
    <xdr:to>
      <xdr:col>13</xdr:col>
      <xdr:colOff>1251814</xdr:colOff>
      <xdr:row>43</xdr:row>
      <xdr:rowOff>539138</xdr:rowOff>
    </xdr:to>
    <xdr:pic>
      <xdr:nvPicPr>
        <xdr:cNvPr id="114" name="図 113" descr="挿絵 が含まれている画像&#10;&#10;自動的に生成された説明">
          <a:extLst>
            <a:ext uri="{FF2B5EF4-FFF2-40B4-BE49-F238E27FC236}">
              <a16:creationId xmlns:a16="http://schemas.microsoft.com/office/drawing/2014/main" id="{00000000-0008-0000-0100-000072000000}"/>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6311647" y="27706305"/>
          <a:ext cx="540000" cy="540000"/>
        </a:xfrm>
        <a:prstGeom prst="rect">
          <a:avLst/>
        </a:prstGeom>
      </xdr:spPr>
    </xdr:pic>
    <xdr:clientData/>
  </xdr:twoCellAnchor>
  <xdr:twoCellAnchor>
    <xdr:from>
      <xdr:col>13</xdr:col>
      <xdr:colOff>73660</xdr:colOff>
      <xdr:row>43</xdr:row>
      <xdr:rowOff>0</xdr:rowOff>
    </xdr:from>
    <xdr:to>
      <xdr:col>13</xdr:col>
      <xdr:colOff>613660</xdr:colOff>
      <xdr:row>43</xdr:row>
      <xdr:rowOff>540000</xdr:rowOff>
    </xdr:to>
    <xdr:pic>
      <xdr:nvPicPr>
        <xdr:cNvPr id="115" name="図 114" descr="抽象, 挿絵 が含まれている画像&#10;&#10;自動的に生成された説明">
          <a:extLst>
            <a:ext uri="{FF2B5EF4-FFF2-40B4-BE49-F238E27FC236}">
              <a16:creationId xmlns:a16="http://schemas.microsoft.com/office/drawing/2014/main" id="{00000000-0008-0000-0100-000073000000}"/>
            </a:ext>
          </a:extLst>
        </xdr:cNvPr>
        <xdr:cNvPicPr>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5673493" y="27707167"/>
          <a:ext cx="540000" cy="540000"/>
        </a:xfrm>
        <a:prstGeom prst="rect">
          <a:avLst/>
        </a:prstGeom>
      </xdr:spPr>
    </xdr:pic>
    <xdr:clientData/>
  </xdr:twoCellAnchor>
  <xdr:twoCellAnchor>
    <xdr:from>
      <xdr:col>13</xdr:col>
      <xdr:colOff>1017692</xdr:colOff>
      <xdr:row>44</xdr:row>
      <xdr:rowOff>165101</xdr:rowOff>
    </xdr:from>
    <xdr:to>
      <xdr:col>13</xdr:col>
      <xdr:colOff>1557692</xdr:colOff>
      <xdr:row>45</xdr:row>
      <xdr:rowOff>91267</xdr:rowOff>
    </xdr:to>
    <xdr:pic>
      <xdr:nvPicPr>
        <xdr:cNvPr id="116" name="図 115" descr="テキスト, 記号 が含まれている画像&#10;&#10;自動的に生成された説明">
          <a:extLst>
            <a:ext uri="{FF2B5EF4-FFF2-40B4-BE49-F238E27FC236}">
              <a16:creationId xmlns:a16="http://schemas.microsoft.com/office/drawing/2014/main" id="{00000000-0008-0000-0100-000074000000}"/>
            </a:ext>
          </a:extLst>
        </xdr:cNvPr>
        <xdr:cNvPicPr preferRelativeResize="0">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617525" y="28591934"/>
          <a:ext cx="540000" cy="540000"/>
        </a:xfrm>
        <a:prstGeom prst="rect">
          <a:avLst/>
        </a:prstGeom>
      </xdr:spPr>
    </xdr:pic>
    <xdr:clientData/>
  </xdr:twoCellAnchor>
  <xdr:twoCellAnchor>
    <xdr:from>
      <xdr:col>13</xdr:col>
      <xdr:colOff>67078</xdr:colOff>
      <xdr:row>54</xdr:row>
      <xdr:rowOff>114297</xdr:rowOff>
    </xdr:from>
    <xdr:to>
      <xdr:col>13</xdr:col>
      <xdr:colOff>607078</xdr:colOff>
      <xdr:row>55</xdr:row>
      <xdr:rowOff>125130</xdr:rowOff>
    </xdr:to>
    <xdr:pic>
      <xdr:nvPicPr>
        <xdr:cNvPr id="117" name="図 116" descr="挿絵 が含まれている画像&#10;&#10;自動的に生成された説明">
          <a:extLst>
            <a:ext uri="{FF2B5EF4-FFF2-40B4-BE49-F238E27FC236}">
              <a16:creationId xmlns:a16="http://schemas.microsoft.com/office/drawing/2014/main" id="{00000000-0008-0000-0100-000075000000}"/>
            </a:ext>
          </a:extLst>
        </xdr:cNvPr>
        <xdr:cNvPicPr>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5666911" y="35335630"/>
          <a:ext cx="540000" cy="540000"/>
        </a:xfrm>
        <a:prstGeom prst="rect">
          <a:avLst/>
        </a:prstGeom>
      </xdr:spPr>
    </xdr:pic>
    <xdr:clientData/>
  </xdr:twoCellAnchor>
  <xdr:twoCellAnchor>
    <xdr:from>
      <xdr:col>13</xdr:col>
      <xdr:colOff>862622</xdr:colOff>
      <xdr:row>21</xdr:row>
      <xdr:rowOff>445686</xdr:rowOff>
    </xdr:from>
    <xdr:to>
      <xdr:col>13</xdr:col>
      <xdr:colOff>1402622</xdr:colOff>
      <xdr:row>22</xdr:row>
      <xdr:rowOff>530602</xdr:rowOff>
    </xdr:to>
    <xdr:pic>
      <xdr:nvPicPr>
        <xdr:cNvPr id="118" name="図 117" descr="花 が含まれている画像&#10;&#10;自動的に生成された説明">
          <a:extLst>
            <a:ext uri="{FF2B5EF4-FFF2-40B4-BE49-F238E27FC236}">
              <a16:creationId xmlns:a16="http://schemas.microsoft.com/office/drawing/2014/main" id="{00000000-0008-0000-0100-000076000000}"/>
            </a:ext>
          </a:extLst>
        </xdr:cNvPr>
        <xdr:cNvPicPr preferRelativeResize="0">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6462455" y="10076519"/>
          <a:ext cx="540000" cy="540000"/>
        </a:xfrm>
        <a:prstGeom prst="rect">
          <a:avLst/>
        </a:prstGeom>
      </xdr:spPr>
    </xdr:pic>
    <xdr:clientData/>
  </xdr:twoCellAnchor>
  <xdr:twoCellAnchor>
    <xdr:from>
      <xdr:col>13</xdr:col>
      <xdr:colOff>358140</xdr:colOff>
      <xdr:row>90</xdr:row>
      <xdr:rowOff>483072</xdr:rowOff>
    </xdr:from>
    <xdr:to>
      <xdr:col>13</xdr:col>
      <xdr:colOff>898140</xdr:colOff>
      <xdr:row>91</xdr:row>
      <xdr:rowOff>239905</xdr:rowOff>
    </xdr:to>
    <xdr:pic>
      <xdr:nvPicPr>
        <xdr:cNvPr id="119" name="図 118" descr="抽象, 挿絵, 食品, 記号 が含まれている画像&#10;&#10;自動的に生成された説明">
          <a:extLst>
            <a:ext uri="{FF2B5EF4-FFF2-40B4-BE49-F238E27FC236}">
              <a16:creationId xmlns:a16="http://schemas.microsoft.com/office/drawing/2014/main" id="{00000000-0008-0000-0100-000077000000}"/>
            </a:ext>
          </a:extLst>
        </xdr:cNvPr>
        <xdr:cNvPicPr preferRelativeResize="0">
          <a:picLocks/>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5957973" y="61411322"/>
          <a:ext cx="540000" cy="540000"/>
        </a:xfrm>
        <a:prstGeom prst="rect">
          <a:avLst/>
        </a:prstGeom>
      </xdr:spPr>
    </xdr:pic>
    <xdr:clientData/>
  </xdr:twoCellAnchor>
  <xdr:twoCellAnchor>
    <xdr:from>
      <xdr:col>13</xdr:col>
      <xdr:colOff>1348316</xdr:colOff>
      <xdr:row>63</xdr:row>
      <xdr:rowOff>164042</xdr:rowOff>
    </xdr:from>
    <xdr:to>
      <xdr:col>13</xdr:col>
      <xdr:colOff>1888316</xdr:colOff>
      <xdr:row>64</xdr:row>
      <xdr:rowOff>5542</xdr:rowOff>
    </xdr:to>
    <xdr:pic>
      <xdr:nvPicPr>
        <xdr:cNvPr id="120" name="図 119" descr="挿絵 が含まれている画像&#10;&#10;自動的に生成された説明">
          <a:extLst>
            <a:ext uri="{FF2B5EF4-FFF2-40B4-BE49-F238E27FC236}">
              <a16:creationId xmlns:a16="http://schemas.microsoft.com/office/drawing/2014/main" id="{00000000-0008-0000-0100-000078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6948149" y="41566042"/>
          <a:ext cx="540000" cy="540000"/>
        </a:xfrm>
        <a:prstGeom prst="rect">
          <a:avLst/>
        </a:prstGeom>
      </xdr:spPr>
    </xdr:pic>
    <xdr:clientData/>
  </xdr:twoCellAnchor>
  <xdr:twoCellAnchor>
    <xdr:from>
      <xdr:col>13</xdr:col>
      <xdr:colOff>38100</xdr:colOff>
      <xdr:row>66</xdr:row>
      <xdr:rowOff>329352</xdr:rowOff>
    </xdr:from>
    <xdr:to>
      <xdr:col>13</xdr:col>
      <xdr:colOff>578100</xdr:colOff>
      <xdr:row>66</xdr:row>
      <xdr:rowOff>869352</xdr:rowOff>
    </xdr:to>
    <xdr:pic>
      <xdr:nvPicPr>
        <xdr:cNvPr id="121" name="図 120" descr="食品, 記号, 部屋, 挿絵 が含まれている画像&#10;&#10;自動的に生成された説明">
          <a:extLst>
            <a:ext uri="{FF2B5EF4-FFF2-40B4-BE49-F238E27FC236}">
              <a16:creationId xmlns:a16="http://schemas.microsoft.com/office/drawing/2014/main" id="{00000000-0008-0000-0100-000079000000}"/>
            </a:ext>
          </a:extLst>
        </xdr:cNvPr>
        <xdr:cNvPicPr preferRelativeResize="0">
          <a:picLocks/>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5637933" y="43826852"/>
          <a:ext cx="540000" cy="540000"/>
        </a:xfrm>
        <a:prstGeom prst="rect">
          <a:avLst/>
        </a:prstGeom>
      </xdr:spPr>
    </xdr:pic>
    <xdr:clientData/>
  </xdr:twoCellAnchor>
  <xdr:twoCellAnchor>
    <xdr:from>
      <xdr:col>13</xdr:col>
      <xdr:colOff>676878</xdr:colOff>
      <xdr:row>66</xdr:row>
      <xdr:rowOff>342901</xdr:rowOff>
    </xdr:from>
    <xdr:to>
      <xdr:col>13</xdr:col>
      <xdr:colOff>1216878</xdr:colOff>
      <xdr:row>66</xdr:row>
      <xdr:rowOff>882901</xdr:rowOff>
    </xdr:to>
    <xdr:pic>
      <xdr:nvPicPr>
        <xdr:cNvPr id="122" name="図 121" descr="抽象, グラフィック, 挿絵 が含まれている画像&#10;&#10;自動的に生成された説明">
          <a:extLst>
            <a:ext uri="{FF2B5EF4-FFF2-40B4-BE49-F238E27FC236}">
              <a16:creationId xmlns:a16="http://schemas.microsoft.com/office/drawing/2014/main" id="{00000000-0008-0000-0100-00007A000000}"/>
            </a:ext>
          </a:extLst>
        </xdr:cNvPr>
        <xdr:cNvPicPr preferRelativeResize="0">
          <a:picLocks/>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6276711" y="43840401"/>
          <a:ext cx="540000" cy="540000"/>
        </a:xfrm>
        <a:prstGeom prst="rect">
          <a:avLst/>
        </a:prstGeom>
      </xdr:spPr>
    </xdr:pic>
    <xdr:clientData/>
  </xdr:twoCellAnchor>
  <xdr:twoCellAnchor>
    <xdr:from>
      <xdr:col>13</xdr:col>
      <xdr:colOff>1354667</xdr:colOff>
      <xdr:row>66</xdr:row>
      <xdr:rowOff>329353</xdr:rowOff>
    </xdr:from>
    <xdr:to>
      <xdr:col>13</xdr:col>
      <xdr:colOff>1894667</xdr:colOff>
      <xdr:row>66</xdr:row>
      <xdr:rowOff>869353</xdr:rowOff>
    </xdr:to>
    <xdr:pic>
      <xdr:nvPicPr>
        <xdr:cNvPr id="123" name="図 122" descr="挿絵, 記号 が含まれている画像&#10;&#10;自動的に生成された説明">
          <a:extLst>
            <a:ext uri="{FF2B5EF4-FFF2-40B4-BE49-F238E27FC236}">
              <a16:creationId xmlns:a16="http://schemas.microsoft.com/office/drawing/2014/main" id="{00000000-0008-0000-0100-00007B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954500" y="43826853"/>
          <a:ext cx="540000" cy="540000"/>
        </a:xfrm>
        <a:prstGeom prst="rect">
          <a:avLst/>
        </a:prstGeom>
      </xdr:spPr>
    </xdr:pic>
    <xdr:clientData/>
  </xdr:twoCellAnchor>
  <xdr:twoCellAnchor>
    <xdr:from>
      <xdr:col>13</xdr:col>
      <xdr:colOff>262466</xdr:colOff>
      <xdr:row>16</xdr:row>
      <xdr:rowOff>196549</xdr:rowOff>
    </xdr:from>
    <xdr:to>
      <xdr:col>13</xdr:col>
      <xdr:colOff>802466</xdr:colOff>
      <xdr:row>16</xdr:row>
      <xdr:rowOff>736549</xdr:rowOff>
    </xdr:to>
    <xdr:pic>
      <xdr:nvPicPr>
        <xdr:cNvPr id="124" name="図 123" descr="記号 が含まれている画像&#10;&#10;自動的に生成された説明">
          <a:extLst>
            <a:ext uri="{FF2B5EF4-FFF2-40B4-BE49-F238E27FC236}">
              <a16:creationId xmlns:a16="http://schemas.microsoft.com/office/drawing/2014/main" id="{00000000-0008-0000-0100-00007C0000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5862299" y="5445882"/>
          <a:ext cx="540000" cy="540000"/>
        </a:xfrm>
        <a:prstGeom prst="rect">
          <a:avLst/>
        </a:prstGeom>
      </xdr:spPr>
    </xdr:pic>
    <xdr:clientData/>
  </xdr:twoCellAnchor>
  <xdr:twoCellAnchor>
    <xdr:from>
      <xdr:col>13</xdr:col>
      <xdr:colOff>953219</xdr:colOff>
      <xdr:row>16</xdr:row>
      <xdr:rowOff>195790</xdr:rowOff>
    </xdr:from>
    <xdr:to>
      <xdr:col>13</xdr:col>
      <xdr:colOff>1493219</xdr:colOff>
      <xdr:row>16</xdr:row>
      <xdr:rowOff>735790</xdr:rowOff>
    </xdr:to>
    <xdr:pic>
      <xdr:nvPicPr>
        <xdr:cNvPr id="125" name="図 124" descr="食品 が含まれている画像&#10;&#10;自動的に生成された説明">
          <a:extLst>
            <a:ext uri="{FF2B5EF4-FFF2-40B4-BE49-F238E27FC236}">
              <a16:creationId xmlns:a16="http://schemas.microsoft.com/office/drawing/2014/main" id="{00000000-0008-0000-0100-00007D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553052" y="5445123"/>
          <a:ext cx="540000" cy="540000"/>
        </a:xfrm>
        <a:prstGeom prst="rect">
          <a:avLst/>
        </a:prstGeom>
      </xdr:spPr>
    </xdr:pic>
    <xdr:clientData/>
  </xdr:twoCellAnchor>
  <xdr:twoCellAnchor>
    <xdr:from>
      <xdr:col>13</xdr:col>
      <xdr:colOff>85090</xdr:colOff>
      <xdr:row>26</xdr:row>
      <xdr:rowOff>493162</xdr:rowOff>
    </xdr:from>
    <xdr:to>
      <xdr:col>13</xdr:col>
      <xdr:colOff>625090</xdr:colOff>
      <xdr:row>27</xdr:row>
      <xdr:rowOff>292329</xdr:rowOff>
    </xdr:to>
    <xdr:pic>
      <xdr:nvPicPr>
        <xdr:cNvPr id="126" name="図 125" descr="挿絵, 記号 が含まれている画像&#10;&#10;自動的に生成された説明">
          <a:extLst>
            <a:ext uri="{FF2B5EF4-FFF2-40B4-BE49-F238E27FC236}">
              <a16:creationId xmlns:a16="http://schemas.microsoft.com/office/drawing/2014/main" id="{00000000-0008-0000-0100-00007E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84923" y="13732912"/>
          <a:ext cx="540000" cy="540000"/>
        </a:xfrm>
        <a:prstGeom prst="rect">
          <a:avLst/>
        </a:prstGeom>
      </xdr:spPr>
    </xdr:pic>
    <xdr:clientData/>
  </xdr:twoCellAnchor>
  <xdr:twoCellAnchor>
    <xdr:from>
      <xdr:col>13</xdr:col>
      <xdr:colOff>73660</xdr:colOff>
      <xdr:row>84</xdr:row>
      <xdr:rowOff>213362</xdr:rowOff>
    </xdr:from>
    <xdr:to>
      <xdr:col>13</xdr:col>
      <xdr:colOff>613660</xdr:colOff>
      <xdr:row>85</xdr:row>
      <xdr:rowOff>234779</xdr:rowOff>
    </xdr:to>
    <xdr:pic>
      <xdr:nvPicPr>
        <xdr:cNvPr id="127" name="図 126" descr="挿絵 が含まれている画像&#10;&#10;自動的に生成された説明">
          <a:extLst>
            <a:ext uri="{FF2B5EF4-FFF2-40B4-BE49-F238E27FC236}">
              <a16:creationId xmlns:a16="http://schemas.microsoft.com/office/drawing/2014/main" id="{00000000-0008-0000-0100-00007F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673493" y="55712362"/>
          <a:ext cx="540000" cy="540000"/>
        </a:xfrm>
        <a:prstGeom prst="rect">
          <a:avLst/>
        </a:prstGeom>
      </xdr:spPr>
    </xdr:pic>
    <xdr:clientData/>
  </xdr:twoCellAnchor>
  <xdr:twoCellAnchor>
    <xdr:from>
      <xdr:col>13</xdr:col>
      <xdr:colOff>1080345</xdr:colOff>
      <xdr:row>89</xdr:row>
      <xdr:rowOff>364874</xdr:rowOff>
    </xdr:from>
    <xdr:to>
      <xdr:col>13</xdr:col>
      <xdr:colOff>1620345</xdr:colOff>
      <xdr:row>90</xdr:row>
      <xdr:rowOff>121707</xdr:rowOff>
    </xdr:to>
    <xdr:pic>
      <xdr:nvPicPr>
        <xdr:cNvPr id="128" name="図 127" descr="抽象, 記号, 挿絵 が含まれている画像&#10;&#10;自動的に生成された説明">
          <a:extLst>
            <a:ext uri="{FF2B5EF4-FFF2-40B4-BE49-F238E27FC236}">
              <a16:creationId xmlns:a16="http://schemas.microsoft.com/office/drawing/2014/main" id="{00000000-0008-0000-0100-000080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680178" y="60509957"/>
          <a:ext cx="540000" cy="540000"/>
        </a:xfrm>
        <a:prstGeom prst="rect">
          <a:avLst/>
        </a:prstGeom>
      </xdr:spPr>
    </xdr:pic>
    <xdr:clientData/>
  </xdr:twoCellAnchor>
  <xdr:twoCellAnchor>
    <xdr:from>
      <xdr:col>13</xdr:col>
      <xdr:colOff>1116309</xdr:colOff>
      <xdr:row>50</xdr:row>
      <xdr:rowOff>738489</xdr:rowOff>
    </xdr:from>
    <xdr:to>
      <xdr:col>13</xdr:col>
      <xdr:colOff>1656309</xdr:colOff>
      <xdr:row>50</xdr:row>
      <xdr:rowOff>1278489</xdr:rowOff>
    </xdr:to>
    <xdr:pic>
      <xdr:nvPicPr>
        <xdr:cNvPr id="129" name="図 128" descr="挿絵 が含まれている画像&#10;&#10;自動的に生成された説明">
          <a:extLst>
            <a:ext uri="{FF2B5EF4-FFF2-40B4-BE49-F238E27FC236}">
              <a16:creationId xmlns:a16="http://schemas.microsoft.com/office/drawing/2014/main" id="{00000000-0008-0000-0100-000081000000}"/>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6716142" y="32710739"/>
          <a:ext cx="540000" cy="540000"/>
        </a:xfrm>
        <a:prstGeom prst="rect">
          <a:avLst/>
        </a:prstGeom>
      </xdr:spPr>
    </xdr:pic>
    <xdr:clientData/>
  </xdr:twoCellAnchor>
  <xdr:twoCellAnchor>
    <xdr:from>
      <xdr:col>13</xdr:col>
      <xdr:colOff>335279</xdr:colOff>
      <xdr:row>50</xdr:row>
      <xdr:rowOff>762635</xdr:rowOff>
    </xdr:from>
    <xdr:to>
      <xdr:col>13</xdr:col>
      <xdr:colOff>875279</xdr:colOff>
      <xdr:row>50</xdr:row>
      <xdr:rowOff>1302635</xdr:rowOff>
    </xdr:to>
    <xdr:pic>
      <xdr:nvPicPr>
        <xdr:cNvPr id="130" name="図 129" descr="抽象, 挿絵 が含まれている画像&#10;&#10;自動的に生成された説明">
          <a:extLst>
            <a:ext uri="{FF2B5EF4-FFF2-40B4-BE49-F238E27FC236}">
              <a16:creationId xmlns:a16="http://schemas.microsoft.com/office/drawing/2014/main" id="{00000000-0008-0000-0100-000082000000}"/>
            </a:ext>
          </a:extLst>
        </xdr:cNvPr>
        <xdr:cNvPicPr preferRelativeResize="0">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5935112" y="32734885"/>
          <a:ext cx="540000" cy="540000"/>
        </a:xfrm>
        <a:prstGeom prst="rect">
          <a:avLst/>
        </a:prstGeom>
      </xdr:spPr>
    </xdr:pic>
    <xdr:clientData/>
  </xdr:twoCellAnchor>
  <xdr:twoCellAnchor>
    <xdr:from>
      <xdr:col>13</xdr:col>
      <xdr:colOff>1084097</xdr:colOff>
      <xdr:row>47</xdr:row>
      <xdr:rowOff>269940</xdr:rowOff>
    </xdr:from>
    <xdr:to>
      <xdr:col>13</xdr:col>
      <xdr:colOff>1624097</xdr:colOff>
      <xdr:row>48</xdr:row>
      <xdr:rowOff>122024</xdr:rowOff>
    </xdr:to>
    <xdr:pic>
      <xdr:nvPicPr>
        <xdr:cNvPr id="138" name="図 137" descr="抽象, 記号, 挿絵 が含まれている画像&#10;&#10;自動的に生成された説明">
          <a:extLst>
            <a:ext uri="{FF2B5EF4-FFF2-40B4-BE49-F238E27FC236}">
              <a16:creationId xmlns:a16="http://schemas.microsoft.com/office/drawing/2014/main" id="{00000000-0008-0000-0100-00008A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683930" y="30707607"/>
          <a:ext cx="540000" cy="540000"/>
        </a:xfrm>
        <a:prstGeom prst="rect">
          <a:avLst/>
        </a:prstGeom>
      </xdr:spPr>
    </xdr:pic>
    <xdr:clientData/>
  </xdr:twoCellAnchor>
  <xdr:twoCellAnchor>
    <xdr:from>
      <xdr:col>13</xdr:col>
      <xdr:colOff>301624</xdr:colOff>
      <xdr:row>47</xdr:row>
      <xdr:rowOff>277090</xdr:rowOff>
    </xdr:from>
    <xdr:to>
      <xdr:col>13</xdr:col>
      <xdr:colOff>841624</xdr:colOff>
      <xdr:row>48</xdr:row>
      <xdr:rowOff>129174</xdr:rowOff>
    </xdr:to>
    <xdr:pic>
      <xdr:nvPicPr>
        <xdr:cNvPr id="139" name="図 138" descr="挿絵 が含まれている画像&#10;&#10;自動的に生成された説明">
          <a:extLst>
            <a:ext uri="{FF2B5EF4-FFF2-40B4-BE49-F238E27FC236}">
              <a16:creationId xmlns:a16="http://schemas.microsoft.com/office/drawing/2014/main" id="{00000000-0008-0000-0100-00008B000000}"/>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5901457" y="30714757"/>
          <a:ext cx="540000" cy="540000"/>
        </a:xfrm>
        <a:prstGeom prst="rect">
          <a:avLst/>
        </a:prstGeom>
      </xdr:spPr>
    </xdr:pic>
    <xdr:clientData/>
  </xdr:twoCellAnchor>
  <xdr:twoCellAnchor>
    <xdr:from>
      <xdr:col>13</xdr:col>
      <xdr:colOff>1348236</xdr:colOff>
      <xdr:row>93</xdr:row>
      <xdr:rowOff>251769</xdr:rowOff>
    </xdr:from>
    <xdr:to>
      <xdr:col>13</xdr:col>
      <xdr:colOff>1888236</xdr:colOff>
      <xdr:row>93</xdr:row>
      <xdr:rowOff>791769</xdr:rowOff>
    </xdr:to>
    <xdr:pic>
      <xdr:nvPicPr>
        <xdr:cNvPr id="147" name="図 146" descr="挿絵 が含まれている画像&#10;&#10;自動的に生成された説明">
          <a:extLst>
            <a:ext uri="{FF2B5EF4-FFF2-40B4-BE49-F238E27FC236}">
              <a16:creationId xmlns:a16="http://schemas.microsoft.com/office/drawing/2014/main" id="{00000000-0008-0000-0100-000093000000}"/>
            </a:ext>
          </a:extLst>
        </xdr:cNvPr>
        <xdr:cNvPicPr preferRelativeResize="0">
          <a:picLocks/>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6948069" y="63751769"/>
          <a:ext cx="540000" cy="540000"/>
        </a:xfrm>
        <a:prstGeom prst="rect">
          <a:avLst/>
        </a:prstGeom>
      </xdr:spPr>
    </xdr:pic>
    <xdr:clientData/>
  </xdr:twoCellAnchor>
  <xdr:twoCellAnchor>
    <xdr:from>
      <xdr:col>13</xdr:col>
      <xdr:colOff>84666</xdr:colOff>
      <xdr:row>69</xdr:row>
      <xdr:rowOff>26458</xdr:rowOff>
    </xdr:from>
    <xdr:to>
      <xdr:col>13</xdr:col>
      <xdr:colOff>624666</xdr:colOff>
      <xdr:row>69</xdr:row>
      <xdr:rowOff>566458</xdr:rowOff>
    </xdr:to>
    <xdr:pic>
      <xdr:nvPicPr>
        <xdr:cNvPr id="150" name="図 149" descr="挿絵 が含まれている画像&#10;&#10;自動的に生成された説明">
          <a:extLst>
            <a:ext uri="{FF2B5EF4-FFF2-40B4-BE49-F238E27FC236}">
              <a16:creationId xmlns:a16="http://schemas.microsoft.com/office/drawing/2014/main" id="{00000000-0008-0000-0100-000096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5684499" y="46222708"/>
          <a:ext cx="540000" cy="540000"/>
        </a:xfrm>
        <a:prstGeom prst="rect">
          <a:avLst/>
        </a:prstGeom>
      </xdr:spPr>
    </xdr:pic>
    <xdr:clientData/>
  </xdr:twoCellAnchor>
  <xdr:twoCellAnchor>
    <xdr:from>
      <xdr:col>13</xdr:col>
      <xdr:colOff>126085</xdr:colOff>
      <xdr:row>33</xdr:row>
      <xdr:rowOff>604728</xdr:rowOff>
    </xdr:from>
    <xdr:to>
      <xdr:col>13</xdr:col>
      <xdr:colOff>666085</xdr:colOff>
      <xdr:row>33</xdr:row>
      <xdr:rowOff>1144728</xdr:rowOff>
    </xdr:to>
    <xdr:pic>
      <xdr:nvPicPr>
        <xdr:cNvPr id="157" name="図 156" descr="記号 が含まれている画像&#10;&#10;自動的に生成された説明">
          <a:extLst>
            <a:ext uri="{FF2B5EF4-FFF2-40B4-BE49-F238E27FC236}">
              <a16:creationId xmlns:a16="http://schemas.microsoft.com/office/drawing/2014/main" id="{00000000-0008-0000-0100-00009D0000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5725918" y="19316061"/>
          <a:ext cx="540000" cy="540000"/>
        </a:xfrm>
        <a:prstGeom prst="rect">
          <a:avLst/>
        </a:prstGeom>
      </xdr:spPr>
    </xdr:pic>
    <xdr:clientData/>
  </xdr:twoCellAnchor>
  <xdr:twoCellAnchor>
    <xdr:from>
      <xdr:col>13</xdr:col>
      <xdr:colOff>734694</xdr:colOff>
      <xdr:row>33</xdr:row>
      <xdr:rowOff>604081</xdr:rowOff>
    </xdr:from>
    <xdr:to>
      <xdr:col>13</xdr:col>
      <xdr:colOff>1274694</xdr:colOff>
      <xdr:row>33</xdr:row>
      <xdr:rowOff>1144081</xdr:rowOff>
    </xdr:to>
    <xdr:pic>
      <xdr:nvPicPr>
        <xdr:cNvPr id="158" name="図 157" descr="食品 が含まれている画像&#10;&#10;自動的に生成された説明">
          <a:extLst>
            <a:ext uri="{FF2B5EF4-FFF2-40B4-BE49-F238E27FC236}">
              <a16:creationId xmlns:a16="http://schemas.microsoft.com/office/drawing/2014/main" id="{00000000-0008-0000-0100-00009E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334527" y="19315414"/>
          <a:ext cx="540000" cy="540000"/>
        </a:xfrm>
        <a:prstGeom prst="rect">
          <a:avLst/>
        </a:prstGeom>
      </xdr:spPr>
    </xdr:pic>
    <xdr:clientData/>
  </xdr:twoCellAnchor>
  <xdr:twoCellAnchor>
    <xdr:from>
      <xdr:col>13</xdr:col>
      <xdr:colOff>1349375</xdr:colOff>
      <xdr:row>33</xdr:row>
      <xdr:rowOff>613834</xdr:rowOff>
    </xdr:from>
    <xdr:to>
      <xdr:col>13</xdr:col>
      <xdr:colOff>1889375</xdr:colOff>
      <xdr:row>33</xdr:row>
      <xdr:rowOff>1153834</xdr:rowOff>
    </xdr:to>
    <xdr:pic>
      <xdr:nvPicPr>
        <xdr:cNvPr id="159" name="図 158" descr="挿絵 が含まれている画像&#10;&#10;自動的に生成された説明">
          <a:extLst>
            <a:ext uri="{FF2B5EF4-FFF2-40B4-BE49-F238E27FC236}">
              <a16:creationId xmlns:a16="http://schemas.microsoft.com/office/drawing/2014/main" id="{00000000-0008-0000-0100-00009F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6949208" y="19325167"/>
          <a:ext cx="540000" cy="540000"/>
        </a:xfrm>
        <a:prstGeom prst="rect">
          <a:avLst/>
        </a:prstGeom>
      </xdr:spPr>
    </xdr:pic>
    <xdr:clientData/>
  </xdr:twoCellAnchor>
  <xdr:twoCellAnchor>
    <xdr:from>
      <xdr:col>13</xdr:col>
      <xdr:colOff>104139</xdr:colOff>
      <xdr:row>33</xdr:row>
      <xdr:rowOff>1438165</xdr:rowOff>
    </xdr:from>
    <xdr:to>
      <xdr:col>13</xdr:col>
      <xdr:colOff>644139</xdr:colOff>
      <xdr:row>34</xdr:row>
      <xdr:rowOff>94331</xdr:rowOff>
    </xdr:to>
    <xdr:pic>
      <xdr:nvPicPr>
        <xdr:cNvPr id="160" name="図 159" descr="抽象, 挿絵, 食品, 記号 が含まれている画像&#10;&#10;自動的に生成された説明">
          <a:extLst>
            <a:ext uri="{FF2B5EF4-FFF2-40B4-BE49-F238E27FC236}">
              <a16:creationId xmlns:a16="http://schemas.microsoft.com/office/drawing/2014/main" id="{00000000-0008-0000-0100-0000A00000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5703972" y="20149498"/>
          <a:ext cx="540000" cy="540000"/>
        </a:xfrm>
        <a:prstGeom prst="rect">
          <a:avLst/>
        </a:prstGeom>
      </xdr:spPr>
    </xdr:pic>
    <xdr:clientData/>
  </xdr:twoCellAnchor>
  <xdr:twoCellAnchor>
    <xdr:from>
      <xdr:col>13</xdr:col>
      <xdr:colOff>104139</xdr:colOff>
      <xdr:row>34</xdr:row>
      <xdr:rowOff>386277</xdr:rowOff>
    </xdr:from>
    <xdr:to>
      <xdr:col>13</xdr:col>
      <xdr:colOff>644139</xdr:colOff>
      <xdr:row>34</xdr:row>
      <xdr:rowOff>926277</xdr:rowOff>
    </xdr:to>
    <xdr:pic>
      <xdr:nvPicPr>
        <xdr:cNvPr id="161" name="図 160">
          <a:extLst>
            <a:ext uri="{FF2B5EF4-FFF2-40B4-BE49-F238E27FC236}">
              <a16:creationId xmlns:a16="http://schemas.microsoft.com/office/drawing/2014/main" id="{00000000-0008-0000-0100-0000A10000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5703972" y="20981444"/>
          <a:ext cx="540000" cy="540000"/>
        </a:xfrm>
        <a:prstGeom prst="rect">
          <a:avLst/>
        </a:prstGeom>
      </xdr:spPr>
    </xdr:pic>
    <xdr:clientData/>
  </xdr:twoCellAnchor>
  <xdr:twoCellAnchor>
    <xdr:from>
      <xdr:col>13</xdr:col>
      <xdr:colOff>722374</xdr:colOff>
      <xdr:row>34</xdr:row>
      <xdr:rowOff>386277</xdr:rowOff>
    </xdr:from>
    <xdr:to>
      <xdr:col>13</xdr:col>
      <xdr:colOff>1262374</xdr:colOff>
      <xdr:row>34</xdr:row>
      <xdr:rowOff>926277</xdr:rowOff>
    </xdr:to>
    <xdr:pic>
      <xdr:nvPicPr>
        <xdr:cNvPr id="162" name="図 161" descr="挿絵, 記号 が含まれている画像&#10;&#10;自動的に生成された説明">
          <a:extLst>
            <a:ext uri="{FF2B5EF4-FFF2-40B4-BE49-F238E27FC236}">
              <a16:creationId xmlns:a16="http://schemas.microsoft.com/office/drawing/2014/main" id="{00000000-0008-0000-0100-0000A2000000}"/>
            </a:ext>
          </a:extLst>
        </xdr:cNvPr>
        <xdr:cNvPicPr preferRelativeResize="0">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6322207" y="20981444"/>
          <a:ext cx="540000" cy="540000"/>
        </a:xfrm>
        <a:prstGeom prst="rect">
          <a:avLst/>
        </a:prstGeom>
      </xdr:spPr>
    </xdr:pic>
    <xdr:clientData/>
  </xdr:twoCellAnchor>
  <xdr:twoCellAnchor>
    <xdr:from>
      <xdr:col>13</xdr:col>
      <xdr:colOff>1352550</xdr:colOff>
      <xdr:row>34</xdr:row>
      <xdr:rowOff>401109</xdr:rowOff>
    </xdr:from>
    <xdr:to>
      <xdr:col>13</xdr:col>
      <xdr:colOff>1892550</xdr:colOff>
      <xdr:row>34</xdr:row>
      <xdr:rowOff>941109</xdr:rowOff>
    </xdr:to>
    <xdr:pic>
      <xdr:nvPicPr>
        <xdr:cNvPr id="163" name="図 162" descr="挿絵 が含まれている画像&#10;&#10;自動的に生成された説明">
          <a:extLst>
            <a:ext uri="{FF2B5EF4-FFF2-40B4-BE49-F238E27FC236}">
              <a16:creationId xmlns:a16="http://schemas.microsoft.com/office/drawing/2014/main" id="{00000000-0008-0000-0100-0000A3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6952383" y="20996276"/>
          <a:ext cx="540000" cy="540000"/>
        </a:xfrm>
        <a:prstGeom prst="rect">
          <a:avLst/>
        </a:prstGeom>
      </xdr:spPr>
    </xdr:pic>
    <xdr:clientData/>
  </xdr:twoCellAnchor>
  <xdr:twoCellAnchor>
    <xdr:from>
      <xdr:col>13</xdr:col>
      <xdr:colOff>692975</xdr:colOff>
      <xdr:row>67</xdr:row>
      <xdr:rowOff>235778</xdr:rowOff>
    </xdr:from>
    <xdr:to>
      <xdr:col>13</xdr:col>
      <xdr:colOff>1232975</xdr:colOff>
      <xdr:row>67</xdr:row>
      <xdr:rowOff>775778</xdr:rowOff>
    </xdr:to>
    <xdr:pic>
      <xdr:nvPicPr>
        <xdr:cNvPr id="164" name="図 163" descr="挿絵 が含まれている画像&#10;&#10;自動的に生成された説明">
          <a:extLst>
            <a:ext uri="{FF2B5EF4-FFF2-40B4-BE49-F238E27FC236}">
              <a16:creationId xmlns:a16="http://schemas.microsoft.com/office/drawing/2014/main" id="{00000000-0008-0000-0100-0000A4000000}"/>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6292808" y="44632861"/>
          <a:ext cx="540000" cy="540000"/>
        </a:xfrm>
        <a:prstGeom prst="rect">
          <a:avLst/>
        </a:prstGeom>
      </xdr:spPr>
    </xdr:pic>
    <xdr:clientData/>
  </xdr:twoCellAnchor>
  <xdr:twoCellAnchor>
    <xdr:from>
      <xdr:col>13</xdr:col>
      <xdr:colOff>70696</xdr:colOff>
      <xdr:row>67</xdr:row>
      <xdr:rowOff>238757</xdr:rowOff>
    </xdr:from>
    <xdr:to>
      <xdr:col>13</xdr:col>
      <xdr:colOff>610696</xdr:colOff>
      <xdr:row>67</xdr:row>
      <xdr:rowOff>778757</xdr:rowOff>
    </xdr:to>
    <xdr:pic>
      <xdr:nvPicPr>
        <xdr:cNvPr id="165" name="図 164" descr="抽象, 挿絵 が含まれている画像&#10;&#10;自動的に生成された説明">
          <a:extLst>
            <a:ext uri="{FF2B5EF4-FFF2-40B4-BE49-F238E27FC236}">
              <a16:creationId xmlns:a16="http://schemas.microsoft.com/office/drawing/2014/main" id="{00000000-0008-0000-0100-0000A5000000}"/>
            </a:ext>
          </a:extLst>
        </xdr:cNvPr>
        <xdr:cNvPicPr preferRelativeResize="0">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5670529" y="44635840"/>
          <a:ext cx="540000" cy="540000"/>
        </a:xfrm>
        <a:prstGeom prst="rect">
          <a:avLst/>
        </a:prstGeom>
      </xdr:spPr>
    </xdr:pic>
    <xdr:clientData/>
  </xdr:twoCellAnchor>
  <xdr:twoCellAnchor>
    <xdr:from>
      <xdr:col>13</xdr:col>
      <xdr:colOff>680306</xdr:colOff>
      <xdr:row>68</xdr:row>
      <xdr:rowOff>155995</xdr:rowOff>
    </xdr:from>
    <xdr:to>
      <xdr:col>13</xdr:col>
      <xdr:colOff>1220306</xdr:colOff>
      <xdr:row>68</xdr:row>
      <xdr:rowOff>695995</xdr:rowOff>
    </xdr:to>
    <xdr:pic>
      <xdr:nvPicPr>
        <xdr:cNvPr id="166" name="図 165" descr="抽象, 挿絵, 食品, 記号 が含まれている画像&#10;&#10;自動的に生成された説明">
          <a:extLst>
            <a:ext uri="{FF2B5EF4-FFF2-40B4-BE49-F238E27FC236}">
              <a16:creationId xmlns:a16="http://schemas.microsoft.com/office/drawing/2014/main" id="{00000000-0008-0000-0100-0000A60000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6280139" y="45452662"/>
          <a:ext cx="540000" cy="540000"/>
        </a:xfrm>
        <a:prstGeom prst="rect">
          <a:avLst/>
        </a:prstGeom>
      </xdr:spPr>
    </xdr:pic>
    <xdr:clientData/>
  </xdr:twoCellAnchor>
  <xdr:twoCellAnchor>
    <xdr:from>
      <xdr:col>13</xdr:col>
      <xdr:colOff>322935</xdr:colOff>
      <xdr:row>88</xdr:row>
      <xdr:rowOff>338028</xdr:rowOff>
    </xdr:from>
    <xdr:to>
      <xdr:col>13</xdr:col>
      <xdr:colOff>862935</xdr:colOff>
      <xdr:row>88</xdr:row>
      <xdr:rowOff>878028</xdr:rowOff>
    </xdr:to>
    <xdr:pic>
      <xdr:nvPicPr>
        <xdr:cNvPr id="167" name="図 166" descr="挿絵, 記号 が含まれている画像&#10;&#10;自動的に生成された説明">
          <a:extLst>
            <a:ext uri="{FF2B5EF4-FFF2-40B4-BE49-F238E27FC236}">
              <a16:creationId xmlns:a16="http://schemas.microsoft.com/office/drawing/2014/main" id="{00000000-0008-0000-0100-0000A7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22768" y="59170778"/>
          <a:ext cx="540000" cy="540000"/>
        </a:xfrm>
        <a:prstGeom prst="rect">
          <a:avLst/>
        </a:prstGeom>
      </xdr:spPr>
    </xdr:pic>
    <xdr:clientData/>
  </xdr:twoCellAnchor>
  <xdr:twoCellAnchor>
    <xdr:from>
      <xdr:col>13</xdr:col>
      <xdr:colOff>1090216</xdr:colOff>
      <xdr:row>90</xdr:row>
      <xdr:rowOff>490111</xdr:rowOff>
    </xdr:from>
    <xdr:to>
      <xdr:col>13</xdr:col>
      <xdr:colOff>1630216</xdr:colOff>
      <xdr:row>91</xdr:row>
      <xdr:rowOff>246944</xdr:rowOff>
    </xdr:to>
    <xdr:pic>
      <xdr:nvPicPr>
        <xdr:cNvPr id="168" name="図 167" descr="挿絵 が含まれている画像&#10;&#10;自動的に生成された説明">
          <a:extLst>
            <a:ext uri="{FF2B5EF4-FFF2-40B4-BE49-F238E27FC236}">
              <a16:creationId xmlns:a16="http://schemas.microsoft.com/office/drawing/2014/main" id="{00000000-0008-0000-0100-0000A8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690049" y="61418361"/>
          <a:ext cx="540000" cy="54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1255529</xdr:colOff>
      <xdr:row>33</xdr:row>
      <xdr:rowOff>603250</xdr:rowOff>
    </xdr:from>
    <xdr:to>
      <xdr:col>13</xdr:col>
      <xdr:colOff>1975529</xdr:colOff>
      <xdr:row>35</xdr:row>
      <xdr:rowOff>53250</xdr:rowOff>
    </xdr:to>
    <xdr:pic>
      <xdr:nvPicPr>
        <xdr:cNvPr id="2" name="図 1" descr="挿絵, 記号 が含まれている画像&#10;&#10;自動的に生成された説明">
          <a:extLst>
            <a:ext uri="{FF2B5EF4-FFF2-40B4-BE49-F238E27FC236}">
              <a16:creationId xmlns:a16="http://schemas.microsoft.com/office/drawing/2014/main" id="{00000000-0008-0000-0300-000002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63554" y="24149050"/>
          <a:ext cx="720000" cy="726350"/>
        </a:xfrm>
        <a:prstGeom prst="rect">
          <a:avLst/>
        </a:prstGeom>
      </xdr:spPr>
    </xdr:pic>
    <xdr:clientData/>
  </xdr:twoCellAnchor>
  <xdr:twoCellAnchor>
    <xdr:from>
      <xdr:col>13</xdr:col>
      <xdr:colOff>379950</xdr:colOff>
      <xdr:row>33</xdr:row>
      <xdr:rowOff>619125</xdr:rowOff>
    </xdr:from>
    <xdr:to>
      <xdr:col>13</xdr:col>
      <xdr:colOff>1099950</xdr:colOff>
      <xdr:row>35</xdr:row>
      <xdr:rowOff>69125</xdr:rowOff>
    </xdr:to>
    <xdr:pic>
      <xdr:nvPicPr>
        <xdr:cNvPr id="3" name="図 2" descr="挿絵, 記号 が含まれている画像&#10;&#10;自動的に生成された説明">
          <a:extLst>
            <a:ext uri="{FF2B5EF4-FFF2-40B4-BE49-F238E27FC236}">
              <a16:creationId xmlns:a16="http://schemas.microsoft.com/office/drawing/2014/main" id="{00000000-0008-0000-0300-000003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487975" y="24164925"/>
          <a:ext cx="720000" cy="726350"/>
        </a:xfrm>
        <a:prstGeom prst="rect">
          <a:avLst/>
        </a:prstGeom>
      </xdr:spPr>
    </xdr:pic>
    <xdr:clientData/>
  </xdr:twoCellAnchor>
  <xdr:twoCellAnchor>
    <xdr:from>
      <xdr:col>13</xdr:col>
      <xdr:colOff>384530</xdr:colOff>
      <xdr:row>37</xdr:row>
      <xdr:rowOff>342547</xdr:rowOff>
    </xdr:from>
    <xdr:to>
      <xdr:col>13</xdr:col>
      <xdr:colOff>1104530</xdr:colOff>
      <xdr:row>38</xdr:row>
      <xdr:rowOff>379922</xdr:rowOff>
    </xdr:to>
    <xdr:pic>
      <xdr:nvPicPr>
        <xdr:cNvPr id="4" name="図 3" descr="挿絵, 記号 が含まれている画像&#10;&#10;自動的に生成された説明">
          <a:extLst>
            <a:ext uri="{FF2B5EF4-FFF2-40B4-BE49-F238E27FC236}">
              <a16:creationId xmlns:a16="http://schemas.microsoft.com/office/drawing/2014/main" id="{00000000-0008-0000-0300-000004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492555" y="26479147"/>
          <a:ext cx="720000" cy="713650"/>
        </a:xfrm>
        <a:prstGeom prst="rect">
          <a:avLst/>
        </a:prstGeom>
      </xdr:spPr>
    </xdr:pic>
    <xdr:clientData/>
  </xdr:twoCellAnchor>
  <xdr:twoCellAnchor>
    <xdr:from>
      <xdr:col>13</xdr:col>
      <xdr:colOff>1247908</xdr:colOff>
      <xdr:row>49</xdr:row>
      <xdr:rowOff>558996</xdr:rowOff>
    </xdr:from>
    <xdr:to>
      <xdr:col>13</xdr:col>
      <xdr:colOff>1967908</xdr:colOff>
      <xdr:row>50</xdr:row>
      <xdr:rowOff>358246</xdr:rowOff>
    </xdr:to>
    <xdr:pic>
      <xdr:nvPicPr>
        <xdr:cNvPr id="5" name="図 4" descr="抽象, 記号, 挿絵 が含まれている画像&#10;&#10;自動的に生成された説明">
          <a:extLst>
            <a:ext uri="{FF2B5EF4-FFF2-40B4-BE49-F238E27FC236}">
              <a16:creationId xmlns:a16="http://schemas.microsoft.com/office/drawing/2014/main" id="{00000000-0008-0000-0300-000005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355933" y="35144271"/>
          <a:ext cx="720000" cy="713650"/>
        </a:xfrm>
        <a:prstGeom prst="rect">
          <a:avLst/>
        </a:prstGeom>
      </xdr:spPr>
    </xdr:pic>
    <xdr:clientData/>
  </xdr:twoCellAnchor>
  <xdr:twoCellAnchor>
    <xdr:from>
      <xdr:col>13</xdr:col>
      <xdr:colOff>350293</xdr:colOff>
      <xdr:row>49</xdr:row>
      <xdr:rowOff>571501</xdr:rowOff>
    </xdr:from>
    <xdr:to>
      <xdr:col>13</xdr:col>
      <xdr:colOff>1070293</xdr:colOff>
      <xdr:row>50</xdr:row>
      <xdr:rowOff>370751</xdr:rowOff>
    </xdr:to>
    <xdr:pic>
      <xdr:nvPicPr>
        <xdr:cNvPr id="6" name="図 5" descr="挿絵, 記号 が含まれている画像&#10;&#10;自動的に生成された説明">
          <a:extLst>
            <a:ext uri="{FF2B5EF4-FFF2-40B4-BE49-F238E27FC236}">
              <a16:creationId xmlns:a16="http://schemas.microsoft.com/office/drawing/2014/main" id="{00000000-0008-0000-0300-00000600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458318" y="35156776"/>
          <a:ext cx="720000" cy="704125"/>
        </a:xfrm>
        <a:prstGeom prst="rect">
          <a:avLst/>
        </a:prstGeom>
      </xdr:spPr>
    </xdr:pic>
    <xdr:clientData/>
  </xdr:twoCellAnchor>
  <xdr:twoCellAnchor>
    <xdr:from>
      <xdr:col>13</xdr:col>
      <xdr:colOff>823180</xdr:colOff>
      <xdr:row>52</xdr:row>
      <xdr:rowOff>118953</xdr:rowOff>
    </xdr:from>
    <xdr:to>
      <xdr:col>13</xdr:col>
      <xdr:colOff>1543180</xdr:colOff>
      <xdr:row>53</xdr:row>
      <xdr:rowOff>299203</xdr:rowOff>
    </xdr:to>
    <xdr:pic>
      <xdr:nvPicPr>
        <xdr:cNvPr id="7" name="図 6" descr="挿絵, 記号 が含まれている画像&#10;&#10;自動的に生成された説明">
          <a:extLst>
            <a:ext uri="{FF2B5EF4-FFF2-40B4-BE49-F238E27FC236}">
              <a16:creationId xmlns:a16="http://schemas.microsoft.com/office/drawing/2014/main" id="{00000000-0008-0000-0300-000007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31205" y="36513978"/>
          <a:ext cx="720000" cy="713650"/>
        </a:xfrm>
        <a:prstGeom prst="rect">
          <a:avLst/>
        </a:prstGeom>
      </xdr:spPr>
    </xdr:pic>
    <xdr:clientData/>
  </xdr:twoCellAnchor>
  <xdr:twoCellAnchor>
    <xdr:from>
      <xdr:col>13</xdr:col>
      <xdr:colOff>1597159</xdr:colOff>
      <xdr:row>52</xdr:row>
      <xdr:rowOff>115778</xdr:rowOff>
    </xdr:from>
    <xdr:to>
      <xdr:col>13</xdr:col>
      <xdr:colOff>2317159</xdr:colOff>
      <xdr:row>53</xdr:row>
      <xdr:rowOff>296028</xdr:rowOff>
    </xdr:to>
    <xdr:pic>
      <xdr:nvPicPr>
        <xdr:cNvPr id="8" name="図 7" descr="抽象, 記号, 挿絵 が含まれている画像&#10;&#10;自動的に生成された説明">
          <a:extLst>
            <a:ext uri="{FF2B5EF4-FFF2-40B4-BE49-F238E27FC236}">
              <a16:creationId xmlns:a16="http://schemas.microsoft.com/office/drawing/2014/main" id="{00000000-0008-0000-0300-000008000000}"/>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705184" y="36510803"/>
          <a:ext cx="720000" cy="713650"/>
        </a:xfrm>
        <a:prstGeom prst="rect">
          <a:avLst/>
        </a:prstGeom>
      </xdr:spPr>
    </xdr:pic>
    <xdr:clientData/>
  </xdr:twoCellAnchor>
  <xdr:twoCellAnchor>
    <xdr:from>
      <xdr:col>13</xdr:col>
      <xdr:colOff>1271404</xdr:colOff>
      <xdr:row>55</xdr:row>
      <xdr:rowOff>449153</xdr:rowOff>
    </xdr:from>
    <xdr:to>
      <xdr:col>13</xdr:col>
      <xdr:colOff>1991404</xdr:colOff>
      <xdr:row>56</xdr:row>
      <xdr:rowOff>359528</xdr:rowOff>
    </xdr:to>
    <xdr:pic>
      <xdr:nvPicPr>
        <xdr:cNvPr id="9" name="図 8" descr="挿絵, 記号 が含まれている画像&#10;&#10;自動的に生成された説明">
          <a:extLst>
            <a:ext uri="{FF2B5EF4-FFF2-40B4-BE49-F238E27FC236}">
              <a16:creationId xmlns:a16="http://schemas.microsoft.com/office/drawing/2014/main" id="{00000000-0008-0000-0300-000009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79429" y="38444378"/>
          <a:ext cx="720000" cy="710475"/>
        </a:xfrm>
        <a:prstGeom prst="rect">
          <a:avLst/>
        </a:prstGeom>
      </xdr:spPr>
    </xdr:pic>
    <xdr:clientData/>
  </xdr:twoCellAnchor>
  <xdr:twoCellAnchor>
    <xdr:from>
      <xdr:col>13</xdr:col>
      <xdr:colOff>395825</xdr:colOff>
      <xdr:row>55</xdr:row>
      <xdr:rowOff>449153</xdr:rowOff>
    </xdr:from>
    <xdr:to>
      <xdr:col>13</xdr:col>
      <xdr:colOff>1115825</xdr:colOff>
      <xdr:row>56</xdr:row>
      <xdr:rowOff>359528</xdr:rowOff>
    </xdr:to>
    <xdr:pic>
      <xdr:nvPicPr>
        <xdr:cNvPr id="10" name="図 9" descr="抽象, 挿絵 が含まれている画像&#10;&#10;自動的に生成された説明">
          <a:extLst>
            <a:ext uri="{FF2B5EF4-FFF2-40B4-BE49-F238E27FC236}">
              <a16:creationId xmlns:a16="http://schemas.microsoft.com/office/drawing/2014/main" id="{00000000-0008-0000-0300-00000A000000}"/>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503850" y="38444378"/>
          <a:ext cx="720000" cy="710475"/>
        </a:xfrm>
        <a:prstGeom prst="rect">
          <a:avLst/>
        </a:prstGeom>
      </xdr:spPr>
    </xdr:pic>
    <xdr:clientData/>
  </xdr:twoCellAnchor>
  <xdr:twoCellAnchor>
    <xdr:from>
      <xdr:col>13</xdr:col>
      <xdr:colOff>411700</xdr:colOff>
      <xdr:row>58</xdr:row>
      <xdr:rowOff>47625</xdr:rowOff>
    </xdr:from>
    <xdr:to>
      <xdr:col>13</xdr:col>
      <xdr:colOff>1131700</xdr:colOff>
      <xdr:row>59</xdr:row>
      <xdr:rowOff>5625</xdr:rowOff>
    </xdr:to>
    <xdr:pic>
      <xdr:nvPicPr>
        <xdr:cNvPr id="11" name="図 10" descr="挿絵 が含まれている画像&#10;&#10;自動的に生成された説明">
          <a:extLst>
            <a:ext uri="{FF2B5EF4-FFF2-40B4-BE49-F238E27FC236}">
              <a16:creationId xmlns:a16="http://schemas.microsoft.com/office/drawing/2014/main" id="{00000000-0008-0000-0300-00000B000000}"/>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519725" y="40405050"/>
          <a:ext cx="720000" cy="720000"/>
        </a:xfrm>
        <a:prstGeom prst="rect">
          <a:avLst/>
        </a:prstGeom>
      </xdr:spPr>
    </xdr:pic>
    <xdr:clientData/>
  </xdr:twoCellAnchor>
  <xdr:twoCellAnchor>
    <xdr:from>
      <xdr:col>13</xdr:col>
      <xdr:colOff>1287279</xdr:colOff>
      <xdr:row>58</xdr:row>
      <xdr:rowOff>47625</xdr:rowOff>
    </xdr:from>
    <xdr:to>
      <xdr:col>13</xdr:col>
      <xdr:colOff>2007279</xdr:colOff>
      <xdr:row>59</xdr:row>
      <xdr:rowOff>5625</xdr:rowOff>
    </xdr:to>
    <xdr:pic>
      <xdr:nvPicPr>
        <xdr:cNvPr id="12" name="図 11" descr="挿絵 が含まれている画像&#10;&#10;自動的に生成された説明">
          <a:extLst>
            <a:ext uri="{FF2B5EF4-FFF2-40B4-BE49-F238E27FC236}">
              <a16:creationId xmlns:a16="http://schemas.microsoft.com/office/drawing/2014/main" id="{00000000-0008-0000-0300-00000C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7395304" y="40405050"/>
          <a:ext cx="720000" cy="720000"/>
        </a:xfrm>
        <a:prstGeom prst="rect">
          <a:avLst/>
        </a:prstGeom>
      </xdr:spPr>
    </xdr:pic>
    <xdr:clientData/>
  </xdr:twoCellAnchor>
  <xdr:twoCellAnchor>
    <xdr:from>
      <xdr:col>13</xdr:col>
      <xdr:colOff>86580</xdr:colOff>
      <xdr:row>61</xdr:row>
      <xdr:rowOff>167065</xdr:rowOff>
    </xdr:from>
    <xdr:to>
      <xdr:col>13</xdr:col>
      <xdr:colOff>806580</xdr:colOff>
      <xdr:row>62</xdr:row>
      <xdr:rowOff>188565</xdr:rowOff>
    </xdr:to>
    <xdr:pic>
      <xdr:nvPicPr>
        <xdr:cNvPr id="13" name="図 12" descr="挿絵, 記号 が含まれている画像&#10;&#10;自動的に生成された説明">
          <a:extLst>
            <a:ext uri="{FF2B5EF4-FFF2-40B4-BE49-F238E27FC236}">
              <a16:creationId xmlns:a16="http://schemas.microsoft.com/office/drawing/2014/main" id="{00000000-0008-0000-0300-00000D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94605" y="42743815"/>
          <a:ext cx="720000" cy="716825"/>
        </a:xfrm>
        <a:prstGeom prst="rect">
          <a:avLst/>
        </a:prstGeom>
      </xdr:spPr>
    </xdr:pic>
    <xdr:clientData/>
  </xdr:twoCellAnchor>
  <xdr:twoCellAnchor>
    <xdr:from>
      <xdr:col>13</xdr:col>
      <xdr:colOff>860559</xdr:colOff>
      <xdr:row>61</xdr:row>
      <xdr:rowOff>167065</xdr:rowOff>
    </xdr:from>
    <xdr:to>
      <xdr:col>13</xdr:col>
      <xdr:colOff>1580559</xdr:colOff>
      <xdr:row>62</xdr:row>
      <xdr:rowOff>188565</xdr:rowOff>
    </xdr:to>
    <xdr:pic>
      <xdr:nvPicPr>
        <xdr:cNvPr id="14" name="図 13" descr="挿絵 が含まれている画像&#10;&#10;自動的に生成された説明">
          <a:extLst>
            <a:ext uri="{FF2B5EF4-FFF2-40B4-BE49-F238E27FC236}">
              <a16:creationId xmlns:a16="http://schemas.microsoft.com/office/drawing/2014/main" id="{00000000-0008-0000-0300-00000E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6968584" y="42743815"/>
          <a:ext cx="720000" cy="716825"/>
        </a:xfrm>
        <a:prstGeom prst="rect">
          <a:avLst/>
        </a:prstGeom>
      </xdr:spPr>
    </xdr:pic>
    <xdr:clientData/>
  </xdr:twoCellAnchor>
  <xdr:twoCellAnchor>
    <xdr:from>
      <xdr:col>13</xdr:col>
      <xdr:colOff>1585901</xdr:colOff>
      <xdr:row>65</xdr:row>
      <xdr:rowOff>230608</xdr:rowOff>
    </xdr:from>
    <xdr:to>
      <xdr:col>13</xdr:col>
      <xdr:colOff>2307167</xdr:colOff>
      <xdr:row>66</xdr:row>
      <xdr:rowOff>42332</xdr:rowOff>
    </xdr:to>
    <xdr:pic>
      <xdr:nvPicPr>
        <xdr:cNvPr id="15" name="図 14" descr="挿絵 が含まれている画像&#10;&#10;自動的に生成された説明">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693926" y="45788683"/>
          <a:ext cx="721266" cy="707074"/>
        </a:xfrm>
        <a:prstGeom prst="rect">
          <a:avLst/>
        </a:prstGeom>
      </xdr:spPr>
    </xdr:pic>
    <xdr:clientData/>
  </xdr:twoCellAnchor>
  <xdr:twoCellAnchor>
    <xdr:from>
      <xdr:col>13</xdr:col>
      <xdr:colOff>1582999</xdr:colOff>
      <xdr:row>66</xdr:row>
      <xdr:rowOff>163931</xdr:rowOff>
    </xdr:from>
    <xdr:to>
      <xdr:col>13</xdr:col>
      <xdr:colOff>2302999</xdr:colOff>
      <xdr:row>66</xdr:row>
      <xdr:rowOff>889222</xdr:rowOff>
    </xdr:to>
    <xdr:pic>
      <xdr:nvPicPr>
        <xdr:cNvPr id="16" name="図 15" descr="テキスト, 記号 が含まれている画像&#10;&#10;自動的に生成された説明">
          <a:extLst>
            <a:ext uri="{FF2B5EF4-FFF2-40B4-BE49-F238E27FC236}">
              <a16:creationId xmlns:a16="http://schemas.microsoft.com/office/drawing/2014/main" id="{00000000-0008-0000-0300-000010000000}"/>
            </a:ext>
          </a:extLst>
        </xdr:cNvPr>
        <xdr:cNvPicPr preferRelativeResize="0">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7691024" y="46617356"/>
          <a:ext cx="720000" cy="725291"/>
        </a:xfrm>
        <a:prstGeom prst="rect">
          <a:avLst/>
        </a:prstGeom>
      </xdr:spPr>
    </xdr:pic>
    <xdr:clientData/>
  </xdr:twoCellAnchor>
  <xdr:twoCellAnchor>
    <xdr:from>
      <xdr:col>13</xdr:col>
      <xdr:colOff>66021</xdr:colOff>
      <xdr:row>66</xdr:row>
      <xdr:rowOff>134302</xdr:rowOff>
    </xdr:from>
    <xdr:to>
      <xdr:col>13</xdr:col>
      <xdr:colOff>786021</xdr:colOff>
      <xdr:row>66</xdr:row>
      <xdr:rowOff>859593</xdr:rowOff>
    </xdr:to>
    <xdr:pic>
      <xdr:nvPicPr>
        <xdr:cNvPr id="17" name="図 16" descr="抽象, 記号, 挿絵 が含まれている画像&#10;&#10;自動的に生成された説明">
          <a:extLst>
            <a:ext uri="{FF2B5EF4-FFF2-40B4-BE49-F238E27FC236}">
              <a16:creationId xmlns:a16="http://schemas.microsoft.com/office/drawing/2014/main" id="{00000000-0008-0000-0300-000011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74046" y="46587727"/>
          <a:ext cx="720000" cy="725291"/>
        </a:xfrm>
        <a:prstGeom prst="rect">
          <a:avLst/>
        </a:prstGeom>
      </xdr:spPr>
    </xdr:pic>
    <xdr:clientData/>
  </xdr:twoCellAnchor>
  <xdr:twoCellAnchor>
    <xdr:from>
      <xdr:col>13</xdr:col>
      <xdr:colOff>317500</xdr:colOff>
      <xdr:row>15</xdr:row>
      <xdr:rowOff>463678</xdr:rowOff>
    </xdr:from>
    <xdr:to>
      <xdr:col>13</xdr:col>
      <xdr:colOff>1037500</xdr:colOff>
      <xdr:row>16</xdr:row>
      <xdr:rowOff>56553</xdr:rowOff>
    </xdr:to>
    <xdr:pic>
      <xdr:nvPicPr>
        <xdr:cNvPr id="18" name="図 17" descr="挿絵 が含まれている画像&#10;&#10;自動的に生成された説明">
          <a:extLst>
            <a:ext uri="{FF2B5EF4-FFF2-40B4-BE49-F238E27FC236}">
              <a16:creationId xmlns:a16="http://schemas.microsoft.com/office/drawing/2014/main" id="{00000000-0008-0000-0300-000012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6425525" y="7893178"/>
          <a:ext cx="720000" cy="716825"/>
        </a:xfrm>
        <a:prstGeom prst="rect">
          <a:avLst/>
        </a:prstGeom>
      </xdr:spPr>
    </xdr:pic>
    <xdr:clientData/>
  </xdr:twoCellAnchor>
  <xdr:twoCellAnchor>
    <xdr:from>
      <xdr:col>13</xdr:col>
      <xdr:colOff>1236214</xdr:colOff>
      <xdr:row>15</xdr:row>
      <xdr:rowOff>463678</xdr:rowOff>
    </xdr:from>
    <xdr:to>
      <xdr:col>13</xdr:col>
      <xdr:colOff>1956214</xdr:colOff>
      <xdr:row>16</xdr:row>
      <xdr:rowOff>56553</xdr:rowOff>
    </xdr:to>
    <xdr:pic>
      <xdr:nvPicPr>
        <xdr:cNvPr id="19" name="図 18" descr="花 が含まれている画像&#10;&#10;自動的に生成された説明">
          <a:extLst>
            <a:ext uri="{FF2B5EF4-FFF2-40B4-BE49-F238E27FC236}">
              <a16:creationId xmlns:a16="http://schemas.microsoft.com/office/drawing/2014/main" id="{00000000-0008-0000-0300-000013000000}"/>
            </a:ext>
          </a:extLst>
        </xdr:cNvPr>
        <xdr:cNvPicPr preferRelativeResize="0">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7344239" y="7893178"/>
          <a:ext cx="720000" cy="716825"/>
        </a:xfrm>
        <a:prstGeom prst="rect">
          <a:avLst/>
        </a:prstGeom>
      </xdr:spPr>
    </xdr:pic>
    <xdr:clientData/>
  </xdr:twoCellAnchor>
  <xdr:twoCellAnchor>
    <xdr:from>
      <xdr:col>13</xdr:col>
      <xdr:colOff>322452</xdr:colOff>
      <xdr:row>18</xdr:row>
      <xdr:rowOff>0</xdr:rowOff>
    </xdr:from>
    <xdr:to>
      <xdr:col>13</xdr:col>
      <xdr:colOff>1042452</xdr:colOff>
      <xdr:row>19</xdr:row>
      <xdr:rowOff>259625</xdr:rowOff>
    </xdr:to>
    <xdr:pic>
      <xdr:nvPicPr>
        <xdr:cNvPr id="20" name="図 19" descr="食品 が含まれている画像&#10;&#10;自動的に生成された説明">
          <a:extLst>
            <a:ext uri="{FF2B5EF4-FFF2-40B4-BE49-F238E27FC236}">
              <a16:creationId xmlns:a16="http://schemas.microsoft.com/office/drawing/2014/main" id="{00000000-0008-0000-0300-000014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6430477" y="10239375"/>
          <a:ext cx="720000" cy="716825"/>
        </a:xfrm>
        <a:prstGeom prst="rect">
          <a:avLst/>
        </a:prstGeom>
      </xdr:spPr>
    </xdr:pic>
    <xdr:clientData/>
  </xdr:twoCellAnchor>
  <xdr:twoCellAnchor>
    <xdr:from>
      <xdr:col>13</xdr:col>
      <xdr:colOff>312420</xdr:colOff>
      <xdr:row>20</xdr:row>
      <xdr:rowOff>15241</xdr:rowOff>
    </xdr:from>
    <xdr:to>
      <xdr:col>13</xdr:col>
      <xdr:colOff>1032420</xdr:colOff>
      <xdr:row>20</xdr:row>
      <xdr:rowOff>735241</xdr:rowOff>
    </xdr:to>
    <xdr:pic>
      <xdr:nvPicPr>
        <xdr:cNvPr id="21" name="図 20" descr="挿絵 が含まれている画像&#10;&#10;自動的に生成された説明">
          <a:extLst>
            <a:ext uri="{FF2B5EF4-FFF2-40B4-BE49-F238E27FC236}">
              <a16:creationId xmlns:a16="http://schemas.microsoft.com/office/drawing/2014/main" id="{00000000-0008-0000-0300-000015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6420445" y="11169016"/>
          <a:ext cx="720000" cy="720000"/>
        </a:xfrm>
        <a:prstGeom prst="rect">
          <a:avLst/>
        </a:prstGeom>
      </xdr:spPr>
    </xdr:pic>
    <xdr:clientData/>
  </xdr:twoCellAnchor>
  <xdr:twoCellAnchor>
    <xdr:from>
      <xdr:col>13</xdr:col>
      <xdr:colOff>1248170</xdr:colOff>
      <xdr:row>18</xdr:row>
      <xdr:rowOff>3174</xdr:rowOff>
    </xdr:from>
    <xdr:to>
      <xdr:col>13</xdr:col>
      <xdr:colOff>1968170</xdr:colOff>
      <xdr:row>19</xdr:row>
      <xdr:rowOff>262799</xdr:rowOff>
    </xdr:to>
    <xdr:pic>
      <xdr:nvPicPr>
        <xdr:cNvPr id="22" name="図 21" descr="挿絵, 記号 が含まれている画像&#10;&#10;自動的に生成された説明">
          <a:extLst>
            <a:ext uri="{FF2B5EF4-FFF2-40B4-BE49-F238E27FC236}">
              <a16:creationId xmlns:a16="http://schemas.microsoft.com/office/drawing/2014/main" id="{00000000-0008-0000-0300-00001600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356195" y="10242549"/>
          <a:ext cx="720000" cy="716825"/>
        </a:xfrm>
        <a:prstGeom prst="rect">
          <a:avLst/>
        </a:prstGeom>
      </xdr:spPr>
    </xdr:pic>
    <xdr:clientData/>
  </xdr:twoCellAnchor>
  <xdr:twoCellAnchor>
    <xdr:from>
      <xdr:col>13</xdr:col>
      <xdr:colOff>799185</xdr:colOff>
      <xdr:row>22</xdr:row>
      <xdr:rowOff>388828</xdr:rowOff>
    </xdr:from>
    <xdr:to>
      <xdr:col>13</xdr:col>
      <xdr:colOff>1519185</xdr:colOff>
      <xdr:row>23</xdr:row>
      <xdr:rowOff>362703</xdr:rowOff>
    </xdr:to>
    <xdr:pic>
      <xdr:nvPicPr>
        <xdr:cNvPr id="23" name="図 22" descr="記号 が含まれている画像&#10;&#10;自動的に生成された説明">
          <a:extLst>
            <a:ext uri="{FF2B5EF4-FFF2-40B4-BE49-F238E27FC236}">
              <a16:creationId xmlns:a16="http://schemas.microsoft.com/office/drawing/2014/main" id="{00000000-0008-0000-0300-0000170000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6907210" y="13219003"/>
          <a:ext cx="720000" cy="716825"/>
        </a:xfrm>
        <a:prstGeom prst="rect">
          <a:avLst/>
        </a:prstGeom>
      </xdr:spPr>
    </xdr:pic>
    <xdr:clientData/>
  </xdr:twoCellAnchor>
  <xdr:twoCellAnchor>
    <xdr:from>
      <xdr:col>13</xdr:col>
      <xdr:colOff>840739</xdr:colOff>
      <xdr:row>24</xdr:row>
      <xdr:rowOff>492016</xdr:rowOff>
    </xdr:from>
    <xdr:to>
      <xdr:col>13</xdr:col>
      <xdr:colOff>1560739</xdr:colOff>
      <xdr:row>25</xdr:row>
      <xdr:rowOff>465891</xdr:rowOff>
    </xdr:to>
    <xdr:pic>
      <xdr:nvPicPr>
        <xdr:cNvPr id="24" name="図 23" descr="抽象, 挿絵, 食品, 記号 が含まれている画像&#10;&#10;自動的に生成された説明">
          <a:extLst>
            <a:ext uri="{FF2B5EF4-FFF2-40B4-BE49-F238E27FC236}">
              <a16:creationId xmlns:a16="http://schemas.microsoft.com/office/drawing/2014/main" id="{00000000-0008-0000-0300-0000180000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6948764" y="14808091"/>
          <a:ext cx="720000" cy="716825"/>
        </a:xfrm>
        <a:prstGeom prst="rect">
          <a:avLst/>
        </a:prstGeom>
      </xdr:spPr>
    </xdr:pic>
    <xdr:clientData/>
  </xdr:twoCellAnchor>
  <xdr:twoCellAnchor>
    <xdr:from>
      <xdr:col>13</xdr:col>
      <xdr:colOff>1590040</xdr:colOff>
      <xdr:row>24</xdr:row>
      <xdr:rowOff>492124</xdr:rowOff>
    </xdr:from>
    <xdr:to>
      <xdr:col>13</xdr:col>
      <xdr:colOff>2310040</xdr:colOff>
      <xdr:row>25</xdr:row>
      <xdr:rowOff>465999</xdr:rowOff>
    </xdr:to>
    <xdr:pic>
      <xdr:nvPicPr>
        <xdr:cNvPr id="25" name="図 24" descr="挿絵 が含まれている画像&#10;&#10;自動的に生成された説明">
          <a:extLst>
            <a:ext uri="{FF2B5EF4-FFF2-40B4-BE49-F238E27FC236}">
              <a16:creationId xmlns:a16="http://schemas.microsoft.com/office/drawing/2014/main" id="{00000000-0008-0000-0300-000019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7698065" y="14808199"/>
          <a:ext cx="720000" cy="716825"/>
        </a:xfrm>
        <a:prstGeom prst="rect">
          <a:avLst/>
        </a:prstGeom>
      </xdr:spPr>
    </xdr:pic>
    <xdr:clientData/>
  </xdr:twoCellAnchor>
  <xdr:twoCellAnchor>
    <xdr:from>
      <xdr:col>13</xdr:col>
      <xdr:colOff>85090</xdr:colOff>
      <xdr:row>27</xdr:row>
      <xdr:rowOff>694252</xdr:rowOff>
    </xdr:from>
    <xdr:to>
      <xdr:col>13</xdr:col>
      <xdr:colOff>805090</xdr:colOff>
      <xdr:row>28</xdr:row>
      <xdr:rowOff>699877</xdr:rowOff>
    </xdr:to>
    <xdr:pic>
      <xdr:nvPicPr>
        <xdr:cNvPr id="26" name="図 25" descr="挿絵 が含まれている画像&#10;&#10;自動的に生成された説明">
          <a:extLst>
            <a:ext uri="{FF2B5EF4-FFF2-40B4-BE49-F238E27FC236}">
              <a16:creationId xmlns:a16="http://schemas.microsoft.com/office/drawing/2014/main" id="{00000000-0008-0000-0300-00001A000000}"/>
            </a:ext>
          </a:extLst>
        </xdr:cNvPr>
        <xdr:cNvPicPr preferRelativeResize="0">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6193115" y="17610652"/>
          <a:ext cx="720000" cy="720000"/>
        </a:xfrm>
        <a:prstGeom prst="rect">
          <a:avLst/>
        </a:prstGeom>
      </xdr:spPr>
    </xdr:pic>
    <xdr:clientData/>
  </xdr:twoCellAnchor>
  <xdr:twoCellAnchor>
    <xdr:from>
      <xdr:col>13</xdr:col>
      <xdr:colOff>840739</xdr:colOff>
      <xdr:row>27</xdr:row>
      <xdr:rowOff>694252</xdr:rowOff>
    </xdr:from>
    <xdr:to>
      <xdr:col>13</xdr:col>
      <xdr:colOff>1560739</xdr:colOff>
      <xdr:row>28</xdr:row>
      <xdr:rowOff>699877</xdr:rowOff>
    </xdr:to>
    <xdr:pic>
      <xdr:nvPicPr>
        <xdr:cNvPr id="27" name="図 26">
          <a:extLst>
            <a:ext uri="{FF2B5EF4-FFF2-40B4-BE49-F238E27FC236}">
              <a16:creationId xmlns:a16="http://schemas.microsoft.com/office/drawing/2014/main" id="{00000000-0008-0000-0300-00001B0000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6948764" y="17610652"/>
          <a:ext cx="720000" cy="720000"/>
        </a:xfrm>
        <a:prstGeom prst="rect">
          <a:avLst/>
        </a:prstGeom>
      </xdr:spPr>
    </xdr:pic>
    <xdr:clientData/>
  </xdr:twoCellAnchor>
  <xdr:twoCellAnchor>
    <xdr:from>
      <xdr:col>13</xdr:col>
      <xdr:colOff>1585974</xdr:colOff>
      <xdr:row>27</xdr:row>
      <xdr:rowOff>694252</xdr:rowOff>
    </xdr:from>
    <xdr:to>
      <xdr:col>13</xdr:col>
      <xdr:colOff>2305974</xdr:colOff>
      <xdr:row>28</xdr:row>
      <xdr:rowOff>699877</xdr:rowOff>
    </xdr:to>
    <xdr:pic>
      <xdr:nvPicPr>
        <xdr:cNvPr id="28" name="図 27" descr="挿絵, 記号 が含まれている画像&#10;&#10;自動的に生成された説明">
          <a:extLst>
            <a:ext uri="{FF2B5EF4-FFF2-40B4-BE49-F238E27FC236}">
              <a16:creationId xmlns:a16="http://schemas.microsoft.com/office/drawing/2014/main" id="{00000000-0008-0000-0300-00001C000000}"/>
            </a:ext>
          </a:extLst>
        </xdr:cNvPr>
        <xdr:cNvPicPr preferRelativeResize="0">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7693999" y="17610652"/>
          <a:ext cx="720000" cy="720000"/>
        </a:xfrm>
        <a:prstGeom prst="rect">
          <a:avLst/>
        </a:prstGeom>
      </xdr:spPr>
    </xdr:pic>
    <xdr:clientData/>
  </xdr:twoCellAnchor>
  <xdr:twoCellAnchor>
    <xdr:from>
      <xdr:col>13</xdr:col>
      <xdr:colOff>1584459</xdr:colOff>
      <xdr:row>31</xdr:row>
      <xdr:rowOff>1434145</xdr:rowOff>
    </xdr:from>
    <xdr:to>
      <xdr:col>13</xdr:col>
      <xdr:colOff>2304459</xdr:colOff>
      <xdr:row>32</xdr:row>
      <xdr:rowOff>265020</xdr:rowOff>
    </xdr:to>
    <xdr:pic>
      <xdr:nvPicPr>
        <xdr:cNvPr id="29" name="図 28" descr="花 が含まれている画像&#10;&#10;自動的に生成された説明">
          <a:extLst>
            <a:ext uri="{FF2B5EF4-FFF2-40B4-BE49-F238E27FC236}">
              <a16:creationId xmlns:a16="http://schemas.microsoft.com/office/drawing/2014/main" id="{00000000-0008-0000-0300-00001D000000}"/>
            </a:ext>
          </a:extLst>
        </xdr:cNvPr>
        <xdr:cNvPicPr preferRelativeResize="0">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7692484" y="21208045"/>
          <a:ext cx="720000" cy="716825"/>
        </a:xfrm>
        <a:prstGeom prst="rect">
          <a:avLst/>
        </a:prstGeom>
      </xdr:spPr>
    </xdr:pic>
    <xdr:clientData/>
  </xdr:twoCellAnchor>
  <xdr:twoCellAnchor>
    <xdr:from>
      <xdr:col>13</xdr:col>
      <xdr:colOff>857652</xdr:colOff>
      <xdr:row>31</xdr:row>
      <xdr:rowOff>1434145</xdr:rowOff>
    </xdr:from>
    <xdr:to>
      <xdr:col>13</xdr:col>
      <xdr:colOff>1577652</xdr:colOff>
      <xdr:row>32</xdr:row>
      <xdr:rowOff>265020</xdr:rowOff>
    </xdr:to>
    <xdr:pic>
      <xdr:nvPicPr>
        <xdr:cNvPr id="30" name="図 29" descr="挿絵 が含まれている画像&#10;&#10;自動的に生成された説明">
          <a:extLst>
            <a:ext uri="{FF2B5EF4-FFF2-40B4-BE49-F238E27FC236}">
              <a16:creationId xmlns:a16="http://schemas.microsoft.com/office/drawing/2014/main" id="{00000000-0008-0000-0300-00001E000000}"/>
            </a:ext>
          </a:extLst>
        </xdr:cNvPr>
        <xdr:cNvPicPr preferRelativeResize="0">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6965677" y="21208045"/>
          <a:ext cx="720000" cy="716825"/>
        </a:xfrm>
        <a:prstGeom prst="rect">
          <a:avLst/>
        </a:prstGeom>
      </xdr:spPr>
    </xdr:pic>
    <xdr:clientData/>
  </xdr:twoCellAnchor>
  <xdr:twoCellAnchor>
    <xdr:from>
      <xdr:col>13</xdr:col>
      <xdr:colOff>830935</xdr:colOff>
      <xdr:row>68</xdr:row>
      <xdr:rowOff>401528</xdr:rowOff>
    </xdr:from>
    <xdr:to>
      <xdr:col>13</xdr:col>
      <xdr:colOff>1550935</xdr:colOff>
      <xdr:row>70</xdr:row>
      <xdr:rowOff>200778</xdr:rowOff>
    </xdr:to>
    <xdr:pic>
      <xdr:nvPicPr>
        <xdr:cNvPr id="31" name="図 30" descr="テキスト, 記号 が含まれている画像&#10;&#10;自動的に生成された説明">
          <a:extLst>
            <a:ext uri="{FF2B5EF4-FFF2-40B4-BE49-F238E27FC236}">
              <a16:creationId xmlns:a16="http://schemas.microsoft.com/office/drawing/2014/main" id="{00000000-0008-0000-0300-00001F000000}"/>
            </a:ext>
          </a:extLst>
        </xdr:cNvPr>
        <xdr:cNvPicPr preferRelativeResize="0">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6938960" y="48836153"/>
          <a:ext cx="720000" cy="713650"/>
        </a:xfrm>
        <a:prstGeom prst="rect">
          <a:avLst/>
        </a:prstGeom>
      </xdr:spPr>
    </xdr:pic>
    <xdr:clientData/>
  </xdr:twoCellAnchor>
  <xdr:twoCellAnchor>
    <xdr:from>
      <xdr:col>13</xdr:col>
      <xdr:colOff>394555</xdr:colOff>
      <xdr:row>72</xdr:row>
      <xdr:rowOff>147528</xdr:rowOff>
    </xdr:from>
    <xdr:to>
      <xdr:col>13</xdr:col>
      <xdr:colOff>1114555</xdr:colOff>
      <xdr:row>73</xdr:row>
      <xdr:rowOff>407153</xdr:rowOff>
    </xdr:to>
    <xdr:pic>
      <xdr:nvPicPr>
        <xdr:cNvPr id="32" name="図 31" descr="抽象, 挿絵 が含まれている画像&#10;&#10;自動的に生成された説明">
          <a:extLst>
            <a:ext uri="{FF2B5EF4-FFF2-40B4-BE49-F238E27FC236}">
              <a16:creationId xmlns:a16="http://schemas.microsoft.com/office/drawing/2014/main" id="{00000000-0008-0000-0300-000020000000}"/>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502580" y="50410953"/>
          <a:ext cx="720000" cy="716825"/>
        </a:xfrm>
        <a:prstGeom prst="rect">
          <a:avLst/>
        </a:prstGeom>
      </xdr:spPr>
    </xdr:pic>
    <xdr:clientData/>
  </xdr:twoCellAnchor>
  <xdr:twoCellAnchor>
    <xdr:from>
      <xdr:col>13</xdr:col>
      <xdr:colOff>1238384</xdr:colOff>
      <xdr:row>72</xdr:row>
      <xdr:rowOff>147528</xdr:rowOff>
    </xdr:from>
    <xdr:to>
      <xdr:col>13</xdr:col>
      <xdr:colOff>1958384</xdr:colOff>
      <xdr:row>73</xdr:row>
      <xdr:rowOff>407153</xdr:rowOff>
    </xdr:to>
    <xdr:pic>
      <xdr:nvPicPr>
        <xdr:cNvPr id="33" name="図 32" descr="テキスト, 記号 が含まれている画像&#10;&#10;自動的に生成された説明">
          <a:extLst>
            <a:ext uri="{FF2B5EF4-FFF2-40B4-BE49-F238E27FC236}">
              <a16:creationId xmlns:a16="http://schemas.microsoft.com/office/drawing/2014/main" id="{00000000-0008-0000-0300-000021000000}"/>
            </a:ext>
          </a:extLst>
        </xdr:cNvPr>
        <xdr:cNvPicPr preferRelativeResize="0">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7346409" y="50410953"/>
          <a:ext cx="720000" cy="716825"/>
        </a:xfrm>
        <a:prstGeom prst="rect">
          <a:avLst/>
        </a:prstGeom>
      </xdr:spPr>
    </xdr:pic>
    <xdr:clientData/>
  </xdr:twoCellAnchor>
  <xdr:twoCellAnchor>
    <xdr:from>
      <xdr:col>13</xdr:col>
      <xdr:colOff>815060</xdr:colOff>
      <xdr:row>75</xdr:row>
      <xdr:rowOff>101173</xdr:rowOff>
    </xdr:from>
    <xdr:to>
      <xdr:col>13</xdr:col>
      <xdr:colOff>1535060</xdr:colOff>
      <xdr:row>76</xdr:row>
      <xdr:rowOff>360798</xdr:rowOff>
    </xdr:to>
    <xdr:pic>
      <xdr:nvPicPr>
        <xdr:cNvPr id="34" name="図 33" descr="テキスト, 記号 が含まれている画像&#10;&#10;自動的に生成された説明">
          <a:extLst>
            <a:ext uri="{FF2B5EF4-FFF2-40B4-BE49-F238E27FC236}">
              <a16:creationId xmlns:a16="http://schemas.microsoft.com/office/drawing/2014/main" id="{00000000-0008-0000-0300-000022000000}"/>
            </a:ext>
          </a:extLst>
        </xdr:cNvPr>
        <xdr:cNvPicPr preferRelativeResize="0">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6923085" y="51850498"/>
          <a:ext cx="720000" cy="716825"/>
        </a:xfrm>
        <a:prstGeom prst="rect">
          <a:avLst/>
        </a:prstGeom>
      </xdr:spPr>
    </xdr:pic>
    <xdr:clientData/>
  </xdr:twoCellAnchor>
  <xdr:twoCellAnchor>
    <xdr:from>
      <xdr:col>13</xdr:col>
      <xdr:colOff>426305</xdr:colOff>
      <xdr:row>77</xdr:row>
      <xdr:rowOff>499953</xdr:rowOff>
    </xdr:from>
    <xdr:to>
      <xdr:col>13</xdr:col>
      <xdr:colOff>1146305</xdr:colOff>
      <xdr:row>79</xdr:row>
      <xdr:rowOff>29328</xdr:rowOff>
    </xdr:to>
    <xdr:pic>
      <xdr:nvPicPr>
        <xdr:cNvPr id="35" name="図 34" descr="抽象, 挿絵, 食品, 記号 が含まれている画像&#10;&#10;自動的に生成された説明">
          <a:extLst>
            <a:ext uri="{FF2B5EF4-FFF2-40B4-BE49-F238E27FC236}">
              <a16:creationId xmlns:a16="http://schemas.microsoft.com/office/drawing/2014/main" id="{00000000-0008-0000-0300-0000230000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6534330" y="53163678"/>
          <a:ext cx="720000" cy="710475"/>
        </a:xfrm>
        <a:prstGeom prst="rect">
          <a:avLst/>
        </a:prstGeom>
      </xdr:spPr>
    </xdr:pic>
    <xdr:clientData/>
  </xdr:twoCellAnchor>
  <xdr:twoCellAnchor>
    <xdr:from>
      <xdr:col>13</xdr:col>
      <xdr:colOff>1270134</xdr:colOff>
      <xdr:row>77</xdr:row>
      <xdr:rowOff>499953</xdr:rowOff>
    </xdr:from>
    <xdr:to>
      <xdr:col>13</xdr:col>
      <xdr:colOff>1990134</xdr:colOff>
      <xdr:row>79</xdr:row>
      <xdr:rowOff>29328</xdr:rowOff>
    </xdr:to>
    <xdr:pic>
      <xdr:nvPicPr>
        <xdr:cNvPr id="36" name="図 35" descr="挿絵 が含まれている画像&#10;&#10;自動的に生成された説明">
          <a:extLst>
            <a:ext uri="{FF2B5EF4-FFF2-40B4-BE49-F238E27FC236}">
              <a16:creationId xmlns:a16="http://schemas.microsoft.com/office/drawing/2014/main" id="{00000000-0008-0000-0300-000024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7378159" y="53163678"/>
          <a:ext cx="720000" cy="710475"/>
        </a:xfrm>
        <a:prstGeom prst="rect">
          <a:avLst/>
        </a:prstGeom>
      </xdr:spPr>
    </xdr:pic>
    <xdr:clientData/>
  </xdr:twoCellAnchor>
  <xdr:twoCellAnchor>
    <xdr:from>
      <xdr:col>13</xdr:col>
      <xdr:colOff>1582549</xdr:colOff>
      <xdr:row>82</xdr:row>
      <xdr:rowOff>210186</xdr:rowOff>
    </xdr:from>
    <xdr:to>
      <xdr:col>13</xdr:col>
      <xdr:colOff>2302549</xdr:colOff>
      <xdr:row>83</xdr:row>
      <xdr:rowOff>406311</xdr:rowOff>
    </xdr:to>
    <xdr:pic>
      <xdr:nvPicPr>
        <xdr:cNvPr id="37" name="図 36" descr="花 が含まれている画像&#10;&#10;自動的に生成された説明">
          <a:extLst>
            <a:ext uri="{FF2B5EF4-FFF2-40B4-BE49-F238E27FC236}">
              <a16:creationId xmlns:a16="http://schemas.microsoft.com/office/drawing/2014/main" id="{00000000-0008-0000-0300-000025000000}"/>
            </a:ext>
          </a:extLst>
        </xdr:cNvPr>
        <xdr:cNvPicPr preferRelativeResize="0">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7690574" y="56874411"/>
          <a:ext cx="720000" cy="710475"/>
        </a:xfrm>
        <a:prstGeom prst="rect">
          <a:avLst/>
        </a:prstGeom>
      </xdr:spPr>
    </xdr:pic>
    <xdr:clientData/>
  </xdr:twoCellAnchor>
  <xdr:twoCellAnchor>
    <xdr:from>
      <xdr:col>13</xdr:col>
      <xdr:colOff>820207</xdr:colOff>
      <xdr:row>82</xdr:row>
      <xdr:rowOff>205935</xdr:rowOff>
    </xdr:from>
    <xdr:to>
      <xdr:col>13</xdr:col>
      <xdr:colOff>1540207</xdr:colOff>
      <xdr:row>83</xdr:row>
      <xdr:rowOff>402060</xdr:rowOff>
    </xdr:to>
    <xdr:pic>
      <xdr:nvPicPr>
        <xdr:cNvPr id="38" name="図 37" descr="抽象, 挿絵, 食品, 記号 が含まれている画像&#10;&#10;自動的に生成された説明">
          <a:extLst>
            <a:ext uri="{FF2B5EF4-FFF2-40B4-BE49-F238E27FC236}">
              <a16:creationId xmlns:a16="http://schemas.microsoft.com/office/drawing/2014/main" id="{00000000-0008-0000-0300-000026000000}"/>
            </a:ext>
          </a:extLst>
        </xdr:cNvPr>
        <xdr:cNvPicPr preferRelativeResize="0">
          <a:picLocks/>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26928232" y="56870160"/>
          <a:ext cx="720000" cy="710475"/>
        </a:xfrm>
        <a:prstGeom prst="rect">
          <a:avLst/>
        </a:prstGeom>
      </xdr:spPr>
    </xdr:pic>
    <xdr:clientData/>
  </xdr:twoCellAnchor>
  <xdr:twoCellAnchor>
    <xdr:from>
      <xdr:col>13</xdr:col>
      <xdr:colOff>799185</xdr:colOff>
      <xdr:row>84</xdr:row>
      <xdr:rowOff>147528</xdr:rowOff>
    </xdr:from>
    <xdr:to>
      <xdr:col>13</xdr:col>
      <xdr:colOff>1519185</xdr:colOff>
      <xdr:row>84</xdr:row>
      <xdr:rowOff>867528</xdr:rowOff>
    </xdr:to>
    <xdr:pic>
      <xdr:nvPicPr>
        <xdr:cNvPr id="39" name="図 38" descr="挿絵, 記号 が含まれている画像&#10;&#10;自動的に生成された説明">
          <a:extLst>
            <a:ext uri="{FF2B5EF4-FFF2-40B4-BE49-F238E27FC236}">
              <a16:creationId xmlns:a16="http://schemas.microsoft.com/office/drawing/2014/main" id="{00000000-0008-0000-0300-000027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07210" y="57869028"/>
          <a:ext cx="720000" cy="720000"/>
        </a:xfrm>
        <a:prstGeom prst="rect">
          <a:avLst/>
        </a:prstGeom>
      </xdr:spPr>
    </xdr:pic>
    <xdr:clientData/>
  </xdr:twoCellAnchor>
  <xdr:twoCellAnchor>
    <xdr:from>
      <xdr:col>13</xdr:col>
      <xdr:colOff>77055</xdr:colOff>
      <xdr:row>91</xdr:row>
      <xdr:rowOff>254729</xdr:rowOff>
    </xdr:from>
    <xdr:to>
      <xdr:col>13</xdr:col>
      <xdr:colOff>797055</xdr:colOff>
      <xdr:row>91</xdr:row>
      <xdr:rowOff>974729</xdr:rowOff>
    </xdr:to>
    <xdr:pic>
      <xdr:nvPicPr>
        <xdr:cNvPr id="40" name="図 39" descr="挿絵, 記号 が含まれている画像&#10;&#10;自動的に生成された説明">
          <a:extLst>
            <a:ext uri="{FF2B5EF4-FFF2-40B4-BE49-F238E27FC236}">
              <a16:creationId xmlns:a16="http://schemas.microsoft.com/office/drawing/2014/main" id="{00000000-0008-0000-0300-000028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85080" y="64910429"/>
          <a:ext cx="720000" cy="720000"/>
        </a:xfrm>
        <a:prstGeom prst="rect">
          <a:avLst/>
        </a:prstGeom>
      </xdr:spPr>
    </xdr:pic>
    <xdr:clientData/>
  </xdr:twoCellAnchor>
  <xdr:twoCellAnchor>
    <xdr:from>
      <xdr:col>13</xdr:col>
      <xdr:colOff>825633</xdr:colOff>
      <xdr:row>91</xdr:row>
      <xdr:rowOff>251987</xdr:rowOff>
    </xdr:from>
    <xdr:to>
      <xdr:col>13</xdr:col>
      <xdr:colOff>1545633</xdr:colOff>
      <xdr:row>91</xdr:row>
      <xdr:rowOff>971987</xdr:rowOff>
    </xdr:to>
    <xdr:pic>
      <xdr:nvPicPr>
        <xdr:cNvPr id="41" name="図 40" descr="挿絵 が含まれている画像&#10;&#10;自動的に生成された説明">
          <a:extLst>
            <a:ext uri="{FF2B5EF4-FFF2-40B4-BE49-F238E27FC236}">
              <a16:creationId xmlns:a16="http://schemas.microsoft.com/office/drawing/2014/main" id="{00000000-0008-0000-0300-000029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6933658" y="64907687"/>
          <a:ext cx="720000" cy="720000"/>
        </a:xfrm>
        <a:prstGeom prst="rect">
          <a:avLst/>
        </a:prstGeom>
      </xdr:spPr>
    </xdr:pic>
    <xdr:clientData/>
  </xdr:twoCellAnchor>
  <xdr:twoCellAnchor>
    <xdr:from>
      <xdr:col>13</xdr:col>
      <xdr:colOff>783310</xdr:colOff>
      <xdr:row>85</xdr:row>
      <xdr:rowOff>306278</xdr:rowOff>
    </xdr:from>
    <xdr:to>
      <xdr:col>13</xdr:col>
      <xdr:colOff>1503310</xdr:colOff>
      <xdr:row>85</xdr:row>
      <xdr:rowOff>1026278</xdr:rowOff>
    </xdr:to>
    <xdr:pic>
      <xdr:nvPicPr>
        <xdr:cNvPr id="42" name="図 41" descr="挿絵 が含まれている画像&#10;&#10;自動的に生成された説明">
          <a:extLst>
            <a:ext uri="{FF2B5EF4-FFF2-40B4-BE49-F238E27FC236}">
              <a16:creationId xmlns:a16="http://schemas.microsoft.com/office/drawing/2014/main" id="{00000000-0008-0000-0300-00002A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6891335" y="58980278"/>
          <a:ext cx="720000" cy="720000"/>
        </a:xfrm>
        <a:prstGeom prst="rect">
          <a:avLst/>
        </a:prstGeom>
      </xdr:spPr>
    </xdr:pic>
    <xdr:clientData/>
  </xdr:twoCellAnchor>
  <xdr:twoCellAnchor>
    <xdr:from>
      <xdr:col>13</xdr:col>
      <xdr:colOff>1241091</xdr:colOff>
      <xdr:row>86</xdr:row>
      <xdr:rowOff>355584</xdr:rowOff>
    </xdr:from>
    <xdr:to>
      <xdr:col>13</xdr:col>
      <xdr:colOff>1961091</xdr:colOff>
      <xdr:row>86</xdr:row>
      <xdr:rowOff>1075584</xdr:rowOff>
    </xdr:to>
    <xdr:pic>
      <xdr:nvPicPr>
        <xdr:cNvPr id="43" name="図 42" descr="抽象, 挿絵, 食品, 記号 が含まれている画像&#10;&#10;自動的に生成された説明">
          <a:extLst>
            <a:ext uri="{FF2B5EF4-FFF2-40B4-BE49-F238E27FC236}">
              <a16:creationId xmlns:a16="http://schemas.microsoft.com/office/drawing/2014/main" id="{00000000-0008-0000-0300-00002B000000}"/>
            </a:ext>
          </a:extLst>
        </xdr:cNvPr>
        <xdr:cNvPicPr preferRelativeResize="0">
          <a:picLocks/>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27349116" y="60353559"/>
          <a:ext cx="720000" cy="720000"/>
        </a:xfrm>
        <a:prstGeom prst="rect">
          <a:avLst/>
        </a:prstGeom>
      </xdr:spPr>
    </xdr:pic>
    <xdr:clientData/>
  </xdr:twoCellAnchor>
  <xdr:twoCellAnchor>
    <xdr:from>
      <xdr:col>13</xdr:col>
      <xdr:colOff>361188</xdr:colOff>
      <xdr:row>87</xdr:row>
      <xdr:rowOff>375712</xdr:rowOff>
    </xdr:from>
    <xdr:to>
      <xdr:col>13</xdr:col>
      <xdr:colOff>1081188</xdr:colOff>
      <xdr:row>88</xdr:row>
      <xdr:rowOff>317837</xdr:rowOff>
    </xdr:to>
    <xdr:pic>
      <xdr:nvPicPr>
        <xdr:cNvPr id="44" name="図 43" descr="抽象, 挿絵 が含まれている画像&#10;&#10;自動的に生成された説明">
          <a:extLst>
            <a:ext uri="{FF2B5EF4-FFF2-40B4-BE49-F238E27FC236}">
              <a16:creationId xmlns:a16="http://schemas.microsoft.com/office/drawing/2014/main" id="{00000000-0008-0000-0300-00002C000000}"/>
            </a:ext>
          </a:extLst>
        </xdr:cNvPr>
        <xdr:cNvPicPr preferRelativeResize="0">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26469213" y="61688137"/>
          <a:ext cx="720000" cy="723175"/>
        </a:xfrm>
        <a:prstGeom prst="rect">
          <a:avLst/>
        </a:prstGeom>
      </xdr:spPr>
    </xdr:pic>
    <xdr:clientData/>
  </xdr:twoCellAnchor>
  <xdr:twoCellAnchor>
    <xdr:from>
      <xdr:col>13</xdr:col>
      <xdr:colOff>1258704</xdr:colOff>
      <xdr:row>37</xdr:row>
      <xdr:rowOff>349250</xdr:rowOff>
    </xdr:from>
    <xdr:to>
      <xdr:col>13</xdr:col>
      <xdr:colOff>1978704</xdr:colOff>
      <xdr:row>38</xdr:row>
      <xdr:rowOff>386625</xdr:rowOff>
    </xdr:to>
    <xdr:pic>
      <xdr:nvPicPr>
        <xdr:cNvPr id="45" name="図 44" descr="挿絵, 記号 が含まれている画像&#10;&#10;自動的に生成された説明">
          <a:extLst>
            <a:ext uri="{FF2B5EF4-FFF2-40B4-BE49-F238E27FC236}">
              <a16:creationId xmlns:a16="http://schemas.microsoft.com/office/drawing/2014/main" id="{00000000-0008-0000-0300-00002D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66729" y="26485850"/>
          <a:ext cx="720000" cy="713650"/>
        </a:xfrm>
        <a:prstGeom prst="rect">
          <a:avLst/>
        </a:prstGeom>
      </xdr:spPr>
    </xdr:pic>
    <xdr:clientData/>
  </xdr:twoCellAnchor>
  <xdr:twoCellAnchor>
    <xdr:from>
      <xdr:col>13</xdr:col>
      <xdr:colOff>403483</xdr:colOff>
      <xdr:row>42</xdr:row>
      <xdr:rowOff>158751</xdr:rowOff>
    </xdr:from>
    <xdr:to>
      <xdr:col>13</xdr:col>
      <xdr:colOff>1123483</xdr:colOff>
      <xdr:row>43</xdr:row>
      <xdr:rowOff>275501</xdr:rowOff>
    </xdr:to>
    <xdr:pic>
      <xdr:nvPicPr>
        <xdr:cNvPr id="46" name="図 45" descr="抽象, 記号, 挿絵 が含まれている画像&#10;&#10;自動的に生成された説明">
          <a:extLst>
            <a:ext uri="{FF2B5EF4-FFF2-40B4-BE49-F238E27FC236}">
              <a16:creationId xmlns:a16="http://schemas.microsoft.com/office/drawing/2014/main" id="{00000000-0008-0000-0300-00002E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511508" y="29648151"/>
          <a:ext cx="720000" cy="726350"/>
        </a:xfrm>
        <a:prstGeom prst="rect">
          <a:avLst/>
        </a:prstGeom>
      </xdr:spPr>
    </xdr:pic>
    <xdr:clientData/>
  </xdr:twoCellAnchor>
  <xdr:twoCellAnchor>
    <xdr:from>
      <xdr:col>13</xdr:col>
      <xdr:colOff>1616844</xdr:colOff>
      <xdr:row>41</xdr:row>
      <xdr:rowOff>0</xdr:rowOff>
    </xdr:from>
    <xdr:to>
      <xdr:col>13</xdr:col>
      <xdr:colOff>2336844</xdr:colOff>
      <xdr:row>42</xdr:row>
      <xdr:rowOff>13454</xdr:rowOff>
    </xdr:to>
    <xdr:pic>
      <xdr:nvPicPr>
        <xdr:cNvPr id="47" name="図 46" descr="挿絵, 記号 が含まれている画像&#10;&#10;自動的に生成された説明">
          <a:extLst>
            <a:ext uri="{FF2B5EF4-FFF2-40B4-BE49-F238E27FC236}">
              <a16:creationId xmlns:a16="http://schemas.microsoft.com/office/drawing/2014/main" id="{00000000-0008-0000-0300-00002F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724869" y="28775025"/>
          <a:ext cx="720000" cy="727829"/>
        </a:xfrm>
        <a:prstGeom prst="rect">
          <a:avLst/>
        </a:prstGeom>
      </xdr:spPr>
    </xdr:pic>
    <xdr:clientData/>
  </xdr:twoCellAnchor>
  <xdr:twoCellAnchor>
    <xdr:from>
      <xdr:col>13</xdr:col>
      <xdr:colOff>849398</xdr:colOff>
      <xdr:row>41</xdr:row>
      <xdr:rowOff>9721</xdr:rowOff>
    </xdr:from>
    <xdr:to>
      <xdr:col>13</xdr:col>
      <xdr:colOff>1569398</xdr:colOff>
      <xdr:row>42</xdr:row>
      <xdr:rowOff>15346</xdr:rowOff>
    </xdr:to>
    <xdr:pic>
      <xdr:nvPicPr>
        <xdr:cNvPr id="48" name="図 47" descr="挿絵 が含まれている画像&#10;&#10;自動的に生成された説明">
          <a:extLst>
            <a:ext uri="{FF2B5EF4-FFF2-40B4-BE49-F238E27FC236}">
              <a16:creationId xmlns:a16="http://schemas.microsoft.com/office/drawing/2014/main" id="{00000000-0008-0000-0300-000030000000}"/>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26957423" y="28784746"/>
          <a:ext cx="720000" cy="720000"/>
        </a:xfrm>
        <a:prstGeom prst="rect">
          <a:avLst/>
        </a:prstGeom>
      </xdr:spPr>
    </xdr:pic>
    <xdr:clientData/>
  </xdr:twoCellAnchor>
  <xdr:twoCellAnchor>
    <xdr:from>
      <xdr:col>13</xdr:col>
      <xdr:colOff>73660</xdr:colOff>
      <xdr:row>41</xdr:row>
      <xdr:rowOff>0</xdr:rowOff>
    </xdr:from>
    <xdr:to>
      <xdr:col>13</xdr:col>
      <xdr:colOff>806310</xdr:colOff>
      <xdr:row>42</xdr:row>
      <xdr:rowOff>15875</xdr:rowOff>
    </xdr:to>
    <xdr:pic>
      <xdr:nvPicPr>
        <xdr:cNvPr id="49" name="図 48" descr="抽象, 挿絵 が含まれている画像&#10;&#10;自動的に生成された説明">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26181685" y="28775025"/>
          <a:ext cx="732650" cy="730250"/>
        </a:xfrm>
        <a:prstGeom prst="rect">
          <a:avLst/>
        </a:prstGeom>
      </xdr:spPr>
    </xdr:pic>
    <xdr:clientData/>
  </xdr:twoCellAnchor>
  <xdr:twoCellAnchor>
    <xdr:from>
      <xdr:col>13</xdr:col>
      <xdr:colOff>1229359</xdr:colOff>
      <xdr:row>42</xdr:row>
      <xdr:rowOff>165101</xdr:rowOff>
    </xdr:from>
    <xdr:to>
      <xdr:col>13</xdr:col>
      <xdr:colOff>1949359</xdr:colOff>
      <xdr:row>43</xdr:row>
      <xdr:rowOff>281851</xdr:rowOff>
    </xdr:to>
    <xdr:pic>
      <xdr:nvPicPr>
        <xdr:cNvPr id="50" name="図 49" descr="テキスト, 記号 が含まれている画像&#10;&#10;自動的に生成された説明">
          <a:extLst>
            <a:ext uri="{FF2B5EF4-FFF2-40B4-BE49-F238E27FC236}">
              <a16:creationId xmlns:a16="http://schemas.microsoft.com/office/drawing/2014/main" id="{00000000-0008-0000-0300-000032000000}"/>
            </a:ext>
          </a:extLst>
        </xdr:cNvPr>
        <xdr:cNvPicPr preferRelativeResize="0">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7337384" y="29654501"/>
          <a:ext cx="720000" cy="726350"/>
        </a:xfrm>
        <a:prstGeom prst="rect">
          <a:avLst/>
        </a:prstGeom>
      </xdr:spPr>
    </xdr:pic>
    <xdr:clientData/>
  </xdr:twoCellAnchor>
  <xdr:twoCellAnchor>
    <xdr:from>
      <xdr:col>13</xdr:col>
      <xdr:colOff>67078</xdr:colOff>
      <xdr:row>52</xdr:row>
      <xdr:rowOff>114298</xdr:rowOff>
    </xdr:from>
    <xdr:to>
      <xdr:col>13</xdr:col>
      <xdr:colOff>787078</xdr:colOff>
      <xdr:row>53</xdr:row>
      <xdr:rowOff>294548</xdr:rowOff>
    </xdr:to>
    <xdr:pic>
      <xdr:nvPicPr>
        <xdr:cNvPr id="51" name="図 50" descr="挿絵 が含まれている画像&#10;&#10;自動的に生成された説明">
          <a:extLst>
            <a:ext uri="{FF2B5EF4-FFF2-40B4-BE49-F238E27FC236}">
              <a16:creationId xmlns:a16="http://schemas.microsoft.com/office/drawing/2014/main" id="{00000000-0008-0000-0300-000033000000}"/>
            </a:ext>
          </a:extLst>
        </xdr:cNvPr>
        <xdr:cNvPicPr>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26175103" y="36509323"/>
          <a:ext cx="720000" cy="713650"/>
        </a:xfrm>
        <a:prstGeom prst="rect">
          <a:avLst/>
        </a:prstGeom>
      </xdr:spPr>
    </xdr:pic>
    <xdr:clientData/>
  </xdr:twoCellAnchor>
  <xdr:twoCellAnchor>
    <xdr:from>
      <xdr:col>13</xdr:col>
      <xdr:colOff>1264790</xdr:colOff>
      <xdr:row>20</xdr:row>
      <xdr:rowOff>22352</xdr:rowOff>
    </xdr:from>
    <xdr:to>
      <xdr:col>13</xdr:col>
      <xdr:colOff>1984790</xdr:colOff>
      <xdr:row>20</xdr:row>
      <xdr:rowOff>742352</xdr:rowOff>
    </xdr:to>
    <xdr:pic>
      <xdr:nvPicPr>
        <xdr:cNvPr id="52" name="図 51" descr="花 が含まれている画像&#10;&#10;自動的に生成された説明">
          <a:extLst>
            <a:ext uri="{FF2B5EF4-FFF2-40B4-BE49-F238E27FC236}">
              <a16:creationId xmlns:a16="http://schemas.microsoft.com/office/drawing/2014/main" id="{00000000-0008-0000-0300-000034000000}"/>
            </a:ext>
          </a:extLst>
        </xdr:cNvPr>
        <xdr:cNvPicPr preferRelativeResize="0">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7372815" y="11176127"/>
          <a:ext cx="720000" cy="720000"/>
        </a:xfrm>
        <a:prstGeom prst="rect">
          <a:avLst/>
        </a:prstGeom>
      </xdr:spPr>
    </xdr:pic>
    <xdr:clientData/>
  </xdr:twoCellAnchor>
  <xdr:twoCellAnchor>
    <xdr:from>
      <xdr:col>13</xdr:col>
      <xdr:colOff>358140</xdr:colOff>
      <xdr:row>88</xdr:row>
      <xdr:rowOff>483072</xdr:rowOff>
    </xdr:from>
    <xdr:to>
      <xdr:col>13</xdr:col>
      <xdr:colOff>1078140</xdr:colOff>
      <xdr:row>89</xdr:row>
      <xdr:rowOff>425197</xdr:rowOff>
    </xdr:to>
    <xdr:pic>
      <xdr:nvPicPr>
        <xdr:cNvPr id="53" name="図 52" descr="抽象, 挿絵, 食品, 記号 が含まれている画像&#10;&#10;自動的に生成された説明">
          <a:extLst>
            <a:ext uri="{FF2B5EF4-FFF2-40B4-BE49-F238E27FC236}">
              <a16:creationId xmlns:a16="http://schemas.microsoft.com/office/drawing/2014/main" id="{00000000-0008-0000-0300-000035000000}"/>
            </a:ext>
          </a:extLst>
        </xdr:cNvPr>
        <xdr:cNvPicPr preferRelativeResize="0">
          <a:picLocks/>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26466165" y="62576547"/>
          <a:ext cx="720000" cy="723175"/>
        </a:xfrm>
        <a:prstGeom prst="rect">
          <a:avLst/>
        </a:prstGeom>
      </xdr:spPr>
    </xdr:pic>
    <xdr:clientData/>
  </xdr:twoCellAnchor>
  <xdr:twoCellAnchor>
    <xdr:from>
      <xdr:col>13</xdr:col>
      <xdr:colOff>1612900</xdr:colOff>
      <xdr:row>61</xdr:row>
      <xdr:rowOff>174625</xdr:rowOff>
    </xdr:from>
    <xdr:to>
      <xdr:col>13</xdr:col>
      <xdr:colOff>2332900</xdr:colOff>
      <xdr:row>62</xdr:row>
      <xdr:rowOff>196125</xdr:rowOff>
    </xdr:to>
    <xdr:pic>
      <xdr:nvPicPr>
        <xdr:cNvPr id="54" name="図 53" descr="挿絵 が含まれている画像&#10;&#10;自動的に生成された説明">
          <a:extLst>
            <a:ext uri="{FF2B5EF4-FFF2-40B4-BE49-F238E27FC236}">
              <a16:creationId xmlns:a16="http://schemas.microsoft.com/office/drawing/2014/main" id="{00000000-0008-0000-0300-000036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7720925" y="42751375"/>
          <a:ext cx="720000" cy="716825"/>
        </a:xfrm>
        <a:prstGeom prst="rect">
          <a:avLst/>
        </a:prstGeom>
      </xdr:spPr>
    </xdr:pic>
    <xdr:clientData/>
  </xdr:twoCellAnchor>
  <xdr:twoCellAnchor>
    <xdr:from>
      <xdr:col>13</xdr:col>
      <xdr:colOff>38100</xdr:colOff>
      <xdr:row>64</xdr:row>
      <xdr:rowOff>329353</xdr:rowOff>
    </xdr:from>
    <xdr:to>
      <xdr:col>13</xdr:col>
      <xdr:colOff>758674</xdr:colOff>
      <xdr:row>65</xdr:row>
      <xdr:rowOff>137583</xdr:rowOff>
    </xdr:to>
    <xdr:pic>
      <xdr:nvPicPr>
        <xdr:cNvPr id="55" name="図 54" descr="食品, 記号, 部屋, 挿絵 が含まれている画像&#10;&#10;自動的に生成された説明">
          <a:extLst>
            <a:ext uri="{FF2B5EF4-FFF2-40B4-BE49-F238E27FC236}">
              <a16:creationId xmlns:a16="http://schemas.microsoft.com/office/drawing/2014/main" id="{00000000-0008-0000-0300-000037000000}"/>
            </a:ext>
          </a:extLst>
        </xdr:cNvPr>
        <xdr:cNvPicPr preferRelativeResize="0">
          <a:picLocks/>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26146125" y="44992078"/>
          <a:ext cx="720574" cy="703580"/>
        </a:xfrm>
        <a:prstGeom prst="rect">
          <a:avLst/>
        </a:prstGeom>
      </xdr:spPr>
    </xdr:pic>
    <xdr:clientData/>
  </xdr:twoCellAnchor>
  <xdr:twoCellAnchor>
    <xdr:from>
      <xdr:col>13</xdr:col>
      <xdr:colOff>814461</xdr:colOff>
      <xdr:row>64</xdr:row>
      <xdr:rowOff>342901</xdr:rowOff>
    </xdr:from>
    <xdr:to>
      <xdr:col>13</xdr:col>
      <xdr:colOff>1534461</xdr:colOff>
      <xdr:row>65</xdr:row>
      <xdr:rowOff>158026</xdr:rowOff>
    </xdr:to>
    <xdr:pic>
      <xdr:nvPicPr>
        <xdr:cNvPr id="56" name="図 55" descr="抽象, グラフィック, 挿絵 が含まれている画像&#10;&#10;自動的に生成された説明">
          <a:extLst>
            <a:ext uri="{FF2B5EF4-FFF2-40B4-BE49-F238E27FC236}">
              <a16:creationId xmlns:a16="http://schemas.microsoft.com/office/drawing/2014/main" id="{00000000-0008-0000-0300-000038000000}"/>
            </a:ext>
          </a:extLst>
        </xdr:cNvPr>
        <xdr:cNvPicPr preferRelativeResize="0">
          <a:picLocks/>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26922486" y="45005626"/>
          <a:ext cx="720000" cy="710475"/>
        </a:xfrm>
        <a:prstGeom prst="rect">
          <a:avLst/>
        </a:prstGeom>
      </xdr:spPr>
    </xdr:pic>
    <xdr:clientData/>
  </xdr:twoCellAnchor>
  <xdr:twoCellAnchor>
    <xdr:from>
      <xdr:col>13</xdr:col>
      <xdr:colOff>1587500</xdr:colOff>
      <xdr:row>64</xdr:row>
      <xdr:rowOff>329353</xdr:rowOff>
    </xdr:from>
    <xdr:to>
      <xdr:col>13</xdr:col>
      <xdr:colOff>2307500</xdr:colOff>
      <xdr:row>65</xdr:row>
      <xdr:rowOff>144478</xdr:rowOff>
    </xdr:to>
    <xdr:pic>
      <xdr:nvPicPr>
        <xdr:cNvPr id="57" name="図 56" descr="挿絵, 記号 が含まれている画像&#10;&#10;自動的に生成された説明">
          <a:extLst>
            <a:ext uri="{FF2B5EF4-FFF2-40B4-BE49-F238E27FC236}">
              <a16:creationId xmlns:a16="http://schemas.microsoft.com/office/drawing/2014/main" id="{00000000-0008-0000-0300-000039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95525" y="44992078"/>
          <a:ext cx="720000" cy="710475"/>
        </a:xfrm>
        <a:prstGeom prst="rect">
          <a:avLst/>
        </a:prstGeom>
      </xdr:spPr>
    </xdr:pic>
    <xdr:clientData/>
  </xdr:twoCellAnchor>
  <xdr:twoCellAnchor>
    <xdr:from>
      <xdr:col>13</xdr:col>
      <xdr:colOff>304800</xdr:colOff>
      <xdr:row>14</xdr:row>
      <xdr:rowOff>683383</xdr:rowOff>
    </xdr:from>
    <xdr:to>
      <xdr:col>13</xdr:col>
      <xdr:colOff>1024800</xdr:colOff>
      <xdr:row>15</xdr:row>
      <xdr:rowOff>276258</xdr:rowOff>
    </xdr:to>
    <xdr:pic>
      <xdr:nvPicPr>
        <xdr:cNvPr id="58" name="図 57" descr="記号 が含まれている画像&#10;&#10;自動的に生成された説明">
          <a:extLst>
            <a:ext uri="{FF2B5EF4-FFF2-40B4-BE49-F238E27FC236}">
              <a16:creationId xmlns:a16="http://schemas.microsoft.com/office/drawing/2014/main" id="{00000000-0008-0000-0300-00003A0000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6412825" y="6988933"/>
          <a:ext cx="720000" cy="716825"/>
        </a:xfrm>
        <a:prstGeom prst="rect">
          <a:avLst/>
        </a:prstGeom>
      </xdr:spPr>
    </xdr:pic>
    <xdr:clientData/>
  </xdr:twoCellAnchor>
  <xdr:twoCellAnchor>
    <xdr:from>
      <xdr:col>13</xdr:col>
      <xdr:colOff>1249552</xdr:colOff>
      <xdr:row>14</xdr:row>
      <xdr:rowOff>682625</xdr:rowOff>
    </xdr:from>
    <xdr:to>
      <xdr:col>13</xdr:col>
      <xdr:colOff>1969552</xdr:colOff>
      <xdr:row>15</xdr:row>
      <xdr:rowOff>275500</xdr:rowOff>
    </xdr:to>
    <xdr:pic>
      <xdr:nvPicPr>
        <xdr:cNvPr id="59" name="図 58" descr="食品 が含まれている画像&#10;&#10;自動的に生成された説明">
          <a:extLst>
            <a:ext uri="{FF2B5EF4-FFF2-40B4-BE49-F238E27FC236}">
              <a16:creationId xmlns:a16="http://schemas.microsoft.com/office/drawing/2014/main" id="{00000000-0008-0000-0300-00003B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7357577" y="6988175"/>
          <a:ext cx="720000" cy="716825"/>
        </a:xfrm>
        <a:prstGeom prst="rect">
          <a:avLst/>
        </a:prstGeom>
      </xdr:spPr>
    </xdr:pic>
    <xdr:clientData/>
  </xdr:twoCellAnchor>
  <xdr:twoCellAnchor>
    <xdr:from>
      <xdr:col>13</xdr:col>
      <xdr:colOff>85090</xdr:colOff>
      <xdr:row>24</xdr:row>
      <xdr:rowOff>493162</xdr:rowOff>
    </xdr:from>
    <xdr:to>
      <xdr:col>13</xdr:col>
      <xdr:colOff>805090</xdr:colOff>
      <xdr:row>25</xdr:row>
      <xdr:rowOff>467037</xdr:rowOff>
    </xdr:to>
    <xdr:pic>
      <xdr:nvPicPr>
        <xdr:cNvPr id="60" name="図 59" descr="挿絵, 記号 が含まれている画像&#10;&#10;自動的に生成された説明">
          <a:extLst>
            <a:ext uri="{FF2B5EF4-FFF2-40B4-BE49-F238E27FC236}">
              <a16:creationId xmlns:a16="http://schemas.microsoft.com/office/drawing/2014/main" id="{00000000-0008-0000-0300-00003C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93115" y="14809237"/>
          <a:ext cx="720000" cy="716825"/>
        </a:xfrm>
        <a:prstGeom prst="rect">
          <a:avLst/>
        </a:prstGeom>
      </xdr:spPr>
    </xdr:pic>
    <xdr:clientData/>
  </xdr:twoCellAnchor>
  <xdr:twoCellAnchor>
    <xdr:from>
      <xdr:col>13</xdr:col>
      <xdr:colOff>73660</xdr:colOff>
      <xdr:row>82</xdr:row>
      <xdr:rowOff>213362</xdr:rowOff>
    </xdr:from>
    <xdr:to>
      <xdr:col>13</xdr:col>
      <xdr:colOff>793660</xdr:colOff>
      <xdr:row>83</xdr:row>
      <xdr:rowOff>409487</xdr:rowOff>
    </xdr:to>
    <xdr:pic>
      <xdr:nvPicPr>
        <xdr:cNvPr id="61" name="図 60" descr="挿絵 が含まれている画像&#10;&#10;自動的に生成された説明">
          <a:extLst>
            <a:ext uri="{FF2B5EF4-FFF2-40B4-BE49-F238E27FC236}">
              <a16:creationId xmlns:a16="http://schemas.microsoft.com/office/drawing/2014/main" id="{00000000-0008-0000-0300-00003D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6181685" y="56877587"/>
          <a:ext cx="720000" cy="710475"/>
        </a:xfrm>
        <a:prstGeom prst="rect">
          <a:avLst/>
        </a:prstGeom>
      </xdr:spPr>
    </xdr:pic>
    <xdr:clientData/>
  </xdr:twoCellAnchor>
  <xdr:twoCellAnchor>
    <xdr:from>
      <xdr:col>13</xdr:col>
      <xdr:colOff>1270845</xdr:colOff>
      <xdr:row>87</xdr:row>
      <xdr:rowOff>375457</xdr:rowOff>
    </xdr:from>
    <xdr:to>
      <xdr:col>13</xdr:col>
      <xdr:colOff>1990845</xdr:colOff>
      <xdr:row>88</xdr:row>
      <xdr:rowOff>317582</xdr:rowOff>
    </xdr:to>
    <xdr:pic>
      <xdr:nvPicPr>
        <xdr:cNvPr id="62" name="図 61" descr="抽象, 記号, 挿絵 が含まれている画像&#10;&#10;自動的に生成された説明">
          <a:extLst>
            <a:ext uri="{FF2B5EF4-FFF2-40B4-BE49-F238E27FC236}">
              <a16:creationId xmlns:a16="http://schemas.microsoft.com/office/drawing/2014/main" id="{00000000-0008-0000-0300-00003E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378870" y="61687882"/>
          <a:ext cx="720000" cy="723175"/>
        </a:xfrm>
        <a:prstGeom prst="rect">
          <a:avLst/>
        </a:prstGeom>
      </xdr:spPr>
    </xdr:pic>
    <xdr:clientData/>
  </xdr:twoCellAnchor>
  <xdr:twoCellAnchor>
    <xdr:from>
      <xdr:col>13</xdr:col>
      <xdr:colOff>1222143</xdr:colOff>
      <xdr:row>48</xdr:row>
      <xdr:rowOff>759656</xdr:rowOff>
    </xdr:from>
    <xdr:to>
      <xdr:col>13</xdr:col>
      <xdr:colOff>1942143</xdr:colOff>
      <xdr:row>49</xdr:row>
      <xdr:rowOff>98531</xdr:rowOff>
    </xdr:to>
    <xdr:pic>
      <xdr:nvPicPr>
        <xdr:cNvPr id="63" name="図 62" descr="挿絵 が含まれている画像&#10;&#10;自動的に生成された説明">
          <a:extLst>
            <a:ext uri="{FF2B5EF4-FFF2-40B4-BE49-F238E27FC236}">
              <a16:creationId xmlns:a16="http://schemas.microsoft.com/office/drawing/2014/main" id="{00000000-0008-0000-0300-00003F000000}"/>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27330168" y="33963806"/>
          <a:ext cx="720000" cy="720000"/>
        </a:xfrm>
        <a:prstGeom prst="rect">
          <a:avLst/>
        </a:prstGeom>
      </xdr:spPr>
    </xdr:pic>
    <xdr:clientData/>
  </xdr:twoCellAnchor>
  <xdr:twoCellAnchor>
    <xdr:from>
      <xdr:col>13</xdr:col>
      <xdr:colOff>335279</xdr:colOff>
      <xdr:row>48</xdr:row>
      <xdr:rowOff>762635</xdr:rowOff>
    </xdr:from>
    <xdr:to>
      <xdr:col>13</xdr:col>
      <xdr:colOff>1055279</xdr:colOff>
      <xdr:row>49</xdr:row>
      <xdr:rowOff>101510</xdr:rowOff>
    </xdr:to>
    <xdr:pic>
      <xdr:nvPicPr>
        <xdr:cNvPr id="64" name="図 63" descr="抽象, 挿絵 が含まれている画像&#10;&#10;自動的に生成された説明">
          <a:extLst>
            <a:ext uri="{FF2B5EF4-FFF2-40B4-BE49-F238E27FC236}">
              <a16:creationId xmlns:a16="http://schemas.microsoft.com/office/drawing/2014/main" id="{00000000-0008-0000-0300-000040000000}"/>
            </a:ext>
          </a:extLst>
        </xdr:cNvPr>
        <xdr:cNvPicPr preferRelativeResize="0">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26443304" y="33966785"/>
          <a:ext cx="720000" cy="720000"/>
        </a:xfrm>
        <a:prstGeom prst="rect">
          <a:avLst/>
        </a:prstGeom>
      </xdr:spPr>
    </xdr:pic>
    <xdr:clientData/>
  </xdr:twoCellAnchor>
  <xdr:twoCellAnchor>
    <xdr:from>
      <xdr:col>13</xdr:col>
      <xdr:colOff>1232264</xdr:colOff>
      <xdr:row>45</xdr:row>
      <xdr:rowOff>312274</xdr:rowOff>
    </xdr:from>
    <xdr:to>
      <xdr:col>13</xdr:col>
      <xdr:colOff>1952264</xdr:colOff>
      <xdr:row>47</xdr:row>
      <xdr:rowOff>10501</xdr:rowOff>
    </xdr:to>
    <xdr:pic>
      <xdr:nvPicPr>
        <xdr:cNvPr id="65" name="図 64" descr="抽象, 記号, 挿絵 が含まれている画像&#10;&#10;自動的に生成された説明">
          <a:extLst>
            <a:ext uri="{FF2B5EF4-FFF2-40B4-BE49-F238E27FC236}">
              <a16:creationId xmlns:a16="http://schemas.microsoft.com/office/drawing/2014/main" id="{00000000-0008-0000-0300-000041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340289" y="31801924"/>
          <a:ext cx="720000" cy="745977"/>
        </a:xfrm>
        <a:prstGeom prst="rect">
          <a:avLst/>
        </a:prstGeom>
      </xdr:spPr>
    </xdr:pic>
    <xdr:clientData/>
  </xdr:twoCellAnchor>
  <xdr:twoCellAnchor>
    <xdr:from>
      <xdr:col>13</xdr:col>
      <xdr:colOff>301624</xdr:colOff>
      <xdr:row>45</xdr:row>
      <xdr:rowOff>277091</xdr:rowOff>
    </xdr:from>
    <xdr:to>
      <xdr:col>13</xdr:col>
      <xdr:colOff>1021624</xdr:colOff>
      <xdr:row>46</xdr:row>
      <xdr:rowOff>304364</xdr:rowOff>
    </xdr:to>
    <xdr:pic>
      <xdr:nvPicPr>
        <xdr:cNvPr id="66" name="図 65" descr="挿絵 が含まれている画像&#10;&#10;自動的に生成された説明">
          <a:extLst>
            <a:ext uri="{FF2B5EF4-FFF2-40B4-BE49-F238E27FC236}">
              <a16:creationId xmlns:a16="http://schemas.microsoft.com/office/drawing/2014/main" id="{00000000-0008-0000-0300-000042000000}"/>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26409649" y="31766741"/>
          <a:ext cx="720000" cy="713073"/>
        </a:xfrm>
        <a:prstGeom prst="rect">
          <a:avLst/>
        </a:prstGeom>
      </xdr:spPr>
    </xdr:pic>
    <xdr:clientData/>
  </xdr:twoCellAnchor>
  <xdr:twoCellAnchor>
    <xdr:from>
      <xdr:col>13</xdr:col>
      <xdr:colOff>1570487</xdr:colOff>
      <xdr:row>91</xdr:row>
      <xdr:rowOff>251769</xdr:rowOff>
    </xdr:from>
    <xdr:to>
      <xdr:col>13</xdr:col>
      <xdr:colOff>2290487</xdr:colOff>
      <xdr:row>91</xdr:row>
      <xdr:rowOff>971769</xdr:rowOff>
    </xdr:to>
    <xdr:pic>
      <xdr:nvPicPr>
        <xdr:cNvPr id="67" name="図 66" descr="挿絵 が含まれている画像&#10;&#10;自動的に生成された説明">
          <a:extLst>
            <a:ext uri="{FF2B5EF4-FFF2-40B4-BE49-F238E27FC236}">
              <a16:creationId xmlns:a16="http://schemas.microsoft.com/office/drawing/2014/main" id="{00000000-0008-0000-0300-000043000000}"/>
            </a:ext>
          </a:extLst>
        </xdr:cNvPr>
        <xdr:cNvPicPr preferRelativeResize="0">
          <a:picLocks/>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27678512" y="64907469"/>
          <a:ext cx="720000" cy="720000"/>
        </a:xfrm>
        <a:prstGeom prst="rect">
          <a:avLst/>
        </a:prstGeom>
      </xdr:spPr>
    </xdr:pic>
    <xdr:clientData/>
  </xdr:twoCellAnchor>
  <xdr:twoCellAnchor>
    <xdr:from>
      <xdr:col>13</xdr:col>
      <xdr:colOff>84666</xdr:colOff>
      <xdr:row>67</xdr:row>
      <xdr:rowOff>26458</xdr:rowOff>
    </xdr:from>
    <xdr:to>
      <xdr:col>13</xdr:col>
      <xdr:colOff>804666</xdr:colOff>
      <xdr:row>67</xdr:row>
      <xdr:rowOff>751750</xdr:rowOff>
    </xdr:to>
    <xdr:pic>
      <xdr:nvPicPr>
        <xdr:cNvPr id="68" name="図 67" descr="挿絵 が含まれている画像&#10;&#10;自動的に生成された説明">
          <a:extLst>
            <a:ext uri="{FF2B5EF4-FFF2-40B4-BE49-F238E27FC236}">
              <a16:creationId xmlns:a16="http://schemas.microsoft.com/office/drawing/2014/main" id="{00000000-0008-0000-0300-000044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6192691" y="47375233"/>
          <a:ext cx="720000" cy="725292"/>
        </a:xfrm>
        <a:prstGeom prst="rect">
          <a:avLst/>
        </a:prstGeom>
      </xdr:spPr>
    </xdr:pic>
    <xdr:clientData/>
  </xdr:twoCellAnchor>
  <xdr:twoCellAnchor>
    <xdr:from>
      <xdr:col>13</xdr:col>
      <xdr:colOff>126085</xdr:colOff>
      <xdr:row>31</xdr:row>
      <xdr:rowOff>604728</xdr:rowOff>
    </xdr:from>
    <xdr:to>
      <xdr:col>13</xdr:col>
      <xdr:colOff>846085</xdr:colOff>
      <xdr:row>31</xdr:row>
      <xdr:rowOff>1324728</xdr:rowOff>
    </xdr:to>
    <xdr:pic>
      <xdr:nvPicPr>
        <xdr:cNvPr id="69" name="図 68" descr="記号 が含まれている画像&#10;&#10;自動的に生成された説明">
          <a:extLst>
            <a:ext uri="{FF2B5EF4-FFF2-40B4-BE49-F238E27FC236}">
              <a16:creationId xmlns:a16="http://schemas.microsoft.com/office/drawing/2014/main" id="{00000000-0008-0000-0300-0000450000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6234110" y="20378628"/>
          <a:ext cx="720000" cy="720000"/>
        </a:xfrm>
        <a:prstGeom prst="rect">
          <a:avLst/>
        </a:prstGeom>
      </xdr:spPr>
    </xdr:pic>
    <xdr:clientData/>
  </xdr:twoCellAnchor>
  <xdr:twoCellAnchor>
    <xdr:from>
      <xdr:col>13</xdr:col>
      <xdr:colOff>861694</xdr:colOff>
      <xdr:row>31</xdr:row>
      <xdr:rowOff>604081</xdr:rowOff>
    </xdr:from>
    <xdr:to>
      <xdr:col>13</xdr:col>
      <xdr:colOff>1581694</xdr:colOff>
      <xdr:row>31</xdr:row>
      <xdr:rowOff>1324081</xdr:rowOff>
    </xdr:to>
    <xdr:pic>
      <xdr:nvPicPr>
        <xdr:cNvPr id="70" name="図 69" descr="食品 が含まれている画像&#10;&#10;自動的に生成された説明">
          <a:extLst>
            <a:ext uri="{FF2B5EF4-FFF2-40B4-BE49-F238E27FC236}">
              <a16:creationId xmlns:a16="http://schemas.microsoft.com/office/drawing/2014/main" id="{00000000-0008-0000-0300-000046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6969719" y="20377981"/>
          <a:ext cx="720000" cy="720000"/>
        </a:xfrm>
        <a:prstGeom prst="rect">
          <a:avLst/>
        </a:prstGeom>
      </xdr:spPr>
    </xdr:pic>
    <xdr:clientData/>
  </xdr:twoCellAnchor>
  <xdr:twoCellAnchor>
    <xdr:from>
      <xdr:col>13</xdr:col>
      <xdr:colOff>1603375</xdr:colOff>
      <xdr:row>31</xdr:row>
      <xdr:rowOff>603250</xdr:rowOff>
    </xdr:from>
    <xdr:to>
      <xdr:col>13</xdr:col>
      <xdr:colOff>2323375</xdr:colOff>
      <xdr:row>31</xdr:row>
      <xdr:rowOff>1323250</xdr:rowOff>
    </xdr:to>
    <xdr:pic>
      <xdr:nvPicPr>
        <xdr:cNvPr id="71" name="図 70" descr="挿絵 が含まれている画像&#10;&#10;自動的に生成された説明">
          <a:extLst>
            <a:ext uri="{FF2B5EF4-FFF2-40B4-BE49-F238E27FC236}">
              <a16:creationId xmlns:a16="http://schemas.microsoft.com/office/drawing/2014/main" id="{00000000-0008-0000-0300-000047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711400" y="20377150"/>
          <a:ext cx="720000" cy="720000"/>
        </a:xfrm>
        <a:prstGeom prst="rect">
          <a:avLst/>
        </a:prstGeom>
      </xdr:spPr>
    </xdr:pic>
    <xdr:clientData/>
  </xdr:twoCellAnchor>
  <xdr:twoCellAnchor>
    <xdr:from>
      <xdr:col>13</xdr:col>
      <xdr:colOff>104139</xdr:colOff>
      <xdr:row>31</xdr:row>
      <xdr:rowOff>1438166</xdr:rowOff>
    </xdr:from>
    <xdr:to>
      <xdr:col>13</xdr:col>
      <xdr:colOff>824139</xdr:colOff>
      <xdr:row>32</xdr:row>
      <xdr:rowOff>269041</xdr:rowOff>
    </xdr:to>
    <xdr:pic>
      <xdr:nvPicPr>
        <xdr:cNvPr id="72" name="図 71" descr="抽象, 挿絵, 食品, 記号 が含まれている画像&#10;&#10;自動的に生成された説明">
          <a:extLst>
            <a:ext uri="{FF2B5EF4-FFF2-40B4-BE49-F238E27FC236}">
              <a16:creationId xmlns:a16="http://schemas.microsoft.com/office/drawing/2014/main" id="{00000000-0008-0000-0300-0000480000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6212164" y="21212066"/>
          <a:ext cx="720000" cy="716825"/>
        </a:xfrm>
        <a:prstGeom prst="rect">
          <a:avLst/>
        </a:prstGeom>
      </xdr:spPr>
    </xdr:pic>
    <xdr:clientData/>
  </xdr:twoCellAnchor>
  <xdr:twoCellAnchor>
    <xdr:from>
      <xdr:col>13</xdr:col>
      <xdr:colOff>104139</xdr:colOff>
      <xdr:row>32</xdr:row>
      <xdr:rowOff>386277</xdr:rowOff>
    </xdr:from>
    <xdr:to>
      <xdr:col>13</xdr:col>
      <xdr:colOff>824139</xdr:colOff>
      <xdr:row>32</xdr:row>
      <xdr:rowOff>1106277</xdr:rowOff>
    </xdr:to>
    <xdr:pic>
      <xdr:nvPicPr>
        <xdr:cNvPr id="73" name="図 72">
          <a:extLst>
            <a:ext uri="{FF2B5EF4-FFF2-40B4-BE49-F238E27FC236}">
              <a16:creationId xmlns:a16="http://schemas.microsoft.com/office/drawing/2014/main" id="{00000000-0008-0000-0300-0000490000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6212164" y="22046127"/>
          <a:ext cx="720000" cy="720000"/>
        </a:xfrm>
        <a:prstGeom prst="rect">
          <a:avLst/>
        </a:prstGeom>
      </xdr:spPr>
    </xdr:pic>
    <xdr:clientData/>
  </xdr:twoCellAnchor>
  <xdr:twoCellAnchor>
    <xdr:from>
      <xdr:col>13</xdr:col>
      <xdr:colOff>849374</xdr:colOff>
      <xdr:row>32</xdr:row>
      <xdr:rowOff>386277</xdr:rowOff>
    </xdr:from>
    <xdr:to>
      <xdr:col>13</xdr:col>
      <xdr:colOff>1569374</xdr:colOff>
      <xdr:row>32</xdr:row>
      <xdr:rowOff>1106277</xdr:rowOff>
    </xdr:to>
    <xdr:pic>
      <xdr:nvPicPr>
        <xdr:cNvPr id="74" name="図 73" descr="挿絵, 記号 が含まれている画像&#10;&#10;自動的に生成された説明">
          <a:extLst>
            <a:ext uri="{FF2B5EF4-FFF2-40B4-BE49-F238E27FC236}">
              <a16:creationId xmlns:a16="http://schemas.microsoft.com/office/drawing/2014/main" id="{00000000-0008-0000-0300-00004A000000}"/>
            </a:ext>
          </a:extLst>
        </xdr:cNvPr>
        <xdr:cNvPicPr preferRelativeResize="0">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6957399" y="22046127"/>
          <a:ext cx="720000" cy="720000"/>
        </a:xfrm>
        <a:prstGeom prst="rect">
          <a:avLst/>
        </a:prstGeom>
      </xdr:spPr>
    </xdr:pic>
    <xdr:clientData/>
  </xdr:twoCellAnchor>
  <xdr:twoCellAnchor>
    <xdr:from>
      <xdr:col>13</xdr:col>
      <xdr:colOff>1606550</xdr:colOff>
      <xdr:row>32</xdr:row>
      <xdr:rowOff>390525</xdr:rowOff>
    </xdr:from>
    <xdr:to>
      <xdr:col>13</xdr:col>
      <xdr:colOff>2326550</xdr:colOff>
      <xdr:row>32</xdr:row>
      <xdr:rowOff>1110525</xdr:rowOff>
    </xdr:to>
    <xdr:pic>
      <xdr:nvPicPr>
        <xdr:cNvPr id="75" name="図 74" descr="挿絵 が含まれている画像&#10;&#10;自動的に生成された説明">
          <a:extLst>
            <a:ext uri="{FF2B5EF4-FFF2-40B4-BE49-F238E27FC236}">
              <a16:creationId xmlns:a16="http://schemas.microsoft.com/office/drawing/2014/main" id="{00000000-0008-0000-0300-00004B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7714575" y="22050375"/>
          <a:ext cx="720000" cy="720000"/>
        </a:xfrm>
        <a:prstGeom prst="rect">
          <a:avLst/>
        </a:prstGeom>
      </xdr:spPr>
    </xdr:pic>
    <xdr:clientData/>
  </xdr:twoCellAnchor>
  <xdr:twoCellAnchor>
    <xdr:from>
      <xdr:col>13</xdr:col>
      <xdr:colOff>830558</xdr:colOff>
      <xdr:row>65</xdr:row>
      <xdr:rowOff>235778</xdr:rowOff>
    </xdr:from>
    <xdr:to>
      <xdr:col>13</xdr:col>
      <xdr:colOff>1550558</xdr:colOff>
      <xdr:row>66</xdr:row>
      <xdr:rowOff>40320</xdr:rowOff>
    </xdr:to>
    <xdr:pic>
      <xdr:nvPicPr>
        <xdr:cNvPr id="76" name="図 75" descr="挿絵 が含まれている画像&#10;&#10;自動的に生成された説明">
          <a:extLst>
            <a:ext uri="{FF2B5EF4-FFF2-40B4-BE49-F238E27FC236}">
              <a16:creationId xmlns:a16="http://schemas.microsoft.com/office/drawing/2014/main" id="{00000000-0008-0000-0300-00004C000000}"/>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26938583" y="45793853"/>
          <a:ext cx="720000" cy="699892"/>
        </a:xfrm>
        <a:prstGeom prst="rect">
          <a:avLst/>
        </a:prstGeom>
      </xdr:spPr>
    </xdr:pic>
    <xdr:clientData/>
  </xdr:twoCellAnchor>
  <xdr:twoCellAnchor>
    <xdr:from>
      <xdr:col>13</xdr:col>
      <xdr:colOff>70696</xdr:colOff>
      <xdr:row>65</xdr:row>
      <xdr:rowOff>238757</xdr:rowOff>
    </xdr:from>
    <xdr:to>
      <xdr:col>13</xdr:col>
      <xdr:colOff>790696</xdr:colOff>
      <xdr:row>66</xdr:row>
      <xdr:rowOff>43299</xdr:rowOff>
    </xdr:to>
    <xdr:pic>
      <xdr:nvPicPr>
        <xdr:cNvPr id="77" name="図 76" descr="抽象, 挿絵 が含まれている画像&#10;&#10;自動的に生成された説明">
          <a:extLst>
            <a:ext uri="{FF2B5EF4-FFF2-40B4-BE49-F238E27FC236}">
              <a16:creationId xmlns:a16="http://schemas.microsoft.com/office/drawing/2014/main" id="{00000000-0008-0000-0300-00004D000000}"/>
            </a:ext>
          </a:extLst>
        </xdr:cNvPr>
        <xdr:cNvPicPr preferRelativeResize="0">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26178721" y="45796832"/>
          <a:ext cx="720000" cy="699892"/>
        </a:xfrm>
        <a:prstGeom prst="rect">
          <a:avLst/>
        </a:prstGeom>
      </xdr:spPr>
    </xdr:pic>
    <xdr:clientData/>
  </xdr:twoCellAnchor>
  <xdr:twoCellAnchor>
    <xdr:from>
      <xdr:col>13</xdr:col>
      <xdr:colOff>817889</xdr:colOff>
      <xdr:row>66</xdr:row>
      <xdr:rowOff>155995</xdr:rowOff>
    </xdr:from>
    <xdr:to>
      <xdr:col>13</xdr:col>
      <xdr:colOff>1537889</xdr:colOff>
      <xdr:row>66</xdr:row>
      <xdr:rowOff>870703</xdr:rowOff>
    </xdr:to>
    <xdr:pic>
      <xdr:nvPicPr>
        <xdr:cNvPr id="78" name="図 77" descr="抽象, 挿絵, 食品, 記号 が含まれている画像&#10;&#10;自動的に生成された説明">
          <a:extLst>
            <a:ext uri="{FF2B5EF4-FFF2-40B4-BE49-F238E27FC236}">
              <a16:creationId xmlns:a16="http://schemas.microsoft.com/office/drawing/2014/main" id="{00000000-0008-0000-0300-00004E0000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6925914" y="46609420"/>
          <a:ext cx="720000" cy="714708"/>
        </a:xfrm>
        <a:prstGeom prst="rect">
          <a:avLst/>
        </a:prstGeom>
      </xdr:spPr>
    </xdr:pic>
    <xdr:clientData/>
  </xdr:twoCellAnchor>
  <xdr:twoCellAnchor>
    <xdr:from>
      <xdr:col>13</xdr:col>
      <xdr:colOff>322935</xdr:colOff>
      <xdr:row>86</xdr:row>
      <xdr:rowOff>338028</xdr:rowOff>
    </xdr:from>
    <xdr:to>
      <xdr:col>13</xdr:col>
      <xdr:colOff>1042935</xdr:colOff>
      <xdr:row>86</xdr:row>
      <xdr:rowOff>1058028</xdr:rowOff>
    </xdr:to>
    <xdr:pic>
      <xdr:nvPicPr>
        <xdr:cNvPr id="79" name="図 78" descr="挿絵, 記号 が含まれている画像&#10;&#10;自動的に生成された説明">
          <a:extLst>
            <a:ext uri="{FF2B5EF4-FFF2-40B4-BE49-F238E27FC236}">
              <a16:creationId xmlns:a16="http://schemas.microsoft.com/office/drawing/2014/main" id="{00000000-0008-0000-0300-00004F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30960" y="60336003"/>
          <a:ext cx="720000" cy="720000"/>
        </a:xfrm>
        <a:prstGeom prst="rect">
          <a:avLst/>
        </a:prstGeom>
      </xdr:spPr>
    </xdr:pic>
    <xdr:clientData/>
  </xdr:twoCellAnchor>
  <xdr:twoCellAnchor>
    <xdr:from>
      <xdr:col>13</xdr:col>
      <xdr:colOff>1280716</xdr:colOff>
      <xdr:row>88</xdr:row>
      <xdr:rowOff>500694</xdr:rowOff>
    </xdr:from>
    <xdr:to>
      <xdr:col>13</xdr:col>
      <xdr:colOff>2000716</xdr:colOff>
      <xdr:row>89</xdr:row>
      <xdr:rowOff>437528</xdr:rowOff>
    </xdr:to>
    <xdr:pic>
      <xdr:nvPicPr>
        <xdr:cNvPr id="80" name="図 79" descr="挿絵 が含まれている画像&#10;&#10;自動的に生成された説明">
          <a:extLst>
            <a:ext uri="{FF2B5EF4-FFF2-40B4-BE49-F238E27FC236}">
              <a16:creationId xmlns:a16="http://schemas.microsoft.com/office/drawing/2014/main" id="{00000000-0008-0000-0300-000050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7388741" y="62594169"/>
          <a:ext cx="720000" cy="7178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233499</xdr:colOff>
      <xdr:row>31</xdr:row>
      <xdr:rowOff>26238</xdr:rowOff>
    </xdr:from>
    <xdr:to>
      <xdr:col>12</xdr:col>
      <xdr:colOff>865909</xdr:colOff>
      <xdr:row>45</xdr:row>
      <xdr:rowOff>23092</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230908</xdr:colOff>
      <xdr:row>19</xdr:row>
      <xdr:rowOff>69273</xdr:rowOff>
    </xdr:from>
    <xdr:to>
      <xdr:col>12</xdr:col>
      <xdr:colOff>863318</xdr:colOff>
      <xdr:row>30</xdr:row>
      <xdr:rowOff>170035</xdr:rowOff>
    </xdr:to>
    <xdr:graphicFrame macro="">
      <xdr:nvGraphicFramePr>
        <xdr:cNvPr id="3" name="グラフ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0.03905</cdr:x>
      <cdr:y>0.88576</cdr:y>
    </cdr:from>
    <cdr:to>
      <cdr:x>0.23907</cdr:x>
      <cdr:y>0.96539</cdr:y>
    </cdr:to>
    <cdr:sp macro="" textlink="">
      <cdr:nvSpPr>
        <cdr:cNvPr id="2" name="正方形/長方形 1">
          <a:extLst xmlns:a="http://schemas.openxmlformats.org/drawingml/2006/main">
            <a:ext uri="{FF2B5EF4-FFF2-40B4-BE49-F238E27FC236}">
              <a16:creationId xmlns:a16="http://schemas.microsoft.com/office/drawing/2014/main" id="{17D4A107-43E0-40BA-8A14-18E1FA949B57}"/>
            </a:ext>
          </a:extLst>
        </cdr:cNvPr>
        <cdr:cNvSpPr/>
      </cdr:nvSpPr>
      <cdr:spPr>
        <a:xfrm xmlns:a="http://schemas.openxmlformats.org/drawingml/2006/main">
          <a:off x="128306" y="2402724"/>
          <a:ext cx="657204" cy="216000"/>
        </a:xfrm>
        <a:prstGeom xmlns:a="http://schemas.openxmlformats.org/drawingml/2006/main" prst="rect">
          <a:avLst/>
        </a:prstGeom>
        <a:solidFill xmlns:a="http://schemas.openxmlformats.org/drawingml/2006/main">
          <a:schemeClr val="accent4">
            <a:lumMod val="40000"/>
            <a:lumOff val="6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horzOverflow="clip" wrap="none" lIns="72000" tIns="18000" rIns="72000" bIns="18000" rtlCol="0" anchor="ctr" anchorCtr="1">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0" lang="ja-JP" altLang="en-US" sz="1100" b="0" i="0">
              <a:solidFill>
                <a:srgbClr val="4D4D4D"/>
              </a:solidFill>
              <a:effectLst/>
              <a:latin typeface="+mn-lt"/>
              <a:ea typeface="+mn-ea"/>
              <a:cs typeface="+mn-cs"/>
            </a:rPr>
            <a:t>認証</a:t>
          </a:r>
          <a:endParaRPr kumimoji="1" lang="ja-JP" altLang="en-US" sz="1100">
            <a:solidFill>
              <a:srgbClr val="4D4D4D"/>
            </a:solidFill>
          </a:endParaRPr>
        </a:p>
      </cdr:txBody>
    </cdr:sp>
  </cdr:relSizeAnchor>
  <cdr:relSizeAnchor xmlns:cdr="http://schemas.openxmlformats.org/drawingml/2006/chartDrawing">
    <cdr:from>
      <cdr:x>0.03905</cdr:x>
      <cdr:y>0.79546</cdr:y>
    </cdr:from>
    <cdr:to>
      <cdr:x>0.23907</cdr:x>
      <cdr:y>0.87509</cdr:y>
    </cdr:to>
    <cdr:sp macro="" textlink="">
      <cdr:nvSpPr>
        <cdr:cNvPr id="3" name="正方形/長方形 2">
          <a:extLst xmlns:a="http://schemas.openxmlformats.org/drawingml/2006/main">
            <a:ext uri="{FF2B5EF4-FFF2-40B4-BE49-F238E27FC236}">
              <a16:creationId xmlns:a16="http://schemas.microsoft.com/office/drawing/2014/main" id="{22D734E3-0B81-4A03-9811-0685C5B8D586}"/>
            </a:ext>
          </a:extLst>
        </cdr:cNvPr>
        <cdr:cNvSpPr/>
      </cdr:nvSpPr>
      <cdr:spPr>
        <a:xfrm xmlns:a="http://schemas.openxmlformats.org/drawingml/2006/main">
          <a:off x="128306" y="2157789"/>
          <a:ext cx="657204" cy="216000"/>
        </a:xfrm>
        <a:prstGeom xmlns:a="http://schemas.openxmlformats.org/drawingml/2006/main" prst="rect">
          <a:avLst/>
        </a:prstGeom>
        <a:ln xmlns:a="http://schemas.openxmlformats.org/drawingml/2006/main">
          <a:noFill/>
        </a:ln>
      </cdr:spPr>
      <cdr:style>
        <a:lnRef xmlns:a="http://schemas.openxmlformats.org/drawingml/2006/main" idx="2">
          <a:schemeClr val="accent4">
            <a:shade val="50000"/>
          </a:schemeClr>
        </a:lnRef>
        <a:fillRef xmlns:a="http://schemas.openxmlformats.org/drawingml/2006/main" idx="1">
          <a:schemeClr val="accent4"/>
        </a:fillRef>
        <a:effectRef xmlns:a="http://schemas.openxmlformats.org/drawingml/2006/main" idx="0">
          <a:schemeClr val="accent4"/>
        </a:effectRef>
        <a:fontRef xmlns:a="http://schemas.openxmlformats.org/drawingml/2006/main" idx="minor">
          <a:schemeClr val="lt1"/>
        </a:fontRef>
      </cdr:style>
      <cdr:txBody>
        <a:bodyPr xmlns:a="http://schemas.openxmlformats.org/drawingml/2006/main" vertOverflow="clip" horzOverflow="clip" wrap="none" lIns="72000" tIns="18000" rIns="72000" bIns="18000" rtlCol="0" anchor="ctr" anchorCtr="1">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ja-JP" altLang="en-US" sz="1100" b="0" i="0">
              <a:solidFill>
                <a:srgbClr val="4D4D4D"/>
              </a:solidFill>
              <a:effectLst/>
              <a:latin typeface="+mn-lt"/>
              <a:ea typeface="+mn-ea"/>
              <a:cs typeface="+mn-cs"/>
            </a:rPr>
            <a:t>上位認証</a:t>
          </a:r>
        </a:p>
      </cdr:txBody>
    </cdr:sp>
  </cdr:relSizeAnchor>
  <cdr:relSizeAnchor xmlns:cdr="http://schemas.openxmlformats.org/drawingml/2006/chartDrawing">
    <cdr:from>
      <cdr:x>0.03905</cdr:x>
      <cdr:y>0.70517</cdr:y>
    </cdr:from>
    <cdr:to>
      <cdr:x>0.23907</cdr:x>
      <cdr:y>0.7848</cdr:y>
    </cdr:to>
    <cdr:sp macro="" textlink="">
      <cdr:nvSpPr>
        <cdr:cNvPr id="4" name="正方形/長方形 3">
          <a:extLst xmlns:a="http://schemas.openxmlformats.org/drawingml/2006/main">
            <a:ext uri="{FF2B5EF4-FFF2-40B4-BE49-F238E27FC236}">
              <a16:creationId xmlns:a16="http://schemas.microsoft.com/office/drawing/2014/main" id="{CDD21F3E-CDD2-49D7-915D-7C295CCD1613}"/>
            </a:ext>
          </a:extLst>
        </cdr:cNvPr>
        <cdr:cNvSpPr/>
      </cdr:nvSpPr>
      <cdr:spPr>
        <a:xfrm xmlns:a="http://schemas.openxmlformats.org/drawingml/2006/main">
          <a:off x="128306" y="1912854"/>
          <a:ext cx="657204" cy="216000"/>
        </a:xfrm>
        <a:prstGeom xmlns:a="http://schemas.openxmlformats.org/drawingml/2006/main" prst="rect">
          <a:avLst/>
        </a:prstGeom>
        <a:ln xmlns:a="http://schemas.openxmlformats.org/drawingml/2006/main">
          <a:noFill/>
        </a:ln>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vertOverflow="clip" horzOverflow="clip" wrap="none" lIns="72000" tIns="18000" rIns="72000" bIns="18000" rtlCol="0" anchor="ctr" anchorCtr="1">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100"/>
            <a:t>最上位認証</a:t>
          </a:r>
        </a:p>
      </cdr:txBody>
    </cdr:sp>
  </cdr:relSizeAnchor>
</c:userShapes>
</file>

<file path=xl/drawings/drawing6.xml><?xml version="1.0" encoding="utf-8"?>
<c:userShapes xmlns:c="http://schemas.openxmlformats.org/drawingml/2006/chart">
  <cdr:relSizeAnchor xmlns:cdr="http://schemas.openxmlformats.org/drawingml/2006/chartDrawing">
    <cdr:from>
      <cdr:x>0.03905</cdr:x>
      <cdr:y>0.88576</cdr:y>
    </cdr:from>
    <cdr:to>
      <cdr:x>0.23907</cdr:x>
      <cdr:y>0.96539</cdr:y>
    </cdr:to>
    <cdr:sp macro="" textlink="">
      <cdr:nvSpPr>
        <cdr:cNvPr id="2" name="正方形/長方形 1">
          <a:extLst xmlns:a="http://schemas.openxmlformats.org/drawingml/2006/main">
            <a:ext uri="{FF2B5EF4-FFF2-40B4-BE49-F238E27FC236}">
              <a16:creationId xmlns:a16="http://schemas.microsoft.com/office/drawing/2014/main" id="{17D4A107-43E0-40BA-8A14-18E1FA949B57}"/>
            </a:ext>
          </a:extLst>
        </cdr:cNvPr>
        <cdr:cNvSpPr/>
      </cdr:nvSpPr>
      <cdr:spPr>
        <a:xfrm xmlns:a="http://schemas.openxmlformats.org/drawingml/2006/main">
          <a:off x="128306" y="2402724"/>
          <a:ext cx="657204" cy="216000"/>
        </a:xfrm>
        <a:prstGeom xmlns:a="http://schemas.openxmlformats.org/drawingml/2006/main" prst="rect">
          <a:avLst/>
        </a:prstGeom>
        <a:solidFill xmlns:a="http://schemas.openxmlformats.org/drawingml/2006/main">
          <a:schemeClr val="accent4">
            <a:lumMod val="40000"/>
            <a:lumOff val="6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horzOverflow="clip" wrap="none" lIns="72000" tIns="18000" rIns="72000" bIns="18000" rtlCol="0" anchor="ctr" anchorCtr="1">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0" lang="ja-JP" altLang="en-US" sz="1100" b="0" i="0">
              <a:solidFill>
                <a:srgbClr val="4D4D4D"/>
              </a:solidFill>
              <a:effectLst/>
              <a:latin typeface="+mn-lt"/>
              <a:ea typeface="+mn-ea"/>
              <a:cs typeface="+mn-cs"/>
            </a:rPr>
            <a:t>認証</a:t>
          </a:r>
          <a:endParaRPr kumimoji="1" lang="ja-JP" altLang="en-US" sz="1100">
            <a:solidFill>
              <a:srgbClr val="4D4D4D"/>
            </a:solidFill>
          </a:endParaRPr>
        </a:p>
      </cdr:txBody>
    </cdr:sp>
  </cdr:relSizeAnchor>
  <cdr:relSizeAnchor xmlns:cdr="http://schemas.openxmlformats.org/drawingml/2006/chartDrawing">
    <cdr:from>
      <cdr:x>0.03905</cdr:x>
      <cdr:y>0.79546</cdr:y>
    </cdr:from>
    <cdr:to>
      <cdr:x>0.23907</cdr:x>
      <cdr:y>0.87509</cdr:y>
    </cdr:to>
    <cdr:sp macro="" textlink="">
      <cdr:nvSpPr>
        <cdr:cNvPr id="3" name="正方形/長方形 2">
          <a:extLst xmlns:a="http://schemas.openxmlformats.org/drawingml/2006/main">
            <a:ext uri="{FF2B5EF4-FFF2-40B4-BE49-F238E27FC236}">
              <a16:creationId xmlns:a16="http://schemas.microsoft.com/office/drawing/2014/main" id="{22D734E3-0B81-4A03-9811-0685C5B8D586}"/>
            </a:ext>
          </a:extLst>
        </cdr:cNvPr>
        <cdr:cNvSpPr/>
      </cdr:nvSpPr>
      <cdr:spPr>
        <a:xfrm xmlns:a="http://schemas.openxmlformats.org/drawingml/2006/main">
          <a:off x="128306" y="2157789"/>
          <a:ext cx="657204" cy="216000"/>
        </a:xfrm>
        <a:prstGeom xmlns:a="http://schemas.openxmlformats.org/drawingml/2006/main" prst="rect">
          <a:avLst/>
        </a:prstGeom>
        <a:ln xmlns:a="http://schemas.openxmlformats.org/drawingml/2006/main">
          <a:noFill/>
        </a:ln>
      </cdr:spPr>
      <cdr:style>
        <a:lnRef xmlns:a="http://schemas.openxmlformats.org/drawingml/2006/main" idx="2">
          <a:schemeClr val="accent4">
            <a:shade val="50000"/>
          </a:schemeClr>
        </a:lnRef>
        <a:fillRef xmlns:a="http://schemas.openxmlformats.org/drawingml/2006/main" idx="1">
          <a:schemeClr val="accent4"/>
        </a:fillRef>
        <a:effectRef xmlns:a="http://schemas.openxmlformats.org/drawingml/2006/main" idx="0">
          <a:schemeClr val="accent4"/>
        </a:effectRef>
        <a:fontRef xmlns:a="http://schemas.openxmlformats.org/drawingml/2006/main" idx="minor">
          <a:schemeClr val="lt1"/>
        </a:fontRef>
      </cdr:style>
      <cdr:txBody>
        <a:bodyPr xmlns:a="http://schemas.openxmlformats.org/drawingml/2006/main" vertOverflow="clip" horzOverflow="clip" wrap="none" lIns="72000" tIns="18000" rIns="72000" bIns="18000" rtlCol="0" anchor="ctr" anchorCtr="1">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ja-JP" altLang="en-US" sz="1100" b="0" i="0">
              <a:solidFill>
                <a:srgbClr val="4D4D4D"/>
              </a:solidFill>
              <a:effectLst/>
              <a:latin typeface="+mn-lt"/>
              <a:ea typeface="+mn-ea"/>
              <a:cs typeface="+mn-cs"/>
            </a:rPr>
            <a:t>上位認証</a:t>
          </a:r>
        </a:p>
      </cdr:txBody>
    </cdr:sp>
  </cdr:relSizeAnchor>
  <cdr:relSizeAnchor xmlns:cdr="http://schemas.openxmlformats.org/drawingml/2006/chartDrawing">
    <cdr:from>
      <cdr:x>0.03905</cdr:x>
      <cdr:y>0.70517</cdr:y>
    </cdr:from>
    <cdr:to>
      <cdr:x>0.23907</cdr:x>
      <cdr:y>0.7848</cdr:y>
    </cdr:to>
    <cdr:sp macro="" textlink="">
      <cdr:nvSpPr>
        <cdr:cNvPr id="4" name="正方形/長方形 3">
          <a:extLst xmlns:a="http://schemas.openxmlformats.org/drawingml/2006/main">
            <a:ext uri="{FF2B5EF4-FFF2-40B4-BE49-F238E27FC236}">
              <a16:creationId xmlns:a16="http://schemas.microsoft.com/office/drawing/2014/main" id="{CDD21F3E-CDD2-49D7-915D-7C295CCD1613}"/>
            </a:ext>
          </a:extLst>
        </cdr:cNvPr>
        <cdr:cNvSpPr/>
      </cdr:nvSpPr>
      <cdr:spPr>
        <a:xfrm xmlns:a="http://schemas.openxmlformats.org/drawingml/2006/main">
          <a:off x="128306" y="1912854"/>
          <a:ext cx="657204" cy="216000"/>
        </a:xfrm>
        <a:prstGeom xmlns:a="http://schemas.openxmlformats.org/drawingml/2006/main" prst="rect">
          <a:avLst/>
        </a:prstGeom>
        <a:ln xmlns:a="http://schemas.openxmlformats.org/drawingml/2006/main">
          <a:noFill/>
        </a:ln>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vertOverflow="clip" horzOverflow="clip" wrap="none" lIns="72000" tIns="18000" rIns="72000" bIns="18000" rtlCol="0" anchor="ctr" anchorCtr="1">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100"/>
            <a:t>最上位認証</a:t>
          </a:r>
        </a:p>
      </cdr:txBody>
    </cdr:sp>
  </cdr:relSizeAnchor>
</c:userShapes>
</file>

<file path=xl/drawings/drawing7.xml><?xml version="1.0" encoding="utf-8"?>
<xdr:wsDr xmlns:xdr="http://schemas.openxmlformats.org/drawingml/2006/spreadsheetDrawing" xmlns:a="http://schemas.openxmlformats.org/drawingml/2006/main">
  <xdr:twoCellAnchor>
    <xdr:from>
      <xdr:col>13</xdr:col>
      <xdr:colOff>21940</xdr:colOff>
      <xdr:row>12</xdr:row>
      <xdr:rowOff>75525</xdr:rowOff>
    </xdr:from>
    <xdr:to>
      <xdr:col>17</xdr:col>
      <xdr:colOff>513746</xdr:colOff>
      <xdr:row>22</xdr:row>
      <xdr:rowOff>137220</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23091</xdr:colOff>
      <xdr:row>0</xdr:row>
      <xdr:rowOff>46278</xdr:rowOff>
    </xdr:from>
    <xdr:to>
      <xdr:col>9</xdr:col>
      <xdr:colOff>254000</xdr:colOff>
      <xdr:row>0</xdr:row>
      <xdr:rowOff>484909</xdr:rowOff>
    </xdr:to>
    <xdr:sp macro="" textlink="">
      <xdr:nvSpPr>
        <xdr:cNvPr id="4" name="吹き出し: 四角形 3">
          <a:extLst>
            <a:ext uri="{FF2B5EF4-FFF2-40B4-BE49-F238E27FC236}">
              <a16:creationId xmlns:a16="http://schemas.microsoft.com/office/drawing/2014/main" id="{00000000-0008-0000-0600-000004000000}"/>
            </a:ext>
          </a:extLst>
        </xdr:cNvPr>
        <xdr:cNvSpPr/>
      </xdr:nvSpPr>
      <xdr:spPr>
        <a:xfrm>
          <a:off x="315191" y="46278"/>
          <a:ext cx="5825259" cy="438631"/>
        </a:xfrm>
        <a:prstGeom prst="wedgeRectCallout">
          <a:avLst>
            <a:gd name="adj1" fmla="val 29075"/>
            <a:gd name="adj2" fmla="val 7838"/>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1"/>
              </a:solidFill>
            </a:rPr>
            <a:t>入力・印刷用フォーマット（枠内が印刷されます）</a:t>
          </a:r>
        </a:p>
      </xdr:txBody>
    </xdr:sp>
    <xdr:clientData/>
  </xdr:twoCellAnchor>
  <xdr:oneCellAnchor>
    <xdr:from>
      <xdr:col>21</xdr:col>
      <xdr:colOff>337944</xdr:colOff>
      <xdr:row>1</xdr:row>
      <xdr:rowOff>88355</xdr:rowOff>
    </xdr:from>
    <xdr:ext cx="3240000" cy="864852"/>
    <xdr:sp macro="" textlink="">
      <xdr:nvSpPr>
        <xdr:cNvPr id="5" name="吹き出し: 四角形 4">
          <a:extLst>
            <a:ext uri="{FF2B5EF4-FFF2-40B4-BE49-F238E27FC236}">
              <a16:creationId xmlns:a16="http://schemas.microsoft.com/office/drawing/2014/main" id="{00000000-0008-0000-0600-000005000000}"/>
            </a:ext>
          </a:extLst>
        </xdr:cNvPr>
        <xdr:cNvSpPr/>
      </xdr:nvSpPr>
      <xdr:spPr>
        <a:xfrm>
          <a:off x="13361794" y="647155"/>
          <a:ext cx="3240000" cy="864852"/>
        </a:xfrm>
        <a:prstGeom prst="wedgeRectCallout">
          <a:avLst>
            <a:gd name="adj1" fmla="val -67284"/>
            <a:gd name="adj2" fmla="val -1859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800" b="1">
              <a:solidFill>
                <a:schemeClr val="tx1"/>
              </a:solidFill>
            </a:rPr>
            <a:t>①認証通し番号　　手入力</a:t>
          </a:r>
          <a:endParaRPr kumimoji="1" lang="en-US" altLang="ja-JP" sz="1800" b="1">
            <a:solidFill>
              <a:schemeClr val="tx1"/>
            </a:solidFill>
          </a:endParaRPr>
        </a:p>
        <a:p>
          <a:pPr algn="l"/>
          <a:r>
            <a:rPr kumimoji="1" lang="ja-JP" altLang="en-US" sz="1800" b="1">
              <a:solidFill>
                <a:schemeClr val="tx1"/>
              </a:solidFill>
            </a:rPr>
            <a:t>②認証日　　手入力</a:t>
          </a:r>
        </a:p>
      </xdr:txBody>
    </xdr:sp>
    <xdr:clientData/>
  </xdr:oneCellAnchor>
  <xdr:oneCellAnchor>
    <xdr:from>
      <xdr:col>21</xdr:col>
      <xdr:colOff>337944</xdr:colOff>
      <xdr:row>5</xdr:row>
      <xdr:rowOff>239345</xdr:rowOff>
    </xdr:from>
    <xdr:ext cx="3240000" cy="478593"/>
    <xdr:sp macro="" textlink="">
      <xdr:nvSpPr>
        <xdr:cNvPr id="6" name="吹き出し: 四角形 5">
          <a:extLst>
            <a:ext uri="{FF2B5EF4-FFF2-40B4-BE49-F238E27FC236}">
              <a16:creationId xmlns:a16="http://schemas.microsoft.com/office/drawing/2014/main" id="{00000000-0008-0000-0600-000006000000}"/>
            </a:ext>
          </a:extLst>
        </xdr:cNvPr>
        <xdr:cNvSpPr/>
      </xdr:nvSpPr>
      <xdr:spPr>
        <a:xfrm>
          <a:off x="13361794" y="1750645"/>
          <a:ext cx="3240000" cy="478593"/>
        </a:xfrm>
        <a:prstGeom prst="wedgeRectCallout">
          <a:avLst>
            <a:gd name="adj1" fmla="val -176912"/>
            <a:gd name="adj2" fmla="val 39033"/>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800" b="1">
              <a:solidFill>
                <a:schemeClr val="tx1"/>
              </a:solidFill>
            </a:rPr>
            <a:t>③申請日　自動表示</a:t>
          </a:r>
        </a:p>
      </xdr:txBody>
    </xdr:sp>
    <xdr:clientData/>
  </xdr:oneCellAnchor>
  <xdr:oneCellAnchor>
    <xdr:from>
      <xdr:col>21</xdr:col>
      <xdr:colOff>143709</xdr:colOff>
      <xdr:row>24</xdr:row>
      <xdr:rowOff>123919</xdr:rowOff>
    </xdr:from>
    <xdr:ext cx="3240000" cy="485669"/>
    <xdr:sp macro="" textlink="">
      <xdr:nvSpPr>
        <xdr:cNvPr id="7" name="吹き出し: 四角形 6">
          <a:extLst>
            <a:ext uri="{FF2B5EF4-FFF2-40B4-BE49-F238E27FC236}">
              <a16:creationId xmlns:a16="http://schemas.microsoft.com/office/drawing/2014/main" id="{00000000-0008-0000-0600-000007000000}"/>
            </a:ext>
          </a:extLst>
        </xdr:cNvPr>
        <xdr:cNvSpPr/>
      </xdr:nvSpPr>
      <xdr:spPr>
        <a:xfrm>
          <a:off x="13179885" y="5838919"/>
          <a:ext cx="3240000" cy="485669"/>
        </a:xfrm>
        <a:prstGeom prst="wedgeRectCallout">
          <a:avLst>
            <a:gd name="adj1" fmla="val -103070"/>
            <a:gd name="adj2" fmla="val 75381"/>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800" b="1">
              <a:solidFill>
                <a:schemeClr val="tx1"/>
              </a:solidFill>
            </a:rPr>
            <a:t>⑦手入力</a:t>
          </a:r>
        </a:p>
      </xdr:txBody>
    </xdr:sp>
    <xdr:clientData/>
  </xdr:oneCellAnchor>
  <xdr:oneCellAnchor>
    <xdr:from>
      <xdr:col>21</xdr:col>
      <xdr:colOff>166121</xdr:colOff>
      <xdr:row>26</xdr:row>
      <xdr:rowOff>141941</xdr:rowOff>
    </xdr:from>
    <xdr:ext cx="3240000" cy="478593"/>
    <xdr:sp macro="" textlink="">
      <xdr:nvSpPr>
        <xdr:cNvPr id="9" name="吹き出し: 四角形 8">
          <a:extLst>
            <a:ext uri="{FF2B5EF4-FFF2-40B4-BE49-F238E27FC236}">
              <a16:creationId xmlns:a16="http://schemas.microsoft.com/office/drawing/2014/main" id="{00000000-0008-0000-0600-000009000000}"/>
            </a:ext>
          </a:extLst>
        </xdr:cNvPr>
        <xdr:cNvSpPr/>
      </xdr:nvSpPr>
      <xdr:spPr>
        <a:xfrm>
          <a:off x="13202297" y="6813176"/>
          <a:ext cx="3240000" cy="478593"/>
        </a:xfrm>
        <a:prstGeom prst="wedgeRectCallout">
          <a:avLst>
            <a:gd name="adj1" fmla="val -103832"/>
            <a:gd name="adj2" fmla="val 8054"/>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800" b="1">
              <a:solidFill>
                <a:schemeClr val="tx1"/>
              </a:solidFill>
            </a:rPr>
            <a:t>⑧手入力</a:t>
          </a:r>
        </a:p>
      </xdr:txBody>
    </xdr:sp>
    <xdr:clientData/>
  </xdr:oneCellAnchor>
  <xdr:oneCellAnchor>
    <xdr:from>
      <xdr:col>21</xdr:col>
      <xdr:colOff>337944</xdr:colOff>
      <xdr:row>9</xdr:row>
      <xdr:rowOff>145591</xdr:rowOff>
    </xdr:from>
    <xdr:ext cx="3240000" cy="1251112"/>
    <xdr:sp macro="" textlink="">
      <xdr:nvSpPr>
        <xdr:cNvPr id="10" name="吹き出し: 四角形 9">
          <a:extLst>
            <a:ext uri="{FF2B5EF4-FFF2-40B4-BE49-F238E27FC236}">
              <a16:creationId xmlns:a16="http://schemas.microsoft.com/office/drawing/2014/main" id="{00000000-0008-0000-0600-00000A000000}"/>
            </a:ext>
          </a:extLst>
        </xdr:cNvPr>
        <xdr:cNvSpPr/>
      </xdr:nvSpPr>
      <xdr:spPr>
        <a:xfrm flipH="1">
          <a:off x="13361794" y="2495091"/>
          <a:ext cx="3240000" cy="1251112"/>
        </a:xfrm>
        <a:prstGeom prst="wedgeRectCallout">
          <a:avLst>
            <a:gd name="adj1" fmla="val 74725"/>
            <a:gd name="adj2" fmla="val -20448"/>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800" b="1">
              <a:solidFill>
                <a:schemeClr val="tx1"/>
              </a:solidFill>
            </a:rPr>
            <a:t>④申請者　自動表示</a:t>
          </a:r>
          <a:endParaRPr kumimoji="1" lang="en-US" altLang="ja-JP" sz="1800" b="1">
            <a:solidFill>
              <a:schemeClr val="tx1"/>
            </a:solidFill>
          </a:endParaRPr>
        </a:p>
        <a:p>
          <a:pPr algn="l"/>
          <a:r>
            <a:rPr kumimoji="1" lang="ja-JP" altLang="en-US" sz="1800" b="1">
              <a:solidFill>
                <a:schemeClr val="tx1"/>
              </a:solidFill>
            </a:rPr>
            <a:t>⑤診断結果　自動表示</a:t>
          </a:r>
          <a:endParaRPr kumimoji="1" lang="en-US" altLang="ja-JP" sz="1800" b="1">
            <a:solidFill>
              <a:schemeClr val="tx1"/>
            </a:solidFill>
          </a:endParaRPr>
        </a:p>
        <a:p>
          <a:pPr algn="l"/>
          <a:r>
            <a:rPr kumimoji="1" lang="ja-JP" altLang="en-US" sz="1800" b="1">
              <a:solidFill>
                <a:schemeClr val="tx1"/>
              </a:solidFill>
            </a:rPr>
            <a:t>⑥ロゴ　貼付け</a:t>
          </a:r>
        </a:p>
      </xdr:txBody>
    </xdr:sp>
    <xdr:clientData/>
  </xdr:oneCellAnchor>
  <xdr:twoCellAnchor>
    <xdr:from>
      <xdr:col>11</xdr:col>
      <xdr:colOff>46182</xdr:colOff>
      <xdr:row>0</xdr:row>
      <xdr:rowOff>37042</xdr:rowOff>
    </xdr:from>
    <xdr:to>
      <xdr:col>19</xdr:col>
      <xdr:colOff>242455</xdr:colOff>
      <xdr:row>0</xdr:row>
      <xdr:rowOff>484909</xdr:rowOff>
    </xdr:to>
    <xdr:sp macro="" textlink="">
      <xdr:nvSpPr>
        <xdr:cNvPr id="12" name="吹き出し: 四角形 11">
          <a:extLst>
            <a:ext uri="{FF2B5EF4-FFF2-40B4-BE49-F238E27FC236}">
              <a16:creationId xmlns:a16="http://schemas.microsoft.com/office/drawing/2014/main" id="{00000000-0008-0000-0600-00000C000000}"/>
            </a:ext>
          </a:extLst>
        </xdr:cNvPr>
        <xdr:cNvSpPr/>
      </xdr:nvSpPr>
      <xdr:spPr>
        <a:xfrm>
          <a:off x="6910532" y="37042"/>
          <a:ext cx="5847773" cy="447867"/>
        </a:xfrm>
        <a:prstGeom prst="wedgeRectCallout">
          <a:avLst>
            <a:gd name="adj1" fmla="val 29075"/>
            <a:gd name="adj2" fmla="val 7838"/>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1"/>
              </a:solidFill>
            </a:rPr>
            <a:t>情報参照用</a:t>
          </a:r>
          <a:endParaRPr kumimoji="1" lang="en-US" altLang="ja-JP" sz="1800" b="1">
            <a:solidFill>
              <a:schemeClr val="tx1"/>
            </a:solidFill>
          </a:endParaRPr>
        </a:p>
        <a:p>
          <a:pPr algn="ctr"/>
          <a:endParaRPr kumimoji="1" lang="ja-JP" altLang="en-US" sz="1800" b="1">
            <a:solidFill>
              <a:schemeClr val="tx1"/>
            </a:solidFill>
          </a:endParaRPr>
        </a:p>
      </xdr:txBody>
    </xdr:sp>
    <xdr:clientData/>
  </xdr:twoCellAnchor>
  <xdr:oneCellAnchor>
    <xdr:from>
      <xdr:col>21</xdr:col>
      <xdr:colOff>337944</xdr:colOff>
      <xdr:row>15</xdr:row>
      <xdr:rowOff>51471</xdr:rowOff>
    </xdr:from>
    <xdr:ext cx="3240000" cy="864852"/>
    <xdr:sp macro="" textlink="">
      <xdr:nvSpPr>
        <xdr:cNvPr id="13" name="吹き出し: 四角形 12">
          <a:extLst>
            <a:ext uri="{FF2B5EF4-FFF2-40B4-BE49-F238E27FC236}">
              <a16:creationId xmlns:a16="http://schemas.microsoft.com/office/drawing/2014/main" id="{00000000-0008-0000-0600-00000D000000}"/>
            </a:ext>
          </a:extLst>
        </xdr:cNvPr>
        <xdr:cNvSpPr/>
      </xdr:nvSpPr>
      <xdr:spPr>
        <a:xfrm flipH="1">
          <a:off x="13361794" y="4001171"/>
          <a:ext cx="3240000" cy="864852"/>
        </a:xfrm>
        <a:prstGeom prst="wedgeRectCallout">
          <a:avLst>
            <a:gd name="adj1" fmla="val 59617"/>
            <a:gd name="adj2" fmla="val -1449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ctr"/>
          <a:r>
            <a:rPr kumimoji="1" lang="ja-JP" altLang="en-US" sz="1800" b="1">
              <a:solidFill>
                <a:schemeClr val="tx1"/>
              </a:solidFill>
            </a:rPr>
            <a:t>診断結果ランクに応じて</a:t>
          </a:r>
          <a:endParaRPr kumimoji="1" lang="en-US" altLang="ja-JP" sz="1800" b="1">
            <a:solidFill>
              <a:schemeClr val="tx1"/>
            </a:solidFill>
          </a:endParaRPr>
        </a:p>
        <a:p>
          <a:pPr algn="ctr"/>
          <a:r>
            <a:rPr kumimoji="1" lang="ja-JP" altLang="en-US" sz="1800" b="1">
              <a:solidFill>
                <a:schemeClr val="tx1"/>
              </a:solidFill>
            </a:rPr>
            <a:t>表内は自動表示される</a:t>
          </a:r>
        </a:p>
      </xdr:txBody>
    </xdr:sp>
    <xdr:clientData/>
  </xdr:oneCellAnchor>
  <xdr:twoCellAnchor>
    <xdr:from>
      <xdr:col>16</xdr:col>
      <xdr:colOff>381000</xdr:colOff>
      <xdr:row>11</xdr:row>
      <xdr:rowOff>161637</xdr:rowOff>
    </xdr:from>
    <xdr:to>
      <xdr:col>20</xdr:col>
      <xdr:colOff>219364</xdr:colOff>
      <xdr:row>21</xdr:row>
      <xdr:rowOff>89647</xdr:rowOff>
    </xdr:to>
    <xdr:sp macro="" textlink="">
      <xdr:nvSpPr>
        <xdr:cNvPr id="16" name="矢印: 左カーブ 21">
          <a:extLst>
            <a:ext uri="{FF2B5EF4-FFF2-40B4-BE49-F238E27FC236}">
              <a16:creationId xmlns:a16="http://schemas.microsoft.com/office/drawing/2014/main" id="{00000000-0008-0000-0600-000010000000}"/>
            </a:ext>
          </a:extLst>
        </xdr:cNvPr>
        <xdr:cNvSpPr/>
      </xdr:nvSpPr>
      <xdr:spPr>
        <a:xfrm>
          <a:off x="10600765" y="3187225"/>
          <a:ext cx="2400775" cy="2034716"/>
        </a:xfrm>
        <a:prstGeom prst="curvedLeftArrow">
          <a:avLst>
            <a:gd name="adj1" fmla="val 7844"/>
            <a:gd name="adj2" fmla="val 23057"/>
            <a:gd name="adj3" fmla="val 23122"/>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64249</xdr:colOff>
      <xdr:row>12</xdr:row>
      <xdr:rowOff>127000</xdr:rowOff>
    </xdr:from>
    <xdr:to>
      <xdr:col>6</xdr:col>
      <xdr:colOff>464672</xdr:colOff>
      <xdr:row>23</xdr:row>
      <xdr:rowOff>119530</xdr:rowOff>
    </xdr:to>
    <xdr:graphicFrame macro="">
      <xdr:nvGraphicFramePr>
        <xdr:cNvPr id="14" name="グラフ 13">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0.04029</cdr:x>
      <cdr:y>0.84887</cdr:y>
    </cdr:from>
    <cdr:to>
      <cdr:x>0.24031</cdr:x>
      <cdr:y>0.95997</cdr:y>
    </cdr:to>
    <cdr:sp macro="" textlink="">
      <cdr:nvSpPr>
        <cdr:cNvPr id="2" name="正方形/長方形 1">
          <a:extLst xmlns:a="http://schemas.openxmlformats.org/drawingml/2006/main">
            <a:ext uri="{FF2B5EF4-FFF2-40B4-BE49-F238E27FC236}">
              <a16:creationId xmlns:a16="http://schemas.microsoft.com/office/drawing/2014/main" id="{17D4A107-43E0-40BA-8A14-18E1FA949B57}"/>
            </a:ext>
          </a:extLst>
        </cdr:cNvPr>
        <cdr:cNvSpPr/>
      </cdr:nvSpPr>
      <cdr:spPr>
        <a:xfrm xmlns:a="http://schemas.openxmlformats.org/drawingml/2006/main">
          <a:off x="145513" y="1650449"/>
          <a:ext cx="722377" cy="216000"/>
        </a:xfrm>
        <a:prstGeom xmlns:a="http://schemas.openxmlformats.org/drawingml/2006/main" prst="rect">
          <a:avLst/>
        </a:prstGeom>
        <a:solidFill xmlns:a="http://schemas.openxmlformats.org/drawingml/2006/main">
          <a:schemeClr val="accent4">
            <a:lumMod val="40000"/>
            <a:lumOff val="6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horzOverflow="clip" wrap="none" lIns="72000" tIns="18000" rIns="72000" bIns="18000" rtlCol="0" anchor="ctr" anchorCtr="1">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ja-JP" altLang="en-US" sz="1100" b="0" i="0">
              <a:solidFill>
                <a:srgbClr val="4D4D4D"/>
              </a:solidFill>
              <a:effectLst/>
              <a:latin typeface="+mn-lt"/>
              <a:ea typeface="+mn-ea"/>
              <a:cs typeface="+mn-cs"/>
            </a:rPr>
            <a:t>認証</a:t>
          </a:r>
          <a:endParaRPr kumimoji="1" lang="ja-JP" altLang="en-US" sz="1100">
            <a:solidFill>
              <a:srgbClr val="4D4D4D"/>
            </a:solidFill>
          </a:endParaRPr>
        </a:p>
      </cdr:txBody>
    </cdr:sp>
  </cdr:relSizeAnchor>
  <cdr:relSizeAnchor xmlns:cdr="http://schemas.openxmlformats.org/drawingml/2006/chartDrawing">
    <cdr:from>
      <cdr:x>0.04029</cdr:x>
      <cdr:y>0.7263</cdr:y>
    </cdr:from>
    <cdr:to>
      <cdr:x>0.24031</cdr:x>
      <cdr:y>0.8374</cdr:y>
    </cdr:to>
    <cdr:sp macro="" textlink="">
      <cdr:nvSpPr>
        <cdr:cNvPr id="3" name="正方形/長方形 2">
          <a:extLst xmlns:a="http://schemas.openxmlformats.org/drawingml/2006/main">
            <a:ext uri="{FF2B5EF4-FFF2-40B4-BE49-F238E27FC236}">
              <a16:creationId xmlns:a16="http://schemas.microsoft.com/office/drawing/2014/main" id="{22D734E3-0B81-4A03-9811-0685C5B8D586}"/>
            </a:ext>
          </a:extLst>
        </cdr:cNvPr>
        <cdr:cNvSpPr/>
      </cdr:nvSpPr>
      <cdr:spPr>
        <a:xfrm xmlns:a="http://schemas.openxmlformats.org/drawingml/2006/main">
          <a:off x="145513" y="1412138"/>
          <a:ext cx="722377" cy="216000"/>
        </a:xfrm>
        <a:prstGeom xmlns:a="http://schemas.openxmlformats.org/drawingml/2006/main" prst="rect">
          <a:avLst/>
        </a:prstGeom>
        <a:ln xmlns:a="http://schemas.openxmlformats.org/drawingml/2006/main">
          <a:noFill/>
        </a:ln>
      </cdr:spPr>
      <cdr:style>
        <a:lnRef xmlns:a="http://schemas.openxmlformats.org/drawingml/2006/main" idx="2">
          <a:schemeClr val="accent4">
            <a:shade val="50000"/>
          </a:schemeClr>
        </a:lnRef>
        <a:fillRef xmlns:a="http://schemas.openxmlformats.org/drawingml/2006/main" idx="1">
          <a:schemeClr val="accent4"/>
        </a:fillRef>
        <a:effectRef xmlns:a="http://schemas.openxmlformats.org/drawingml/2006/main" idx="0">
          <a:schemeClr val="accent4"/>
        </a:effectRef>
        <a:fontRef xmlns:a="http://schemas.openxmlformats.org/drawingml/2006/main" idx="minor">
          <a:schemeClr val="lt1"/>
        </a:fontRef>
      </cdr:style>
      <cdr:txBody>
        <a:bodyPr xmlns:a="http://schemas.openxmlformats.org/drawingml/2006/main" vertOverflow="clip" horzOverflow="clip" wrap="none" lIns="72000" tIns="18000" rIns="72000" bIns="18000" rtlCol="0" anchor="ctr" anchorCtr="1">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ja-JP" altLang="en-US" sz="1100" b="0" i="0">
              <a:solidFill>
                <a:srgbClr val="4D4D4D"/>
              </a:solidFill>
              <a:effectLst/>
              <a:latin typeface="+mn-lt"/>
              <a:ea typeface="+mn-ea"/>
              <a:cs typeface="+mn-cs"/>
            </a:rPr>
            <a:t>上位認証</a:t>
          </a:r>
        </a:p>
      </cdr:txBody>
    </cdr:sp>
  </cdr:relSizeAnchor>
  <cdr:relSizeAnchor xmlns:cdr="http://schemas.openxmlformats.org/drawingml/2006/chartDrawing">
    <cdr:from>
      <cdr:x>0.04029</cdr:x>
      <cdr:y>0.60373</cdr:y>
    </cdr:from>
    <cdr:to>
      <cdr:x>0.24031</cdr:x>
      <cdr:y>0.71483</cdr:y>
    </cdr:to>
    <cdr:sp macro="" textlink="">
      <cdr:nvSpPr>
        <cdr:cNvPr id="4" name="正方形/長方形 3">
          <a:extLst xmlns:a="http://schemas.openxmlformats.org/drawingml/2006/main">
            <a:ext uri="{FF2B5EF4-FFF2-40B4-BE49-F238E27FC236}">
              <a16:creationId xmlns:a16="http://schemas.microsoft.com/office/drawing/2014/main" id="{CDD21F3E-CDD2-49D7-915D-7C295CCD1613}"/>
            </a:ext>
          </a:extLst>
        </cdr:cNvPr>
        <cdr:cNvSpPr/>
      </cdr:nvSpPr>
      <cdr:spPr>
        <a:xfrm xmlns:a="http://schemas.openxmlformats.org/drawingml/2006/main">
          <a:off x="145513" y="1173828"/>
          <a:ext cx="722377" cy="216000"/>
        </a:xfrm>
        <a:prstGeom xmlns:a="http://schemas.openxmlformats.org/drawingml/2006/main" prst="rect">
          <a:avLst/>
        </a:prstGeom>
        <a:ln xmlns:a="http://schemas.openxmlformats.org/drawingml/2006/main">
          <a:noFill/>
        </a:ln>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vertOverflow="clip" horzOverflow="clip" wrap="none" lIns="72000" tIns="18000" rIns="72000" bIns="18000" rtlCol="0" anchor="ctr" anchorCtr="1">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ja-JP" altLang="en-US" sz="1100" b="0" i="0">
              <a:solidFill>
                <a:schemeClr val="lt1"/>
              </a:solidFill>
              <a:effectLst/>
              <a:latin typeface="+mn-lt"/>
              <a:ea typeface="+mn-ea"/>
              <a:cs typeface="+mn-cs"/>
            </a:rPr>
            <a:t>最上位認証</a:t>
          </a:r>
          <a:endParaRPr kumimoji="1" lang="ja-JP" altLang="en-US" sz="1100"/>
        </a:p>
      </cdr:txBody>
    </cdr:sp>
  </cdr:relSizeAnchor>
</c:userShapes>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161925</xdr:colOff>
          <xdr:row>14</xdr:row>
          <xdr:rowOff>457200</xdr:rowOff>
        </xdr:from>
        <xdr:to>
          <xdr:col>4</xdr:col>
          <xdr:colOff>476250</xdr:colOff>
          <xdr:row>14</xdr:row>
          <xdr:rowOff>742950</xdr:rowOff>
        </xdr:to>
        <xdr:sp macro="" textlink="">
          <xdr:nvSpPr>
            <xdr:cNvPr id="80966" name="Check Box 70" hidden="1">
              <a:extLst>
                <a:ext uri="{63B3BB69-23CF-44E3-9099-C40C66FF867C}">
                  <a14:compatExt spid="_x0000_s80966"/>
                </a:ext>
                <a:ext uri="{FF2B5EF4-FFF2-40B4-BE49-F238E27FC236}">
                  <a16:creationId xmlns:a16="http://schemas.microsoft.com/office/drawing/2014/main" id="{00000000-0008-0000-0700-00004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16</xdr:row>
          <xdr:rowOff>428625</xdr:rowOff>
        </xdr:from>
        <xdr:to>
          <xdr:col>4</xdr:col>
          <xdr:colOff>457200</xdr:colOff>
          <xdr:row>16</xdr:row>
          <xdr:rowOff>723900</xdr:rowOff>
        </xdr:to>
        <xdr:sp macro="" textlink="">
          <xdr:nvSpPr>
            <xdr:cNvPr id="80967" name="Check Box 71" hidden="1">
              <a:extLst>
                <a:ext uri="{63B3BB69-23CF-44E3-9099-C40C66FF867C}">
                  <a14:compatExt spid="_x0000_s80967"/>
                </a:ext>
                <a:ext uri="{FF2B5EF4-FFF2-40B4-BE49-F238E27FC236}">
                  <a16:creationId xmlns:a16="http://schemas.microsoft.com/office/drawing/2014/main" id="{00000000-0008-0000-0700-00004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17</xdr:row>
          <xdr:rowOff>228600</xdr:rowOff>
        </xdr:from>
        <xdr:to>
          <xdr:col>4</xdr:col>
          <xdr:colOff>457200</xdr:colOff>
          <xdr:row>17</xdr:row>
          <xdr:rowOff>533400</xdr:rowOff>
        </xdr:to>
        <xdr:sp macro="" textlink="">
          <xdr:nvSpPr>
            <xdr:cNvPr id="80968" name="Check Box 72" hidden="1">
              <a:extLst>
                <a:ext uri="{63B3BB69-23CF-44E3-9099-C40C66FF867C}">
                  <a14:compatExt spid="_x0000_s80968"/>
                </a:ext>
                <a:ext uri="{FF2B5EF4-FFF2-40B4-BE49-F238E27FC236}">
                  <a16:creationId xmlns:a16="http://schemas.microsoft.com/office/drawing/2014/main" id="{00000000-0008-0000-0700-00004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19</xdr:row>
          <xdr:rowOff>276225</xdr:rowOff>
        </xdr:from>
        <xdr:to>
          <xdr:col>4</xdr:col>
          <xdr:colOff>457200</xdr:colOff>
          <xdr:row>19</xdr:row>
          <xdr:rowOff>590550</xdr:rowOff>
        </xdr:to>
        <xdr:sp macro="" textlink="">
          <xdr:nvSpPr>
            <xdr:cNvPr id="80969" name="Check Box 73" hidden="1">
              <a:extLst>
                <a:ext uri="{63B3BB69-23CF-44E3-9099-C40C66FF867C}">
                  <a14:compatExt spid="_x0000_s80969"/>
                </a:ext>
                <a:ext uri="{FF2B5EF4-FFF2-40B4-BE49-F238E27FC236}">
                  <a16:creationId xmlns:a16="http://schemas.microsoft.com/office/drawing/2014/main" id="{00000000-0008-0000-0700-00004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20</xdr:row>
          <xdr:rowOff>304800</xdr:rowOff>
        </xdr:from>
        <xdr:to>
          <xdr:col>4</xdr:col>
          <xdr:colOff>457200</xdr:colOff>
          <xdr:row>20</xdr:row>
          <xdr:rowOff>590550</xdr:rowOff>
        </xdr:to>
        <xdr:sp macro="" textlink="">
          <xdr:nvSpPr>
            <xdr:cNvPr id="80970" name="Check Box 74" hidden="1">
              <a:extLst>
                <a:ext uri="{63B3BB69-23CF-44E3-9099-C40C66FF867C}">
                  <a14:compatExt spid="_x0000_s80970"/>
                </a:ext>
                <a:ext uri="{FF2B5EF4-FFF2-40B4-BE49-F238E27FC236}">
                  <a16:creationId xmlns:a16="http://schemas.microsoft.com/office/drawing/2014/main" id="{00000000-0008-0000-0700-00004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21</xdr:row>
          <xdr:rowOff>676275</xdr:rowOff>
        </xdr:from>
        <xdr:to>
          <xdr:col>4</xdr:col>
          <xdr:colOff>457200</xdr:colOff>
          <xdr:row>22</xdr:row>
          <xdr:rowOff>114300</xdr:rowOff>
        </xdr:to>
        <xdr:sp macro="" textlink="">
          <xdr:nvSpPr>
            <xdr:cNvPr id="80971" name="Check Box 75" hidden="1">
              <a:extLst>
                <a:ext uri="{63B3BB69-23CF-44E3-9099-C40C66FF867C}">
                  <a14:compatExt spid="_x0000_s80971"/>
                </a:ext>
                <a:ext uri="{FF2B5EF4-FFF2-40B4-BE49-F238E27FC236}">
                  <a16:creationId xmlns:a16="http://schemas.microsoft.com/office/drawing/2014/main" id="{00000000-0008-0000-0700-00004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18</xdr:row>
          <xdr:rowOff>228600</xdr:rowOff>
        </xdr:from>
        <xdr:to>
          <xdr:col>4</xdr:col>
          <xdr:colOff>457200</xdr:colOff>
          <xdr:row>18</xdr:row>
          <xdr:rowOff>533400</xdr:rowOff>
        </xdr:to>
        <xdr:sp macro="" textlink="">
          <xdr:nvSpPr>
            <xdr:cNvPr id="80972" name="Check Box 76" hidden="1">
              <a:extLst>
                <a:ext uri="{63B3BB69-23CF-44E3-9099-C40C66FF867C}">
                  <a14:compatExt spid="_x0000_s80972"/>
                </a:ext>
                <a:ext uri="{FF2B5EF4-FFF2-40B4-BE49-F238E27FC236}">
                  <a16:creationId xmlns:a16="http://schemas.microsoft.com/office/drawing/2014/main" id="{00000000-0008-0000-0700-00004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23</xdr:row>
          <xdr:rowOff>209550</xdr:rowOff>
        </xdr:from>
        <xdr:to>
          <xdr:col>4</xdr:col>
          <xdr:colOff>457200</xdr:colOff>
          <xdr:row>23</xdr:row>
          <xdr:rowOff>514350</xdr:rowOff>
        </xdr:to>
        <xdr:sp macro="" textlink="">
          <xdr:nvSpPr>
            <xdr:cNvPr id="80973" name="Check Box 77" hidden="1">
              <a:extLst>
                <a:ext uri="{63B3BB69-23CF-44E3-9099-C40C66FF867C}">
                  <a14:compatExt spid="_x0000_s80973"/>
                </a:ext>
                <a:ext uri="{FF2B5EF4-FFF2-40B4-BE49-F238E27FC236}">
                  <a16:creationId xmlns:a16="http://schemas.microsoft.com/office/drawing/2014/main" id="{00000000-0008-0000-0700-00004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24</xdr:row>
          <xdr:rowOff>619125</xdr:rowOff>
        </xdr:from>
        <xdr:to>
          <xdr:col>4</xdr:col>
          <xdr:colOff>457200</xdr:colOff>
          <xdr:row>25</xdr:row>
          <xdr:rowOff>152400</xdr:rowOff>
        </xdr:to>
        <xdr:sp macro="" textlink="">
          <xdr:nvSpPr>
            <xdr:cNvPr id="80974" name="Check Box 78" hidden="1">
              <a:extLst>
                <a:ext uri="{63B3BB69-23CF-44E3-9099-C40C66FF867C}">
                  <a14:compatExt spid="_x0000_s80974"/>
                </a:ext>
                <a:ext uri="{FF2B5EF4-FFF2-40B4-BE49-F238E27FC236}">
                  <a16:creationId xmlns:a16="http://schemas.microsoft.com/office/drawing/2014/main" id="{00000000-0008-0000-0700-00004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26</xdr:row>
          <xdr:rowOff>428625</xdr:rowOff>
        </xdr:from>
        <xdr:to>
          <xdr:col>4</xdr:col>
          <xdr:colOff>457200</xdr:colOff>
          <xdr:row>26</xdr:row>
          <xdr:rowOff>723900</xdr:rowOff>
        </xdr:to>
        <xdr:sp macro="" textlink="">
          <xdr:nvSpPr>
            <xdr:cNvPr id="80975" name="Check Box 79" hidden="1">
              <a:extLst>
                <a:ext uri="{63B3BB69-23CF-44E3-9099-C40C66FF867C}">
                  <a14:compatExt spid="_x0000_s80975"/>
                </a:ext>
                <a:ext uri="{FF2B5EF4-FFF2-40B4-BE49-F238E27FC236}">
                  <a16:creationId xmlns:a16="http://schemas.microsoft.com/office/drawing/2014/main" id="{00000000-0008-0000-0700-00004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28</xdr:row>
          <xdr:rowOff>447675</xdr:rowOff>
        </xdr:from>
        <xdr:to>
          <xdr:col>4</xdr:col>
          <xdr:colOff>457200</xdr:colOff>
          <xdr:row>28</xdr:row>
          <xdr:rowOff>742950</xdr:rowOff>
        </xdr:to>
        <xdr:sp macro="" textlink="">
          <xdr:nvSpPr>
            <xdr:cNvPr id="80976" name="Check Box 80" hidden="1">
              <a:extLst>
                <a:ext uri="{63B3BB69-23CF-44E3-9099-C40C66FF867C}">
                  <a14:compatExt spid="_x0000_s80976"/>
                </a:ext>
                <a:ext uri="{FF2B5EF4-FFF2-40B4-BE49-F238E27FC236}">
                  <a16:creationId xmlns:a16="http://schemas.microsoft.com/office/drawing/2014/main" id="{00000000-0008-0000-0700-00005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xdr:row>
          <xdr:rowOff>219075</xdr:rowOff>
        </xdr:from>
        <xdr:to>
          <xdr:col>4</xdr:col>
          <xdr:colOff>457200</xdr:colOff>
          <xdr:row>30</xdr:row>
          <xdr:rowOff>590550</xdr:rowOff>
        </xdr:to>
        <xdr:sp macro="" textlink="">
          <xdr:nvSpPr>
            <xdr:cNvPr id="80977" name="Check Box 81" hidden="1">
              <a:extLst>
                <a:ext uri="{63B3BB69-23CF-44E3-9099-C40C66FF867C}">
                  <a14:compatExt spid="_x0000_s80977"/>
                </a:ext>
                <a:ext uri="{FF2B5EF4-FFF2-40B4-BE49-F238E27FC236}">
                  <a16:creationId xmlns:a16="http://schemas.microsoft.com/office/drawing/2014/main" id="{00000000-0008-0000-0700-00005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xdr:row>
          <xdr:rowOff>219075</xdr:rowOff>
        </xdr:from>
        <xdr:to>
          <xdr:col>4</xdr:col>
          <xdr:colOff>457200</xdr:colOff>
          <xdr:row>31</xdr:row>
          <xdr:rowOff>514350</xdr:rowOff>
        </xdr:to>
        <xdr:sp macro="" textlink="">
          <xdr:nvSpPr>
            <xdr:cNvPr id="80978" name="Check Box 82" hidden="1">
              <a:extLst>
                <a:ext uri="{63B3BB69-23CF-44E3-9099-C40C66FF867C}">
                  <a14:compatExt spid="_x0000_s80978"/>
                </a:ext>
                <a:ext uri="{FF2B5EF4-FFF2-40B4-BE49-F238E27FC236}">
                  <a16:creationId xmlns:a16="http://schemas.microsoft.com/office/drawing/2014/main" id="{00000000-0008-0000-0700-00005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xdr:row>
          <xdr:rowOff>219075</xdr:rowOff>
        </xdr:from>
        <xdr:to>
          <xdr:col>4</xdr:col>
          <xdr:colOff>457200</xdr:colOff>
          <xdr:row>33</xdr:row>
          <xdr:rowOff>514350</xdr:rowOff>
        </xdr:to>
        <xdr:sp macro="" textlink="">
          <xdr:nvSpPr>
            <xdr:cNvPr id="80979" name="Check Box 83" hidden="1">
              <a:extLst>
                <a:ext uri="{63B3BB69-23CF-44E3-9099-C40C66FF867C}">
                  <a14:compatExt spid="_x0000_s80979"/>
                </a:ext>
                <a:ext uri="{FF2B5EF4-FFF2-40B4-BE49-F238E27FC236}">
                  <a16:creationId xmlns:a16="http://schemas.microsoft.com/office/drawing/2014/main" id="{00000000-0008-0000-0700-00005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xdr:row>
          <xdr:rowOff>219075</xdr:rowOff>
        </xdr:from>
        <xdr:to>
          <xdr:col>4</xdr:col>
          <xdr:colOff>457200</xdr:colOff>
          <xdr:row>32</xdr:row>
          <xdr:rowOff>514350</xdr:rowOff>
        </xdr:to>
        <xdr:sp macro="" textlink="">
          <xdr:nvSpPr>
            <xdr:cNvPr id="80980" name="Check Box 84" hidden="1">
              <a:extLst>
                <a:ext uri="{63B3BB69-23CF-44E3-9099-C40C66FF867C}">
                  <a14:compatExt spid="_x0000_s80980"/>
                </a:ext>
                <a:ext uri="{FF2B5EF4-FFF2-40B4-BE49-F238E27FC236}">
                  <a16:creationId xmlns:a16="http://schemas.microsoft.com/office/drawing/2014/main" id="{00000000-0008-0000-0700-00005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35</xdr:row>
          <xdr:rowOff>571500</xdr:rowOff>
        </xdr:from>
        <xdr:to>
          <xdr:col>4</xdr:col>
          <xdr:colOff>457200</xdr:colOff>
          <xdr:row>35</xdr:row>
          <xdr:rowOff>838200</xdr:rowOff>
        </xdr:to>
        <xdr:sp macro="" textlink="">
          <xdr:nvSpPr>
            <xdr:cNvPr id="80981" name="Check Box 85" hidden="1">
              <a:extLst>
                <a:ext uri="{63B3BB69-23CF-44E3-9099-C40C66FF867C}">
                  <a14:compatExt spid="_x0000_s80981"/>
                </a:ext>
                <a:ext uri="{FF2B5EF4-FFF2-40B4-BE49-F238E27FC236}">
                  <a16:creationId xmlns:a16="http://schemas.microsoft.com/office/drawing/2014/main" id="{00000000-0008-0000-0700-00005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37</xdr:row>
          <xdr:rowOff>619125</xdr:rowOff>
        </xdr:from>
        <xdr:to>
          <xdr:col>4</xdr:col>
          <xdr:colOff>457200</xdr:colOff>
          <xdr:row>37</xdr:row>
          <xdr:rowOff>895350</xdr:rowOff>
        </xdr:to>
        <xdr:sp macro="" textlink="">
          <xdr:nvSpPr>
            <xdr:cNvPr id="80982" name="Check Box 86" hidden="1">
              <a:extLst>
                <a:ext uri="{63B3BB69-23CF-44E3-9099-C40C66FF867C}">
                  <a14:compatExt spid="_x0000_s80982"/>
                </a:ext>
                <a:ext uri="{FF2B5EF4-FFF2-40B4-BE49-F238E27FC236}">
                  <a16:creationId xmlns:a16="http://schemas.microsoft.com/office/drawing/2014/main" id="{00000000-0008-0000-0700-00005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39</xdr:row>
          <xdr:rowOff>161925</xdr:rowOff>
        </xdr:from>
        <xdr:to>
          <xdr:col>4</xdr:col>
          <xdr:colOff>457200</xdr:colOff>
          <xdr:row>39</xdr:row>
          <xdr:rowOff>457200</xdr:rowOff>
        </xdr:to>
        <xdr:sp macro="" textlink="">
          <xdr:nvSpPr>
            <xdr:cNvPr id="80983" name="CBS-1-1" hidden="1">
              <a:extLst>
                <a:ext uri="{63B3BB69-23CF-44E3-9099-C40C66FF867C}">
                  <a14:compatExt spid="_x0000_s80983"/>
                </a:ext>
                <a:ext uri="{FF2B5EF4-FFF2-40B4-BE49-F238E27FC236}">
                  <a16:creationId xmlns:a16="http://schemas.microsoft.com/office/drawing/2014/main" id="{00000000-0008-0000-0700-00005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40</xdr:row>
          <xdr:rowOff>104775</xdr:rowOff>
        </xdr:from>
        <xdr:to>
          <xdr:col>4</xdr:col>
          <xdr:colOff>457200</xdr:colOff>
          <xdr:row>40</xdr:row>
          <xdr:rowOff>419100</xdr:rowOff>
        </xdr:to>
        <xdr:sp macro="" textlink="">
          <xdr:nvSpPr>
            <xdr:cNvPr id="80984" name="CBS-1-2" hidden="1">
              <a:extLst>
                <a:ext uri="{63B3BB69-23CF-44E3-9099-C40C66FF867C}">
                  <a14:compatExt spid="_x0000_s80984"/>
                </a:ext>
                <a:ext uri="{FF2B5EF4-FFF2-40B4-BE49-F238E27FC236}">
                  <a16:creationId xmlns:a16="http://schemas.microsoft.com/office/drawing/2014/main" id="{00000000-0008-0000-0700-00005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41</xdr:row>
          <xdr:rowOff>142875</xdr:rowOff>
        </xdr:from>
        <xdr:to>
          <xdr:col>4</xdr:col>
          <xdr:colOff>457200</xdr:colOff>
          <xdr:row>41</xdr:row>
          <xdr:rowOff>457200</xdr:rowOff>
        </xdr:to>
        <xdr:sp macro="" textlink="">
          <xdr:nvSpPr>
            <xdr:cNvPr id="80985" name="CBS-1-3" hidden="1">
              <a:extLst>
                <a:ext uri="{63B3BB69-23CF-44E3-9099-C40C66FF867C}">
                  <a14:compatExt spid="_x0000_s80985"/>
                </a:ext>
                <a:ext uri="{FF2B5EF4-FFF2-40B4-BE49-F238E27FC236}">
                  <a16:creationId xmlns:a16="http://schemas.microsoft.com/office/drawing/2014/main" id="{00000000-0008-0000-0700-00005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43</xdr:row>
          <xdr:rowOff>161925</xdr:rowOff>
        </xdr:from>
        <xdr:to>
          <xdr:col>4</xdr:col>
          <xdr:colOff>457200</xdr:colOff>
          <xdr:row>43</xdr:row>
          <xdr:rowOff>457200</xdr:rowOff>
        </xdr:to>
        <xdr:sp macro="" textlink="">
          <xdr:nvSpPr>
            <xdr:cNvPr id="80986" name="Check Box 90" hidden="1">
              <a:extLst>
                <a:ext uri="{63B3BB69-23CF-44E3-9099-C40C66FF867C}">
                  <a14:compatExt spid="_x0000_s80986"/>
                </a:ext>
                <a:ext uri="{FF2B5EF4-FFF2-40B4-BE49-F238E27FC236}">
                  <a16:creationId xmlns:a16="http://schemas.microsoft.com/office/drawing/2014/main" id="{00000000-0008-0000-0700-00005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44</xdr:row>
          <xdr:rowOff>161925</xdr:rowOff>
        </xdr:from>
        <xdr:to>
          <xdr:col>4</xdr:col>
          <xdr:colOff>457200</xdr:colOff>
          <xdr:row>44</xdr:row>
          <xdr:rowOff>457200</xdr:rowOff>
        </xdr:to>
        <xdr:sp macro="" textlink="">
          <xdr:nvSpPr>
            <xdr:cNvPr id="80987" name="CBS-1-6" hidden="1">
              <a:extLst>
                <a:ext uri="{63B3BB69-23CF-44E3-9099-C40C66FF867C}">
                  <a14:compatExt spid="_x0000_s80987"/>
                </a:ext>
                <a:ext uri="{FF2B5EF4-FFF2-40B4-BE49-F238E27FC236}">
                  <a16:creationId xmlns:a16="http://schemas.microsoft.com/office/drawing/2014/main" id="{00000000-0008-0000-0700-00005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45</xdr:row>
          <xdr:rowOff>161925</xdr:rowOff>
        </xdr:from>
        <xdr:to>
          <xdr:col>4</xdr:col>
          <xdr:colOff>457200</xdr:colOff>
          <xdr:row>45</xdr:row>
          <xdr:rowOff>457200</xdr:rowOff>
        </xdr:to>
        <xdr:sp macro="" textlink="">
          <xdr:nvSpPr>
            <xdr:cNvPr id="80988" name="CBS-1-7" hidden="1">
              <a:extLst>
                <a:ext uri="{63B3BB69-23CF-44E3-9099-C40C66FF867C}">
                  <a14:compatExt spid="_x0000_s80988"/>
                </a:ext>
                <a:ext uri="{FF2B5EF4-FFF2-40B4-BE49-F238E27FC236}">
                  <a16:creationId xmlns:a16="http://schemas.microsoft.com/office/drawing/2014/main" id="{00000000-0008-0000-0700-00005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42</xdr:row>
          <xdr:rowOff>219075</xdr:rowOff>
        </xdr:from>
        <xdr:to>
          <xdr:col>5</xdr:col>
          <xdr:colOff>38100</xdr:colOff>
          <xdr:row>42</xdr:row>
          <xdr:rowOff>457200</xdr:rowOff>
        </xdr:to>
        <xdr:sp macro="" textlink="">
          <xdr:nvSpPr>
            <xdr:cNvPr id="80989" name="Check Box 93" hidden="1">
              <a:extLst>
                <a:ext uri="{63B3BB69-23CF-44E3-9099-C40C66FF867C}">
                  <a14:compatExt spid="_x0000_s80989"/>
                </a:ext>
                <a:ext uri="{FF2B5EF4-FFF2-40B4-BE49-F238E27FC236}">
                  <a16:creationId xmlns:a16="http://schemas.microsoft.com/office/drawing/2014/main" id="{00000000-0008-0000-0700-00005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46</xdr:row>
          <xdr:rowOff>142875</xdr:rowOff>
        </xdr:from>
        <xdr:to>
          <xdr:col>4</xdr:col>
          <xdr:colOff>457200</xdr:colOff>
          <xdr:row>46</xdr:row>
          <xdr:rowOff>457200</xdr:rowOff>
        </xdr:to>
        <xdr:sp macro="" textlink="">
          <xdr:nvSpPr>
            <xdr:cNvPr id="80990" name="Check Box 94" hidden="1">
              <a:extLst>
                <a:ext uri="{63B3BB69-23CF-44E3-9099-C40C66FF867C}">
                  <a14:compatExt spid="_x0000_s80990"/>
                </a:ext>
                <a:ext uri="{FF2B5EF4-FFF2-40B4-BE49-F238E27FC236}">
                  <a16:creationId xmlns:a16="http://schemas.microsoft.com/office/drawing/2014/main" id="{00000000-0008-0000-0700-00005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48</xdr:row>
          <xdr:rowOff>133350</xdr:rowOff>
        </xdr:from>
        <xdr:to>
          <xdr:col>4</xdr:col>
          <xdr:colOff>457200</xdr:colOff>
          <xdr:row>48</xdr:row>
          <xdr:rowOff>457200</xdr:rowOff>
        </xdr:to>
        <xdr:sp macro="" textlink="">
          <xdr:nvSpPr>
            <xdr:cNvPr id="80991" name="Check Box 95" hidden="1">
              <a:extLst>
                <a:ext uri="{63B3BB69-23CF-44E3-9099-C40C66FF867C}">
                  <a14:compatExt spid="_x0000_s80991"/>
                </a:ext>
                <a:ext uri="{FF2B5EF4-FFF2-40B4-BE49-F238E27FC236}">
                  <a16:creationId xmlns:a16="http://schemas.microsoft.com/office/drawing/2014/main" id="{00000000-0008-0000-0700-00005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50</xdr:row>
          <xdr:rowOff>180975</xdr:rowOff>
        </xdr:from>
        <xdr:to>
          <xdr:col>4</xdr:col>
          <xdr:colOff>457200</xdr:colOff>
          <xdr:row>50</xdr:row>
          <xdr:rowOff>514350</xdr:rowOff>
        </xdr:to>
        <xdr:sp macro="" textlink="">
          <xdr:nvSpPr>
            <xdr:cNvPr id="80992" name="Check Box 96" hidden="1">
              <a:extLst>
                <a:ext uri="{63B3BB69-23CF-44E3-9099-C40C66FF867C}">
                  <a14:compatExt spid="_x0000_s80992"/>
                </a:ext>
                <a:ext uri="{FF2B5EF4-FFF2-40B4-BE49-F238E27FC236}">
                  <a16:creationId xmlns:a16="http://schemas.microsoft.com/office/drawing/2014/main" id="{00000000-0008-0000-0700-00006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55</xdr:row>
          <xdr:rowOff>295275</xdr:rowOff>
        </xdr:from>
        <xdr:to>
          <xdr:col>4</xdr:col>
          <xdr:colOff>457200</xdr:colOff>
          <xdr:row>55</xdr:row>
          <xdr:rowOff>590550</xdr:rowOff>
        </xdr:to>
        <xdr:sp macro="" textlink="">
          <xdr:nvSpPr>
            <xdr:cNvPr id="80993" name="Check Box 97" hidden="1">
              <a:extLst>
                <a:ext uri="{63B3BB69-23CF-44E3-9099-C40C66FF867C}">
                  <a14:compatExt spid="_x0000_s80993"/>
                </a:ext>
                <a:ext uri="{FF2B5EF4-FFF2-40B4-BE49-F238E27FC236}">
                  <a16:creationId xmlns:a16="http://schemas.microsoft.com/office/drawing/2014/main" id="{00000000-0008-0000-0700-00006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54</xdr:row>
          <xdr:rowOff>542925</xdr:rowOff>
        </xdr:from>
        <xdr:to>
          <xdr:col>4</xdr:col>
          <xdr:colOff>457200</xdr:colOff>
          <xdr:row>54</xdr:row>
          <xdr:rowOff>838200</xdr:rowOff>
        </xdr:to>
        <xdr:sp macro="" textlink="">
          <xdr:nvSpPr>
            <xdr:cNvPr id="80994" name="Check Box 98" hidden="1">
              <a:extLst>
                <a:ext uri="{63B3BB69-23CF-44E3-9099-C40C66FF867C}">
                  <a14:compatExt spid="_x0000_s80994"/>
                </a:ext>
                <a:ext uri="{FF2B5EF4-FFF2-40B4-BE49-F238E27FC236}">
                  <a16:creationId xmlns:a16="http://schemas.microsoft.com/office/drawing/2014/main" id="{00000000-0008-0000-0700-00006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57</xdr:row>
          <xdr:rowOff>133350</xdr:rowOff>
        </xdr:from>
        <xdr:to>
          <xdr:col>4</xdr:col>
          <xdr:colOff>457200</xdr:colOff>
          <xdr:row>57</xdr:row>
          <xdr:rowOff>457200</xdr:rowOff>
        </xdr:to>
        <xdr:sp macro="" textlink="">
          <xdr:nvSpPr>
            <xdr:cNvPr id="80995" name="Check Box 99" hidden="1">
              <a:extLst>
                <a:ext uri="{63B3BB69-23CF-44E3-9099-C40C66FF867C}">
                  <a14:compatExt spid="_x0000_s80995"/>
                </a:ext>
                <a:ext uri="{FF2B5EF4-FFF2-40B4-BE49-F238E27FC236}">
                  <a16:creationId xmlns:a16="http://schemas.microsoft.com/office/drawing/2014/main" id="{00000000-0008-0000-0700-00006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56</xdr:row>
          <xdr:rowOff>209550</xdr:rowOff>
        </xdr:from>
        <xdr:to>
          <xdr:col>4</xdr:col>
          <xdr:colOff>457200</xdr:colOff>
          <xdr:row>56</xdr:row>
          <xdr:rowOff>514350</xdr:rowOff>
        </xdr:to>
        <xdr:sp macro="" textlink="">
          <xdr:nvSpPr>
            <xdr:cNvPr id="80996" name="CBS-3-3" hidden="1">
              <a:extLst>
                <a:ext uri="{63B3BB69-23CF-44E3-9099-C40C66FF867C}">
                  <a14:compatExt spid="_x0000_s80996"/>
                </a:ext>
                <a:ext uri="{FF2B5EF4-FFF2-40B4-BE49-F238E27FC236}">
                  <a16:creationId xmlns:a16="http://schemas.microsoft.com/office/drawing/2014/main" id="{00000000-0008-0000-0700-00006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58</xdr:row>
          <xdr:rowOff>104775</xdr:rowOff>
        </xdr:from>
        <xdr:to>
          <xdr:col>4</xdr:col>
          <xdr:colOff>457200</xdr:colOff>
          <xdr:row>58</xdr:row>
          <xdr:rowOff>419100</xdr:rowOff>
        </xdr:to>
        <xdr:sp macro="" textlink="">
          <xdr:nvSpPr>
            <xdr:cNvPr id="80997" name="Check Box 101" hidden="1">
              <a:extLst>
                <a:ext uri="{63B3BB69-23CF-44E3-9099-C40C66FF867C}">
                  <a14:compatExt spid="_x0000_s80997"/>
                </a:ext>
                <a:ext uri="{FF2B5EF4-FFF2-40B4-BE49-F238E27FC236}">
                  <a16:creationId xmlns:a16="http://schemas.microsoft.com/office/drawing/2014/main" id="{00000000-0008-0000-0700-00006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59</xdr:row>
          <xdr:rowOff>104775</xdr:rowOff>
        </xdr:from>
        <xdr:to>
          <xdr:col>4</xdr:col>
          <xdr:colOff>457200</xdr:colOff>
          <xdr:row>59</xdr:row>
          <xdr:rowOff>419100</xdr:rowOff>
        </xdr:to>
        <xdr:sp macro="" textlink="">
          <xdr:nvSpPr>
            <xdr:cNvPr id="80998" name="Check Box 102" hidden="1">
              <a:extLst>
                <a:ext uri="{63B3BB69-23CF-44E3-9099-C40C66FF867C}">
                  <a14:compatExt spid="_x0000_s80998"/>
                </a:ext>
                <a:ext uri="{FF2B5EF4-FFF2-40B4-BE49-F238E27FC236}">
                  <a16:creationId xmlns:a16="http://schemas.microsoft.com/office/drawing/2014/main" id="{00000000-0008-0000-0700-00006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47</xdr:row>
          <xdr:rowOff>180975</xdr:rowOff>
        </xdr:from>
        <xdr:to>
          <xdr:col>4</xdr:col>
          <xdr:colOff>457200</xdr:colOff>
          <xdr:row>47</xdr:row>
          <xdr:rowOff>514350</xdr:rowOff>
        </xdr:to>
        <xdr:sp macro="" textlink="">
          <xdr:nvSpPr>
            <xdr:cNvPr id="80999" name="Check Box 103" hidden="1">
              <a:extLst>
                <a:ext uri="{63B3BB69-23CF-44E3-9099-C40C66FF867C}">
                  <a14:compatExt spid="_x0000_s80999"/>
                </a:ext>
                <a:ext uri="{FF2B5EF4-FFF2-40B4-BE49-F238E27FC236}">
                  <a16:creationId xmlns:a16="http://schemas.microsoft.com/office/drawing/2014/main" id="{00000000-0008-0000-0700-00006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52</xdr:row>
          <xdr:rowOff>200025</xdr:rowOff>
        </xdr:from>
        <xdr:to>
          <xdr:col>4</xdr:col>
          <xdr:colOff>457200</xdr:colOff>
          <xdr:row>52</xdr:row>
          <xdr:rowOff>533400</xdr:rowOff>
        </xdr:to>
        <xdr:sp macro="" textlink="">
          <xdr:nvSpPr>
            <xdr:cNvPr id="81000" name="Check Box 104" hidden="1">
              <a:extLst>
                <a:ext uri="{63B3BB69-23CF-44E3-9099-C40C66FF867C}">
                  <a14:compatExt spid="_x0000_s81000"/>
                </a:ext>
                <a:ext uri="{FF2B5EF4-FFF2-40B4-BE49-F238E27FC236}">
                  <a16:creationId xmlns:a16="http://schemas.microsoft.com/office/drawing/2014/main" id="{00000000-0008-0000-0700-00006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51</xdr:row>
          <xdr:rowOff>219075</xdr:rowOff>
        </xdr:from>
        <xdr:to>
          <xdr:col>4</xdr:col>
          <xdr:colOff>457200</xdr:colOff>
          <xdr:row>51</xdr:row>
          <xdr:rowOff>514350</xdr:rowOff>
        </xdr:to>
        <xdr:sp macro="" textlink="">
          <xdr:nvSpPr>
            <xdr:cNvPr id="81001" name="Check Box 105" hidden="1">
              <a:extLst>
                <a:ext uri="{63B3BB69-23CF-44E3-9099-C40C66FF867C}">
                  <a14:compatExt spid="_x0000_s81001"/>
                </a:ext>
                <a:ext uri="{FF2B5EF4-FFF2-40B4-BE49-F238E27FC236}">
                  <a16:creationId xmlns:a16="http://schemas.microsoft.com/office/drawing/2014/main" id="{00000000-0008-0000-0700-00006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53</xdr:row>
          <xdr:rowOff>200025</xdr:rowOff>
        </xdr:from>
        <xdr:to>
          <xdr:col>4</xdr:col>
          <xdr:colOff>457200</xdr:colOff>
          <xdr:row>53</xdr:row>
          <xdr:rowOff>533400</xdr:rowOff>
        </xdr:to>
        <xdr:sp macro="" textlink="">
          <xdr:nvSpPr>
            <xdr:cNvPr id="81002" name="Check Box 106" hidden="1">
              <a:extLst>
                <a:ext uri="{63B3BB69-23CF-44E3-9099-C40C66FF867C}">
                  <a14:compatExt spid="_x0000_s81002"/>
                </a:ext>
                <a:ext uri="{FF2B5EF4-FFF2-40B4-BE49-F238E27FC236}">
                  <a16:creationId xmlns:a16="http://schemas.microsoft.com/office/drawing/2014/main" id="{00000000-0008-0000-0700-00006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60</xdr:row>
          <xdr:rowOff>104775</xdr:rowOff>
        </xdr:from>
        <xdr:to>
          <xdr:col>4</xdr:col>
          <xdr:colOff>457200</xdr:colOff>
          <xdr:row>60</xdr:row>
          <xdr:rowOff>419100</xdr:rowOff>
        </xdr:to>
        <xdr:sp macro="" textlink="">
          <xdr:nvSpPr>
            <xdr:cNvPr id="81003" name="CBS-4-4" hidden="1">
              <a:extLst>
                <a:ext uri="{63B3BB69-23CF-44E3-9099-C40C66FF867C}">
                  <a14:compatExt spid="_x0000_s81003"/>
                </a:ext>
                <a:ext uri="{FF2B5EF4-FFF2-40B4-BE49-F238E27FC236}">
                  <a16:creationId xmlns:a16="http://schemas.microsoft.com/office/drawing/2014/main" id="{00000000-0008-0000-0700-00006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61</xdr:row>
          <xdr:rowOff>219075</xdr:rowOff>
        </xdr:from>
        <xdr:to>
          <xdr:col>4</xdr:col>
          <xdr:colOff>457200</xdr:colOff>
          <xdr:row>61</xdr:row>
          <xdr:rowOff>514350</xdr:rowOff>
        </xdr:to>
        <xdr:sp macro="" textlink="">
          <xdr:nvSpPr>
            <xdr:cNvPr id="81004" name="Check Box 108" hidden="1">
              <a:extLst>
                <a:ext uri="{63B3BB69-23CF-44E3-9099-C40C66FF867C}">
                  <a14:compatExt spid="_x0000_s81004"/>
                </a:ext>
                <a:ext uri="{FF2B5EF4-FFF2-40B4-BE49-F238E27FC236}">
                  <a16:creationId xmlns:a16="http://schemas.microsoft.com/office/drawing/2014/main" id="{00000000-0008-0000-0700-00006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62</xdr:row>
          <xdr:rowOff>238125</xdr:rowOff>
        </xdr:from>
        <xdr:to>
          <xdr:col>4</xdr:col>
          <xdr:colOff>476250</xdr:colOff>
          <xdr:row>63</xdr:row>
          <xdr:rowOff>161925</xdr:rowOff>
        </xdr:to>
        <xdr:sp macro="" textlink="">
          <xdr:nvSpPr>
            <xdr:cNvPr id="81005" name="Check Box 109" hidden="1">
              <a:extLst>
                <a:ext uri="{63B3BB69-23CF-44E3-9099-C40C66FF867C}">
                  <a14:compatExt spid="_x0000_s81005"/>
                </a:ext>
                <a:ext uri="{FF2B5EF4-FFF2-40B4-BE49-F238E27FC236}">
                  <a16:creationId xmlns:a16="http://schemas.microsoft.com/office/drawing/2014/main" id="{00000000-0008-0000-0700-00006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65</xdr:row>
          <xdr:rowOff>228600</xdr:rowOff>
        </xdr:from>
        <xdr:to>
          <xdr:col>4</xdr:col>
          <xdr:colOff>457200</xdr:colOff>
          <xdr:row>65</xdr:row>
          <xdr:rowOff>514350</xdr:rowOff>
        </xdr:to>
        <xdr:sp macro="" textlink="">
          <xdr:nvSpPr>
            <xdr:cNvPr id="81006" name="Check Box 110" hidden="1">
              <a:extLst>
                <a:ext uri="{63B3BB69-23CF-44E3-9099-C40C66FF867C}">
                  <a14:compatExt spid="_x0000_s81006"/>
                </a:ext>
                <a:ext uri="{FF2B5EF4-FFF2-40B4-BE49-F238E27FC236}">
                  <a16:creationId xmlns:a16="http://schemas.microsoft.com/office/drawing/2014/main" id="{00000000-0008-0000-0700-00006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66</xdr:row>
          <xdr:rowOff>276225</xdr:rowOff>
        </xdr:from>
        <xdr:to>
          <xdr:col>4</xdr:col>
          <xdr:colOff>457200</xdr:colOff>
          <xdr:row>66</xdr:row>
          <xdr:rowOff>590550</xdr:rowOff>
        </xdr:to>
        <xdr:sp macro="" textlink="">
          <xdr:nvSpPr>
            <xdr:cNvPr id="81007" name="Check Box 111" hidden="1">
              <a:extLst>
                <a:ext uri="{63B3BB69-23CF-44E3-9099-C40C66FF867C}">
                  <a14:compatExt spid="_x0000_s81007"/>
                </a:ext>
                <a:ext uri="{FF2B5EF4-FFF2-40B4-BE49-F238E27FC236}">
                  <a16:creationId xmlns:a16="http://schemas.microsoft.com/office/drawing/2014/main" id="{00000000-0008-0000-0700-00006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67</xdr:row>
          <xdr:rowOff>180975</xdr:rowOff>
        </xdr:from>
        <xdr:to>
          <xdr:col>4</xdr:col>
          <xdr:colOff>457200</xdr:colOff>
          <xdr:row>67</xdr:row>
          <xdr:rowOff>514350</xdr:rowOff>
        </xdr:to>
        <xdr:sp macro="" textlink="">
          <xdr:nvSpPr>
            <xdr:cNvPr id="81008" name="CBS-6-3" hidden="1">
              <a:extLst>
                <a:ext uri="{63B3BB69-23CF-44E3-9099-C40C66FF867C}">
                  <a14:compatExt spid="_x0000_s81008"/>
                </a:ext>
                <a:ext uri="{FF2B5EF4-FFF2-40B4-BE49-F238E27FC236}">
                  <a16:creationId xmlns:a16="http://schemas.microsoft.com/office/drawing/2014/main" id="{00000000-0008-0000-0700-00007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68</xdr:row>
          <xdr:rowOff>171450</xdr:rowOff>
        </xdr:from>
        <xdr:to>
          <xdr:col>4</xdr:col>
          <xdr:colOff>457200</xdr:colOff>
          <xdr:row>68</xdr:row>
          <xdr:rowOff>457200</xdr:rowOff>
        </xdr:to>
        <xdr:sp macro="" textlink="">
          <xdr:nvSpPr>
            <xdr:cNvPr id="81009" name="CBS-7-1" hidden="1">
              <a:extLst>
                <a:ext uri="{63B3BB69-23CF-44E3-9099-C40C66FF867C}">
                  <a14:compatExt spid="_x0000_s81009"/>
                </a:ext>
                <a:ext uri="{FF2B5EF4-FFF2-40B4-BE49-F238E27FC236}">
                  <a16:creationId xmlns:a16="http://schemas.microsoft.com/office/drawing/2014/main" id="{00000000-0008-0000-0700-00007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69</xdr:row>
          <xdr:rowOff>171450</xdr:rowOff>
        </xdr:from>
        <xdr:to>
          <xdr:col>4</xdr:col>
          <xdr:colOff>457200</xdr:colOff>
          <xdr:row>69</xdr:row>
          <xdr:rowOff>457200</xdr:rowOff>
        </xdr:to>
        <xdr:sp macro="" textlink="">
          <xdr:nvSpPr>
            <xdr:cNvPr id="81010" name="CBS-7-2" hidden="1">
              <a:extLst>
                <a:ext uri="{63B3BB69-23CF-44E3-9099-C40C66FF867C}">
                  <a14:compatExt spid="_x0000_s81010"/>
                </a:ext>
                <a:ext uri="{FF2B5EF4-FFF2-40B4-BE49-F238E27FC236}">
                  <a16:creationId xmlns:a16="http://schemas.microsoft.com/office/drawing/2014/main" id="{00000000-0008-0000-0700-00007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71</xdr:row>
          <xdr:rowOff>152400</xdr:rowOff>
        </xdr:from>
        <xdr:to>
          <xdr:col>4</xdr:col>
          <xdr:colOff>476250</xdr:colOff>
          <xdr:row>71</xdr:row>
          <xdr:rowOff>438150</xdr:rowOff>
        </xdr:to>
        <xdr:sp macro="" textlink="">
          <xdr:nvSpPr>
            <xdr:cNvPr id="81011" name="CBS-7-3" hidden="1">
              <a:extLst>
                <a:ext uri="{63B3BB69-23CF-44E3-9099-C40C66FF867C}">
                  <a14:compatExt spid="_x0000_s81011"/>
                </a:ext>
                <a:ext uri="{FF2B5EF4-FFF2-40B4-BE49-F238E27FC236}">
                  <a16:creationId xmlns:a16="http://schemas.microsoft.com/office/drawing/2014/main" id="{00000000-0008-0000-0700-00007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70</xdr:row>
          <xdr:rowOff>209550</xdr:rowOff>
        </xdr:from>
        <xdr:to>
          <xdr:col>4</xdr:col>
          <xdr:colOff>476250</xdr:colOff>
          <xdr:row>70</xdr:row>
          <xdr:rowOff>495300</xdr:rowOff>
        </xdr:to>
        <xdr:sp macro="" textlink="">
          <xdr:nvSpPr>
            <xdr:cNvPr id="81012" name="CBS-7-4" hidden="1">
              <a:extLst>
                <a:ext uri="{63B3BB69-23CF-44E3-9099-C40C66FF867C}">
                  <a14:compatExt spid="_x0000_s81012"/>
                </a:ext>
                <a:ext uri="{FF2B5EF4-FFF2-40B4-BE49-F238E27FC236}">
                  <a16:creationId xmlns:a16="http://schemas.microsoft.com/office/drawing/2014/main" id="{00000000-0008-0000-0700-00007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72</xdr:row>
          <xdr:rowOff>295275</xdr:rowOff>
        </xdr:from>
        <xdr:to>
          <xdr:col>4</xdr:col>
          <xdr:colOff>457200</xdr:colOff>
          <xdr:row>72</xdr:row>
          <xdr:rowOff>590550</xdr:rowOff>
        </xdr:to>
        <xdr:sp macro="" textlink="">
          <xdr:nvSpPr>
            <xdr:cNvPr id="81013" name="Check Box 117" hidden="1">
              <a:extLst>
                <a:ext uri="{63B3BB69-23CF-44E3-9099-C40C66FF867C}">
                  <a14:compatExt spid="_x0000_s81013"/>
                </a:ext>
                <a:ext uri="{FF2B5EF4-FFF2-40B4-BE49-F238E27FC236}">
                  <a16:creationId xmlns:a16="http://schemas.microsoft.com/office/drawing/2014/main" id="{00000000-0008-0000-0700-00007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74</xdr:row>
          <xdr:rowOff>323850</xdr:rowOff>
        </xdr:from>
        <xdr:to>
          <xdr:col>4</xdr:col>
          <xdr:colOff>457200</xdr:colOff>
          <xdr:row>74</xdr:row>
          <xdr:rowOff>609600</xdr:rowOff>
        </xdr:to>
        <xdr:sp macro="" textlink="">
          <xdr:nvSpPr>
            <xdr:cNvPr id="81014" name="Check Box 118" hidden="1">
              <a:extLst>
                <a:ext uri="{63B3BB69-23CF-44E3-9099-C40C66FF867C}">
                  <a14:compatExt spid="_x0000_s81014"/>
                </a:ext>
                <a:ext uri="{FF2B5EF4-FFF2-40B4-BE49-F238E27FC236}">
                  <a16:creationId xmlns:a16="http://schemas.microsoft.com/office/drawing/2014/main" id="{00000000-0008-0000-0700-00007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73</xdr:row>
          <xdr:rowOff>219075</xdr:rowOff>
        </xdr:from>
        <xdr:to>
          <xdr:col>4</xdr:col>
          <xdr:colOff>457200</xdr:colOff>
          <xdr:row>73</xdr:row>
          <xdr:rowOff>514350</xdr:rowOff>
        </xdr:to>
        <xdr:sp macro="" textlink="">
          <xdr:nvSpPr>
            <xdr:cNvPr id="81015" name="Check Box 119" hidden="1">
              <a:extLst>
                <a:ext uri="{63B3BB69-23CF-44E3-9099-C40C66FF867C}">
                  <a14:compatExt spid="_x0000_s81015"/>
                </a:ext>
                <a:ext uri="{FF2B5EF4-FFF2-40B4-BE49-F238E27FC236}">
                  <a16:creationId xmlns:a16="http://schemas.microsoft.com/office/drawing/2014/main" id="{00000000-0008-0000-0700-00007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75</xdr:row>
          <xdr:rowOff>409575</xdr:rowOff>
        </xdr:from>
        <xdr:to>
          <xdr:col>4</xdr:col>
          <xdr:colOff>438150</xdr:colOff>
          <xdr:row>75</xdr:row>
          <xdr:rowOff>666750</xdr:rowOff>
        </xdr:to>
        <xdr:sp macro="" textlink="">
          <xdr:nvSpPr>
            <xdr:cNvPr id="81016" name="Check Box 120" hidden="1">
              <a:extLst>
                <a:ext uri="{63B3BB69-23CF-44E3-9099-C40C66FF867C}">
                  <a14:compatExt spid="_x0000_s81016"/>
                </a:ext>
                <a:ext uri="{FF2B5EF4-FFF2-40B4-BE49-F238E27FC236}">
                  <a16:creationId xmlns:a16="http://schemas.microsoft.com/office/drawing/2014/main" id="{00000000-0008-0000-0700-00007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77</xdr:row>
          <xdr:rowOff>104775</xdr:rowOff>
        </xdr:from>
        <xdr:to>
          <xdr:col>4</xdr:col>
          <xdr:colOff>457200</xdr:colOff>
          <xdr:row>77</xdr:row>
          <xdr:rowOff>419100</xdr:rowOff>
        </xdr:to>
        <xdr:sp macro="" textlink="">
          <xdr:nvSpPr>
            <xdr:cNvPr id="81017" name="CBG-1-1" hidden="1">
              <a:extLst>
                <a:ext uri="{63B3BB69-23CF-44E3-9099-C40C66FF867C}">
                  <a14:compatExt spid="_x0000_s81017"/>
                </a:ext>
                <a:ext uri="{FF2B5EF4-FFF2-40B4-BE49-F238E27FC236}">
                  <a16:creationId xmlns:a16="http://schemas.microsoft.com/office/drawing/2014/main" id="{00000000-0008-0000-0700-00007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78</xdr:row>
          <xdr:rowOff>104775</xdr:rowOff>
        </xdr:from>
        <xdr:to>
          <xdr:col>4</xdr:col>
          <xdr:colOff>457200</xdr:colOff>
          <xdr:row>78</xdr:row>
          <xdr:rowOff>419100</xdr:rowOff>
        </xdr:to>
        <xdr:sp macro="" textlink="">
          <xdr:nvSpPr>
            <xdr:cNvPr id="81018" name="CBG-1-2" hidden="1">
              <a:extLst>
                <a:ext uri="{63B3BB69-23CF-44E3-9099-C40C66FF867C}">
                  <a14:compatExt spid="_x0000_s81018"/>
                </a:ext>
                <a:ext uri="{FF2B5EF4-FFF2-40B4-BE49-F238E27FC236}">
                  <a16:creationId xmlns:a16="http://schemas.microsoft.com/office/drawing/2014/main" id="{00000000-0008-0000-0700-00007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79</xdr:row>
          <xdr:rowOff>104775</xdr:rowOff>
        </xdr:from>
        <xdr:to>
          <xdr:col>4</xdr:col>
          <xdr:colOff>457200</xdr:colOff>
          <xdr:row>79</xdr:row>
          <xdr:rowOff>419100</xdr:rowOff>
        </xdr:to>
        <xdr:sp macro="" textlink="">
          <xdr:nvSpPr>
            <xdr:cNvPr id="81019" name="CBG-1-3" hidden="1">
              <a:extLst>
                <a:ext uri="{63B3BB69-23CF-44E3-9099-C40C66FF867C}">
                  <a14:compatExt spid="_x0000_s81019"/>
                </a:ext>
                <a:ext uri="{FF2B5EF4-FFF2-40B4-BE49-F238E27FC236}">
                  <a16:creationId xmlns:a16="http://schemas.microsoft.com/office/drawing/2014/main" id="{00000000-0008-0000-0700-00007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80</xdr:row>
          <xdr:rowOff>104775</xdr:rowOff>
        </xdr:from>
        <xdr:to>
          <xdr:col>4</xdr:col>
          <xdr:colOff>457200</xdr:colOff>
          <xdr:row>80</xdr:row>
          <xdr:rowOff>419100</xdr:rowOff>
        </xdr:to>
        <xdr:sp macro="" textlink="">
          <xdr:nvSpPr>
            <xdr:cNvPr id="81020" name="Check Box 124" hidden="1">
              <a:extLst>
                <a:ext uri="{63B3BB69-23CF-44E3-9099-C40C66FF867C}">
                  <a14:compatExt spid="_x0000_s81020"/>
                </a:ext>
                <a:ext uri="{FF2B5EF4-FFF2-40B4-BE49-F238E27FC236}">
                  <a16:creationId xmlns:a16="http://schemas.microsoft.com/office/drawing/2014/main" id="{00000000-0008-0000-0700-00007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81</xdr:row>
          <xdr:rowOff>104775</xdr:rowOff>
        </xdr:from>
        <xdr:to>
          <xdr:col>4</xdr:col>
          <xdr:colOff>457200</xdr:colOff>
          <xdr:row>81</xdr:row>
          <xdr:rowOff>419100</xdr:rowOff>
        </xdr:to>
        <xdr:sp macro="" textlink="">
          <xdr:nvSpPr>
            <xdr:cNvPr id="81021" name="Check Box 125" hidden="1">
              <a:extLst>
                <a:ext uri="{63B3BB69-23CF-44E3-9099-C40C66FF867C}">
                  <a14:compatExt spid="_x0000_s81021"/>
                </a:ext>
                <a:ext uri="{FF2B5EF4-FFF2-40B4-BE49-F238E27FC236}">
                  <a16:creationId xmlns:a16="http://schemas.microsoft.com/office/drawing/2014/main" id="{00000000-0008-0000-0700-00007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82</xdr:row>
          <xdr:rowOff>104775</xdr:rowOff>
        </xdr:from>
        <xdr:to>
          <xdr:col>4</xdr:col>
          <xdr:colOff>457200</xdr:colOff>
          <xdr:row>82</xdr:row>
          <xdr:rowOff>419100</xdr:rowOff>
        </xdr:to>
        <xdr:sp macro="" textlink="">
          <xdr:nvSpPr>
            <xdr:cNvPr id="81022" name="CBG-2-3" hidden="1">
              <a:extLst>
                <a:ext uri="{63B3BB69-23CF-44E3-9099-C40C66FF867C}">
                  <a14:compatExt spid="_x0000_s81022"/>
                </a:ext>
                <a:ext uri="{FF2B5EF4-FFF2-40B4-BE49-F238E27FC236}">
                  <a16:creationId xmlns:a16="http://schemas.microsoft.com/office/drawing/2014/main" id="{00000000-0008-0000-0700-00007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83</xdr:row>
          <xdr:rowOff>66675</xdr:rowOff>
        </xdr:from>
        <xdr:to>
          <xdr:col>4</xdr:col>
          <xdr:colOff>457200</xdr:colOff>
          <xdr:row>83</xdr:row>
          <xdr:rowOff>419100</xdr:rowOff>
        </xdr:to>
        <xdr:sp macro="" textlink="">
          <xdr:nvSpPr>
            <xdr:cNvPr id="81023" name="CBG-2-4" hidden="1">
              <a:extLst>
                <a:ext uri="{63B3BB69-23CF-44E3-9099-C40C66FF867C}">
                  <a14:compatExt spid="_x0000_s81023"/>
                </a:ext>
                <a:ext uri="{FF2B5EF4-FFF2-40B4-BE49-F238E27FC236}">
                  <a16:creationId xmlns:a16="http://schemas.microsoft.com/office/drawing/2014/main" id="{00000000-0008-0000-0700-00007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84</xdr:row>
          <xdr:rowOff>104775</xdr:rowOff>
        </xdr:from>
        <xdr:to>
          <xdr:col>4</xdr:col>
          <xdr:colOff>457200</xdr:colOff>
          <xdr:row>84</xdr:row>
          <xdr:rowOff>419100</xdr:rowOff>
        </xdr:to>
        <xdr:sp macro="" textlink="">
          <xdr:nvSpPr>
            <xdr:cNvPr id="81024" name="Check Box 128" hidden="1">
              <a:extLst>
                <a:ext uri="{63B3BB69-23CF-44E3-9099-C40C66FF867C}">
                  <a14:compatExt spid="_x0000_s81024"/>
                </a:ext>
                <a:ext uri="{FF2B5EF4-FFF2-40B4-BE49-F238E27FC236}">
                  <a16:creationId xmlns:a16="http://schemas.microsoft.com/office/drawing/2014/main" id="{00000000-0008-0000-0700-00008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85</xdr:row>
          <xdr:rowOff>104775</xdr:rowOff>
        </xdr:from>
        <xdr:to>
          <xdr:col>4</xdr:col>
          <xdr:colOff>457200</xdr:colOff>
          <xdr:row>85</xdr:row>
          <xdr:rowOff>419100</xdr:rowOff>
        </xdr:to>
        <xdr:sp macro="" textlink="">
          <xdr:nvSpPr>
            <xdr:cNvPr id="81025" name="Check Box 129" hidden="1">
              <a:extLst>
                <a:ext uri="{63B3BB69-23CF-44E3-9099-C40C66FF867C}">
                  <a14:compatExt spid="_x0000_s81025"/>
                </a:ext>
                <a:ext uri="{FF2B5EF4-FFF2-40B4-BE49-F238E27FC236}">
                  <a16:creationId xmlns:a16="http://schemas.microsoft.com/office/drawing/2014/main" id="{00000000-0008-0000-0700-00008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86</xdr:row>
          <xdr:rowOff>219075</xdr:rowOff>
        </xdr:from>
        <xdr:to>
          <xdr:col>4</xdr:col>
          <xdr:colOff>457200</xdr:colOff>
          <xdr:row>86</xdr:row>
          <xdr:rowOff>514350</xdr:rowOff>
        </xdr:to>
        <xdr:sp macro="" textlink="">
          <xdr:nvSpPr>
            <xdr:cNvPr id="81026" name="Check Box 130" hidden="1">
              <a:extLst>
                <a:ext uri="{63B3BB69-23CF-44E3-9099-C40C66FF867C}">
                  <a14:compatExt spid="_x0000_s81026"/>
                </a:ext>
                <a:ext uri="{FF2B5EF4-FFF2-40B4-BE49-F238E27FC236}">
                  <a16:creationId xmlns:a16="http://schemas.microsoft.com/office/drawing/2014/main" id="{00000000-0008-0000-0700-00008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88</xdr:row>
          <xdr:rowOff>104775</xdr:rowOff>
        </xdr:from>
        <xdr:to>
          <xdr:col>4</xdr:col>
          <xdr:colOff>457200</xdr:colOff>
          <xdr:row>88</xdr:row>
          <xdr:rowOff>419100</xdr:rowOff>
        </xdr:to>
        <xdr:sp macro="" textlink="">
          <xdr:nvSpPr>
            <xdr:cNvPr id="81027" name="CBG-4-3" hidden="1">
              <a:extLst>
                <a:ext uri="{63B3BB69-23CF-44E3-9099-C40C66FF867C}">
                  <a14:compatExt spid="_x0000_s81027"/>
                </a:ext>
                <a:ext uri="{FF2B5EF4-FFF2-40B4-BE49-F238E27FC236}">
                  <a16:creationId xmlns:a16="http://schemas.microsoft.com/office/drawing/2014/main" id="{00000000-0008-0000-0700-00008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91</xdr:row>
          <xdr:rowOff>47625</xdr:rowOff>
        </xdr:from>
        <xdr:to>
          <xdr:col>4</xdr:col>
          <xdr:colOff>457200</xdr:colOff>
          <xdr:row>92</xdr:row>
          <xdr:rowOff>38100</xdr:rowOff>
        </xdr:to>
        <xdr:sp macro="" textlink="">
          <xdr:nvSpPr>
            <xdr:cNvPr id="81028" name="Check Box 132" hidden="1">
              <a:extLst>
                <a:ext uri="{63B3BB69-23CF-44E3-9099-C40C66FF867C}">
                  <a14:compatExt spid="_x0000_s81028"/>
                </a:ext>
                <a:ext uri="{FF2B5EF4-FFF2-40B4-BE49-F238E27FC236}">
                  <a16:creationId xmlns:a16="http://schemas.microsoft.com/office/drawing/2014/main" id="{00000000-0008-0000-0700-00008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92</xdr:row>
          <xdr:rowOff>104775</xdr:rowOff>
        </xdr:from>
        <xdr:to>
          <xdr:col>4</xdr:col>
          <xdr:colOff>457200</xdr:colOff>
          <xdr:row>92</xdr:row>
          <xdr:rowOff>419100</xdr:rowOff>
        </xdr:to>
        <xdr:sp macro="" textlink="">
          <xdr:nvSpPr>
            <xdr:cNvPr id="81029" name="Check Box 133" hidden="1">
              <a:extLst>
                <a:ext uri="{63B3BB69-23CF-44E3-9099-C40C66FF867C}">
                  <a14:compatExt spid="_x0000_s81029"/>
                </a:ext>
                <a:ext uri="{FF2B5EF4-FFF2-40B4-BE49-F238E27FC236}">
                  <a16:creationId xmlns:a16="http://schemas.microsoft.com/office/drawing/2014/main" id="{00000000-0008-0000-0700-00008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87</xdr:row>
          <xdr:rowOff>104775</xdr:rowOff>
        </xdr:from>
        <xdr:to>
          <xdr:col>4</xdr:col>
          <xdr:colOff>457200</xdr:colOff>
          <xdr:row>87</xdr:row>
          <xdr:rowOff>419100</xdr:rowOff>
        </xdr:to>
        <xdr:sp macro="" textlink="">
          <xdr:nvSpPr>
            <xdr:cNvPr id="81030" name="Check Box 134" hidden="1">
              <a:extLst>
                <a:ext uri="{63B3BB69-23CF-44E3-9099-C40C66FF867C}">
                  <a14:compatExt spid="_x0000_s81030"/>
                </a:ext>
                <a:ext uri="{FF2B5EF4-FFF2-40B4-BE49-F238E27FC236}">
                  <a16:creationId xmlns:a16="http://schemas.microsoft.com/office/drawing/2014/main" id="{00000000-0008-0000-0700-00008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428625</xdr:rowOff>
        </xdr:from>
        <xdr:to>
          <xdr:col>4</xdr:col>
          <xdr:colOff>457200</xdr:colOff>
          <xdr:row>89</xdr:row>
          <xdr:rowOff>742950</xdr:rowOff>
        </xdr:to>
        <xdr:sp macro="" textlink="">
          <xdr:nvSpPr>
            <xdr:cNvPr id="81031" name="Check Box 135" hidden="1">
              <a:extLst>
                <a:ext uri="{63B3BB69-23CF-44E3-9099-C40C66FF867C}">
                  <a14:compatExt spid="_x0000_s81031"/>
                </a:ext>
                <a:ext uri="{FF2B5EF4-FFF2-40B4-BE49-F238E27FC236}">
                  <a16:creationId xmlns:a16="http://schemas.microsoft.com/office/drawing/2014/main" id="{00000000-0008-0000-0700-00008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400050</xdr:rowOff>
        </xdr:from>
        <xdr:to>
          <xdr:col>4</xdr:col>
          <xdr:colOff>457200</xdr:colOff>
          <xdr:row>90</xdr:row>
          <xdr:rowOff>723900</xdr:rowOff>
        </xdr:to>
        <xdr:sp macro="" textlink="">
          <xdr:nvSpPr>
            <xdr:cNvPr id="81032" name="Check Box 136" hidden="1">
              <a:extLst>
                <a:ext uri="{63B3BB69-23CF-44E3-9099-C40C66FF867C}">
                  <a14:compatExt spid="_x0000_s81032"/>
                </a:ext>
                <a:ext uri="{FF2B5EF4-FFF2-40B4-BE49-F238E27FC236}">
                  <a16:creationId xmlns:a16="http://schemas.microsoft.com/office/drawing/2014/main" id="{00000000-0008-0000-0700-00008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93</xdr:row>
          <xdr:rowOff>200025</xdr:rowOff>
        </xdr:from>
        <xdr:to>
          <xdr:col>4</xdr:col>
          <xdr:colOff>457200</xdr:colOff>
          <xdr:row>93</xdr:row>
          <xdr:rowOff>800100</xdr:rowOff>
        </xdr:to>
        <xdr:sp macro="" textlink="">
          <xdr:nvSpPr>
            <xdr:cNvPr id="81033" name="CBL-1-1" hidden="1">
              <a:extLst>
                <a:ext uri="{63B3BB69-23CF-44E3-9099-C40C66FF867C}">
                  <a14:compatExt spid="_x0000_s81033"/>
                </a:ext>
                <a:ext uri="{FF2B5EF4-FFF2-40B4-BE49-F238E27FC236}">
                  <a16:creationId xmlns:a16="http://schemas.microsoft.com/office/drawing/2014/main" id="{00000000-0008-0000-0700-00008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94</xdr:row>
          <xdr:rowOff>1152525</xdr:rowOff>
        </xdr:from>
        <xdr:to>
          <xdr:col>4</xdr:col>
          <xdr:colOff>457200</xdr:colOff>
          <xdr:row>95</xdr:row>
          <xdr:rowOff>152400</xdr:rowOff>
        </xdr:to>
        <xdr:sp macro="" textlink="">
          <xdr:nvSpPr>
            <xdr:cNvPr id="81034" name="Check Box 138" hidden="1">
              <a:extLst>
                <a:ext uri="{63B3BB69-23CF-44E3-9099-C40C66FF867C}">
                  <a14:compatExt spid="_x0000_s81034"/>
                </a:ext>
                <a:ext uri="{FF2B5EF4-FFF2-40B4-BE49-F238E27FC236}">
                  <a16:creationId xmlns:a16="http://schemas.microsoft.com/office/drawing/2014/main" id="{00000000-0008-0000-0700-00008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96</xdr:row>
          <xdr:rowOff>523875</xdr:rowOff>
        </xdr:from>
        <xdr:to>
          <xdr:col>4</xdr:col>
          <xdr:colOff>457200</xdr:colOff>
          <xdr:row>96</xdr:row>
          <xdr:rowOff>838200</xdr:rowOff>
        </xdr:to>
        <xdr:sp macro="" textlink="">
          <xdr:nvSpPr>
            <xdr:cNvPr id="81035" name="Check Box 139" hidden="1">
              <a:extLst>
                <a:ext uri="{63B3BB69-23CF-44E3-9099-C40C66FF867C}">
                  <a14:compatExt spid="_x0000_s81035"/>
                </a:ext>
                <a:ext uri="{FF2B5EF4-FFF2-40B4-BE49-F238E27FC236}">
                  <a16:creationId xmlns:a16="http://schemas.microsoft.com/office/drawing/2014/main" id="{00000000-0008-0000-0700-00008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97</xdr:row>
          <xdr:rowOff>257175</xdr:rowOff>
        </xdr:from>
        <xdr:to>
          <xdr:col>4</xdr:col>
          <xdr:colOff>457200</xdr:colOff>
          <xdr:row>97</xdr:row>
          <xdr:rowOff>533400</xdr:rowOff>
        </xdr:to>
        <xdr:sp macro="" textlink="">
          <xdr:nvSpPr>
            <xdr:cNvPr id="81036" name="Check Box 140" hidden="1">
              <a:extLst>
                <a:ext uri="{63B3BB69-23CF-44E3-9099-C40C66FF867C}">
                  <a14:compatExt spid="_x0000_s81036"/>
                </a:ext>
                <a:ext uri="{FF2B5EF4-FFF2-40B4-BE49-F238E27FC236}">
                  <a16:creationId xmlns:a16="http://schemas.microsoft.com/office/drawing/2014/main" id="{00000000-0008-0000-0700-00008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98</xdr:row>
          <xdr:rowOff>152400</xdr:rowOff>
        </xdr:from>
        <xdr:to>
          <xdr:col>4</xdr:col>
          <xdr:colOff>457200</xdr:colOff>
          <xdr:row>98</xdr:row>
          <xdr:rowOff>457200</xdr:rowOff>
        </xdr:to>
        <xdr:sp macro="" textlink="">
          <xdr:nvSpPr>
            <xdr:cNvPr id="81037" name="Check Box 141" hidden="1">
              <a:extLst>
                <a:ext uri="{63B3BB69-23CF-44E3-9099-C40C66FF867C}">
                  <a14:compatExt spid="_x0000_s81037"/>
                </a:ext>
                <a:ext uri="{FF2B5EF4-FFF2-40B4-BE49-F238E27FC236}">
                  <a16:creationId xmlns:a16="http://schemas.microsoft.com/office/drawing/2014/main" id="{00000000-0008-0000-0700-00008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99</xdr:row>
          <xdr:rowOff>276225</xdr:rowOff>
        </xdr:from>
        <xdr:to>
          <xdr:col>4</xdr:col>
          <xdr:colOff>457200</xdr:colOff>
          <xdr:row>99</xdr:row>
          <xdr:rowOff>590550</xdr:rowOff>
        </xdr:to>
        <xdr:sp macro="" textlink="">
          <xdr:nvSpPr>
            <xdr:cNvPr id="81038" name="CBL-4-4" hidden="1">
              <a:extLst>
                <a:ext uri="{63B3BB69-23CF-44E3-9099-C40C66FF867C}">
                  <a14:compatExt spid="_x0000_s81038"/>
                </a:ext>
                <a:ext uri="{FF2B5EF4-FFF2-40B4-BE49-F238E27FC236}">
                  <a16:creationId xmlns:a16="http://schemas.microsoft.com/office/drawing/2014/main" id="{00000000-0008-0000-0700-00008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100</xdr:row>
          <xdr:rowOff>542925</xdr:rowOff>
        </xdr:from>
        <xdr:to>
          <xdr:col>4</xdr:col>
          <xdr:colOff>495300</xdr:colOff>
          <xdr:row>100</xdr:row>
          <xdr:rowOff>819150</xdr:rowOff>
        </xdr:to>
        <xdr:sp macro="" textlink="">
          <xdr:nvSpPr>
            <xdr:cNvPr id="81039" name="Check Box 143" hidden="1">
              <a:extLst>
                <a:ext uri="{63B3BB69-23CF-44E3-9099-C40C66FF867C}">
                  <a14:compatExt spid="_x0000_s81039"/>
                </a:ext>
                <a:ext uri="{FF2B5EF4-FFF2-40B4-BE49-F238E27FC236}">
                  <a16:creationId xmlns:a16="http://schemas.microsoft.com/office/drawing/2014/main" id="{00000000-0008-0000-0700-00008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102</xdr:row>
          <xdr:rowOff>295275</xdr:rowOff>
        </xdr:from>
        <xdr:to>
          <xdr:col>4</xdr:col>
          <xdr:colOff>438150</xdr:colOff>
          <xdr:row>105</xdr:row>
          <xdr:rowOff>104775</xdr:rowOff>
        </xdr:to>
        <xdr:sp macro="" textlink="">
          <xdr:nvSpPr>
            <xdr:cNvPr id="81040" name="Check Box 144" hidden="1">
              <a:extLst>
                <a:ext uri="{63B3BB69-23CF-44E3-9099-C40C66FF867C}">
                  <a14:compatExt spid="_x0000_s81040"/>
                </a:ext>
                <a:ext uri="{FF2B5EF4-FFF2-40B4-BE49-F238E27FC236}">
                  <a16:creationId xmlns:a16="http://schemas.microsoft.com/office/drawing/2014/main" id="{00000000-0008-0000-0700-00009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101</xdr:row>
          <xdr:rowOff>485775</xdr:rowOff>
        </xdr:from>
        <xdr:to>
          <xdr:col>4</xdr:col>
          <xdr:colOff>495300</xdr:colOff>
          <xdr:row>101</xdr:row>
          <xdr:rowOff>762000</xdr:rowOff>
        </xdr:to>
        <xdr:sp macro="" textlink="">
          <xdr:nvSpPr>
            <xdr:cNvPr id="81041" name="Check Box 145" hidden="1">
              <a:extLst>
                <a:ext uri="{63B3BB69-23CF-44E3-9099-C40C66FF867C}">
                  <a14:compatExt spid="_x0000_s81041"/>
                </a:ext>
                <a:ext uri="{FF2B5EF4-FFF2-40B4-BE49-F238E27FC236}">
                  <a16:creationId xmlns:a16="http://schemas.microsoft.com/office/drawing/2014/main" id="{00000000-0008-0000-0700-00009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15</xdr:row>
          <xdr:rowOff>438150</xdr:rowOff>
        </xdr:from>
        <xdr:to>
          <xdr:col>4</xdr:col>
          <xdr:colOff>457200</xdr:colOff>
          <xdr:row>15</xdr:row>
          <xdr:rowOff>781050</xdr:rowOff>
        </xdr:to>
        <xdr:sp macro="" textlink="">
          <xdr:nvSpPr>
            <xdr:cNvPr id="81047" name="Check Box 151" hidden="1">
              <a:extLst>
                <a:ext uri="{63B3BB69-23CF-44E3-9099-C40C66FF867C}">
                  <a14:compatExt spid="_x0000_s81047"/>
                </a:ext>
                <a:ext uri="{FF2B5EF4-FFF2-40B4-BE49-F238E27FC236}">
                  <a16:creationId xmlns:a16="http://schemas.microsoft.com/office/drawing/2014/main" id="{00000000-0008-0000-0700-00009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34</xdr:row>
          <xdr:rowOff>219075</xdr:rowOff>
        </xdr:from>
        <xdr:to>
          <xdr:col>4</xdr:col>
          <xdr:colOff>457200</xdr:colOff>
          <xdr:row>34</xdr:row>
          <xdr:rowOff>514350</xdr:rowOff>
        </xdr:to>
        <xdr:sp macro="" textlink="">
          <xdr:nvSpPr>
            <xdr:cNvPr id="81048" name="Check Box 152" hidden="1">
              <a:extLst>
                <a:ext uri="{63B3BB69-23CF-44E3-9099-C40C66FF867C}">
                  <a14:compatExt spid="_x0000_s81048"/>
                </a:ext>
                <a:ext uri="{FF2B5EF4-FFF2-40B4-BE49-F238E27FC236}">
                  <a16:creationId xmlns:a16="http://schemas.microsoft.com/office/drawing/2014/main" id="{00000000-0008-0000-0700-00009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49</xdr:row>
          <xdr:rowOff>180975</xdr:rowOff>
        </xdr:from>
        <xdr:to>
          <xdr:col>4</xdr:col>
          <xdr:colOff>457200</xdr:colOff>
          <xdr:row>49</xdr:row>
          <xdr:rowOff>495300</xdr:rowOff>
        </xdr:to>
        <xdr:sp macro="" textlink="">
          <xdr:nvSpPr>
            <xdr:cNvPr id="81049" name="Check Box 153" hidden="1">
              <a:extLst>
                <a:ext uri="{63B3BB69-23CF-44E3-9099-C40C66FF867C}">
                  <a14:compatExt spid="_x0000_s81049"/>
                </a:ext>
                <a:ext uri="{FF2B5EF4-FFF2-40B4-BE49-F238E27FC236}">
                  <a16:creationId xmlns:a16="http://schemas.microsoft.com/office/drawing/2014/main" id="{00000000-0008-0000-0700-00009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317500</xdr:colOff>
      <xdr:row>15</xdr:row>
      <xdr:rowOff>463678</xdr:rowOff>
    </xdr:from>
    <xdr:to>
      <xdr:col>13</xdr:col>
      <xdr:colOff>1037500</xdr:colOff>
      <xdr:row>16</xdr:row>
      <xdr:rowOff>56553</xdr:rowOff>
    </xdr:to>
    <xdr:pic>
      <xdr:nvPicPr>
        <xdr:cNvPr id="81190" name="図 81189" descr="挿絵 が含まれている画像&#10;&#10;自動的に生成された説明">
          <a:extLst>
            <a:ext uri="{FF2B5EF4-FFF2-40B4-BE49-F238E27FC236}">
              <a16:creationId xmlns:a16="http://schemas.microsoft.com/office/drawing/2014/main" id="{00000000-0008-0000-0700-0000263D01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92100" y="7893178"/>
          <a:ext cx="720000" cy="716825"/>
        </a:xfrm>
        <a:prstGeom prst="rect">
          <a:avLst/>
        </a:prstGeom>
      </xdr:spPr>
    </xdr:pic>
    <xdr:clientData/>
  </xdr:twoCellAnchor>
  <xdr:twoCellAnchor>
    <xdr:from>
      <xdr:col>13</xdr:col>
      <xdr:colOff>1236214</xdr:colOff>
      <xdr:row>15</xdr:row>
      <xdr:rowOff>463678</xdr:rowOff>
    </xdr:from>
    <xdr:to>
      <xdr:col>13</xdr:col>
      <xdr:colOff>1956214</xdr:colOff>
      <xdr:row>16</xdr:row>
      <xdr:rowOff>56553</xdr:rowOff>
    </xdr:to>
    <xdr:pic>
      <xdr:nvPicPr>
        <xdr:cNvPr id="81191" name="図 81190" descr="花 が含まれている画像&#10;&#10;自動的に生成された説明">
          <a:extLst>
            <a:ext uri="{FF2B5EF4-FFF2-40B4-BE49-F238E27FC236}">
              <a16:creationId xmlns:a16="http://schemas.microsoft.com/office/drawing/2014/main" id="{00000000-0008-0000-0700-0000273D01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10814" y="7893178"/>
          <a:ext cx="720000" cy="716825"/>
        </a:xfrm>
        <a:prstGeom prst="rect">
          <a:avLst/>
        </a:prstGeom>
      </xdr:spPr>
    </xdr:pic>
    <xdr:clientData/>
  </xdr:twoCellAnchor>
  <xdr:twoCellAnchor>
    <xdr:from>
      <xdr:col>13</xdr:col>
      <xdr:colOff>304800</xdr:colOff>
      <xdr:row>14</xdr:row>
      <xdr:rowOff>683383</xdr:rowOff>
    </xdr:from>
    <xdr:to>
      <xdr:col>13</xdr:col>
      <xdr:colOff>1024800</xdr:colOff>
      <xdr:row>15</xdr:row>
      <xdr:rowOff>276258</xdr:rowOff>
    </xdr:to>
    <xdr:pic>
      <xdr:nvPicPr>
        <xdr:cNvPr id="81192" name="図 81191" descr="記号 が含まれている画像&#10;&#10;自動的に生成された説明">
          <a:extLst>
            <a:ext uri="{FF2B5EF4-FFF2-40B4-BE49-F238E27FC236}">
              <a16:creationId xmlns:a16="http://schemas.microsoft.com/office/drawing/2014/main" id="{00000000-0008-0000-0700-0000283D01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679400" y="6988933"/>
          <a:ext cx="720000" cy="716825"/>
        </a:xfrm>
        <a:prstGeom prst="rect">
          <a:avLst/>
        </a:prstGeom>
      </xdr:spPr>
    </xdr:pic>
    <xdr:clientData/>
  </xdr:twoCellAnchor>
  <xdr:twoCellAnchor>
    <xdr:from>
      <xdr:col>13</xdr:col>
      <xdr:colOff>1249552</xdr:colOff>
      <xdr:row>14</xdr:row>
      <xdr:rowOff>682625</xdr:rowOff>
    </xdr:from>
    <xdr:to>
      <xdr:col>13</xdr:col>
      <xdr:colOff>1969552</xdr:colOff>
      <xdr:row>15</xdr:row>
      <xdr:rowOff>275500</xdr:rowOff>
    </xdr:to>
    <xdr:pic>
      <xdr:nvPicPr>
        <xdr:cNvPr id="81193" name="図 81192" descr="食品 が含まれている画像&#10;&#10;自動的に生成された説明">
          <a:extLst>
            <a:ext uri="{FF2B5EF4-FFF2-40B4-BE49-F238E27FC236}">
              <a16:creationId xmlns:a16="http://schemas.microsoft.com/office/drawing/2014/main" id="{00000000-0008-0000-0700-0000293D01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624152" y="6988175"/>
          <a:ext cx="720000" cy="716825"/>
        </a:xfrm>
        <a:prstGeom prst="rect">
          <a:avLst/>
        </a:prstGeom>
      </xdr:spPr>
    </xdr:pic>
    <xdr:clientData/>
  </xdr:twoCellAnchor>
  <xdr:twoCellAnchor>
    <xdr:from>
      <xdr:col>13</xdr:col>
      <xdr:colOff>322452</xdr:colOff>
      <xdr:row>18</xdr:row>
      <xdr:rowOff>761999</xdr:rowOff>
    </xdr:from>
    <xdr:to>
      <xdr:col>13</xdr:col>
      <xdr:colOff>1078452</xdr:colOff>
      <xdr:row>19</xdr:row>
      <xdr:rowOff>717899</xdr:rowOff>
    </xdr:to>
    <xdr:pic>
      <xdr:nvPicPr>
        <xdr:cNvPr id="81194" name="図 81193" descr="食品 が含まれている画像&#10;&#10;自動的に生成された説明">
          <a:extLst>
            <a:ext uri="{FF2B5EF4-FFF2-40B4-BE49-F238E27FC236}">
              <a16:creationId xmlns:a16="http://schemas.microsoft.com/office/drawing/2014/main" id="{00000000-0008-0000-0700-00002A3D01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734152" y="9582149"/>
          <a:ext cx="756000" cy="756000"/>
        </a:xfrm>
        <a:prstGeom prst="rect">
          <a:avLst/>
        </a:prstGeom>
      </xdr:spPr>
    </xdr:pic>
    <xdr:clientData/>
  </xdr:twoCellAnchor>
  <xdr:twoCellAnchor>
    <xdr:from>
      <xdr:col>13</xdr:col>
      <xdr:colOff>312420</xdr:colOff>
      <xdr:row>20</xdr:row>
      <xdr:rowOff>186691</xdr:rowOff>
    </xdr:from>
    <xdr:to>
      <xdr:col>13</xdr:col>
      <xdr:colOff>1032420</xdr:colOff>
      <xdr:row>21</xdr:row>
      <xdr:rowOff>68491</xdr:rowOff>
    </xdr:to>
    <xdr:pic>
      <xdr:nvPicPr>
        <xdr:cNvPr id="81195" name="図 81194" descr="挿絵 が含まれている画像&#10;&#10;自動的に生成された説明">
          <a:extLst>
            <a:ext uri="{FF2B5EF4-FFF2-40B4-BE49-F238E27FC236}">
              <a16:creationId xmlns:a16="http://schemas.microsoft.com/office/drawing/2014/main" id="{00000000-0008-0000-0700-00002B3D0100}"/>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7724120" y="10607041"/>
          <a:ext cx="720000" cy="720000"/>
        </a:xfrm>
        <a:prstGeom prst="rect">
          <a:avLst/>
        </a:prstGeom>
      </xdr:spPr>
    </xdr:pic>
    <xdr:clientData/>
  </xdr:twoCellAnchor>
  <xdr:twoCellAnchor>
    <xdr:from>
      <xdr:col>13</xdr:col>
      <xdr:colOff>1248170</xdr:colOff>
      <xdr:row>18</xdr:row>
      <xdr:rowOff>765173</xdr:rowOff>
    </xdr:from>
    <xdr:to>
      <xdr:col>13</xdr:col>
      <xdr:colOff>2004170</xdr:colOff>
      <xdr:row>19</xdr:row>
      <xdr:rowOff>721073</xdr:rowOff>
    </xdr:to>
    <xdr:pic>
      <xdr:nvPicPr>
        <xdr:cNvPr id="81196" name="図 81195" descr="挿絵, 記号 が含まれている画像&#10;&#10;自動的に生成された説明">
          <a:extLst>
            <a:ext uri="{FF2B5EF4-FFF2-40B4-BE49-F238E27FC236}">
              <a16:creationId xmlns:a16="http://schemas.microsoft.com/office/drawing/2014/main" id="{00000000-0008-0000-0700-00002C3D0100}"/>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8659870" y="9585323"/>
          <a:ext cx="756000" cy="756000"/>
        </a:xfrm>
        <a:prstGeom prst="rect">
          <a:avLst/>
        </a:prstGeom>
      </xdr:spPr>
    </xdr:pic>
    <xdr:clientData/>
  </xdr:twoCellAnchor>
  <xdr:twoCellAnchor>
    <xdr:from>
      <xdr:col>13</xdr:col>
      <xdr:colOff>1264790</xdr:colOff>
      <xdr:row>20</xdr:row>
      <xdr:rowOff>193802</xdr:rowOff>
    </xdr:from>
    <xdr:to>
      <xdr:col>13</xdr:col>
      <xdr:colOff>1984790</xdr:colOff>
      <xdr:row>21</xdr:row>
      <xdr:rowOff>75602</xdr:rowOff>
    </xdr:to>
    <xdr:pic>
      <xdr:nvPicPr>
        <xdr:cNvPr id="81197" name="図 81196" descr="花 が含まれている画像&#10;&#10;自動的に生成された説明">
          <a:extLst>
            <a:ext uri="{FF2B5EF4-FFF2-40B4-BE49-F238E27FC236}">
              <a16:creationId xmlns:a16="http://schemas.microsoft.com/office/drawing/2014/main" id="{00000000-0008-0000-0700-00002D3D01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676490" y="10614152"/>
          <a:ext cx="720000" cy="720000"/>
        </a:xfrm>
        <a:prstGeom prst="rect">
          <a:avLst/>
        </a:prstGeom>
      </xdr:spPr>
    </xdr:pic>
    <xdr:clientData/>
  </xdr:twoCellAnchor>
  <xdr:twoCellAnchor>
    <xdr:from>
      <xdr:col>13</xdr:col>
      <xdr:colOff>799185</xdr:colOff>
      <xdr:row>24</xdr:row>
      <xdr:rowOff>122128</xdr:rowOff>
    </xdr:from>
    <xdr:to>
      <xdr:col>13</xdr:col>
      <xdr:colOff>1519185</xdr:colOff>
      <xdr:row>25</xdr:row>
      <xdr:rowOff>96003</xdr:rowOff>
    </xdr:to>
    <xdr:pic>
      <xdr:nvPicPr>
        <xdr:cNvPr id="81198" name="図 81197" descr="記号 が含まれている画像&#10;&#10;自動的に生成された説明">
          <a:extLst>
            <a:ext uri="{FF2B5EF4-FFF2-40B4-BE49-F238E27FC236}">
              <a16:creationId xmlns:a16="http://schemas.microsoft.com/office/drawing/2014/main" id="{00000000-0008-0000-0700-00002E3D01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210885" y="13800028"/>
          <a:ext cx="720000" cy="716825"/>
        </a:xfrm>
        <a:prstGeom prst="rect">
          <a:avLst/>
        </a:prstGeom>
      </xdr:spPr>
    </xdr:pic>
    <xdr:clientData/>
  </xdr:twoCellAnchor>
  <xdr:twoCellAnchor>
    <xdr:from>
      <xdr:col>13</xdr:col>
      <xdr:colOff>840739</xdr:colOff>
      <xdr:row>27</xdr:row>
      <xdr:rowOff>304692</xdr:rowOff>
    </xdr:from>
    <xdr:to>
      <xdr:col>13</xdr:col>
      <xdr:colOff>1560739</xdr:colOff>
      <xdr:row>28</xdr:row>
      <xdr:rowOff>218241</xdr:rowOff>
    </xdr:to>
    <xdr:pic>
      <xdr:nvPicPr>
        <xdr:cNvPr id="81199" name="図 81198" descr="抽象, 挿絵, 食品, 記号 が含まれている画像&#10;&#10;自動的に生成された説明">
          <a:extLst>
            <a:ext uri="{FF2B5EF4-FFF2-40B4-BE49-F238E27FC236}">
              <a16:creationId xmlns:a16="http://schemas.microsoft.com/office/drawing/2014/main" id="{00000000-0008-0000-0700-00002F3D0100}"/>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8252439" y="16325742"/>
          <a:ext cx="720000" cy="770799"/>
        </a:xfrm>
        <a:prstGeom prst="rect">
          <a:avLst/>
        </a:prstGeom>
      </xdr:spPr>
    </xdr:pic>
    <xdr:clientData/>
  </xdr:twoCellAnchor>
  <xdr:twoCellAnchor>
    <xdr:from>
      <xdr:col>13</xdr:col>
      <xdr:colOff>1590040</xdr:colOff>
      <xdr:row>27</xdr:row>
      <xdr:rowOff>304800</xdr:rowOff>
    </xdr:from>
    <xdr:to>
      <xdr:col>13</xdr:col>
      <xdr:colOff>2310040</xdr:colOff>
      <xdr:row>28</xdr:row>
      <xdr:rowOff>218349</xdr:rowOff>
    </xdr:to>
    <xdr:pic>
      <xdr:nvPicPr>
        <xdr:cNvPr id="81200" name="図 81199" descr="挿絵 が含まれている画像&#10;&#10;自動的に生成された説明">
          <a:extLst>
            <a:ext uri="{FF2B5EF4-FFF2-40B4-BE49-F238E27FC236}">
              <a16:creationId xmlns:a16="http://schemas.microsoft.com/office/drawing/2014/main" id="{00000000-0008-0000-0700-0000303D01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01740" y="16325850"/>
          <a:ext cx="720000" cy="770799"/>
        </a:xfrm>
        <a:prstGeom prst="rect">
          <a:avLst/>
        </a:prstGeom>
      </xdr:spPr>
    </xdr:pic>
    <xdr:clientData/>
  </xdr:twoCellAnchor>
  <xdr:twoCellAnchor>
    <xdr:from>
      <xdr:col>13</xdr:col>
      <xdr:colOff>85090</xdr:colOff>
      <xdr:row>27</xdr:row>
      <xdr:rowOff>305838</xdr:rowOff>
    </xdr:from>
    <xdr:to>
      <xdr:col>13</xdr:col>
      <xdr:colOff>805090</xdr:colOff>
      <xdr:row>28</xdr:row>
      <xdr:rowOff>219387</xdr:rowOff>
    </xdr:to>
    <xdr:pic>
      <xdr:nvPicPr>
        <xdr:cNvPr id="81201" name="図 81200" descr="挿絵, 記号 が含まれている画像&#10;&#10;自動的に生成された説明">
          <a:extLst>
            <a:ext uri="{FF2B5EF4-FFF2-40B4-BE49-F238E27FC236}">
              <a16:creationId xmlns:a16="http://schemas.microsoft.com/office/drawing/2014/main" id="{00000000-0008-0000-0700-0000313D01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7496790" y="16326888"/>
          <a:ext cx="720000" cy="770799"/>
        </a:xfrm>
        <a:prstGeom prst="rect">
          <a:avLst/>
        </a:prstGeom>
      </xdr:spPr>
    </xdr:pic>
    <xdr:clientData/>
  </xdr:twoCellAnchor>
  <xdr:twoCellAnchor>
    <xdr:from>
      <xdr:col>13</xdr:col>
      <xdr:colOff>85090</xdr:colOff>
      <xdr:row>31</xdr:row>
      <xdr:rowOff>275152</xdr:rowOff>
    </xdr:from>
    <xdr:to>
      <xdr:col>13</xdr:col>
      <xdr:colOff>805090</xdr:colOff>
      <xdr:row>32</xdr:row>
      <xdr:rowOff>280777</xdr:rowOff>
    </xdr:to>
    <xdr:pic>
      <xdr:nvPicPr>
        <xdr:cNvPr id="81202" name="図 81201" descr="挿絵 が含まれている画像&#10;&#10;自動的に生成された説明">
          <a:extLst>
            <a:ext uri="{FF2B5EF4-FFF2-40B4-BE49-F238E27FC236}">
              <a16:creationId xmlns:a16="http://schemas.microsoft.com/office/drawing/2014/main" id="{00000000-0008-0000-0700-0000323D01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496790" y="19972852"/>
          <a:ext cx="720000" cy="729525"/>
        </a:xfrm>
        <a:prstGeom prst="rect">
          <a:avLst/>
        </a:prstGeom>
      </xdr:spPr>
    </xdr:pic>
    <xdr:clientData/>
  </xdr:twoCellAnchor>
  <xdr:twoCellAnchor>
    <xdr:from>
      <xdr:col>13</xdr:col>
      <xdr:colOff>840739</xdr:colOff>
      <xdr:row>31</xdr:row>
      <xdr:rowOff>275152</xdr:rowOff>
    </xdr:from>
    <xdr:to>
      <xdr:col>13</xdr:col>
      <xdr:colOff>1560739</xdr:colOff>
      <xdr:row>32</xdr:row>
      <xdr:rowOff>280777</xdr:rowOff>
    </xdr:to>
    <xdr:pic>
      <xdr:nvPicPr>
        <xdr:cNvPr id="81203" name="図 81202">
          <a:extLst>
            <a:ext uri="{FF2B5EF4-FFF2-40B4-BE49-F238E27FC236}">
              <a16:creationId xmlns:a16="http://schemas.microsoft.com/office/drawing/2014/main" id="{00000000-0008-0000-0700-0000333D0100}"/>
            </a:ext>
          </a:extLst>
        </xdr:cNvPr>
        <xdr:cNvPicPr preferRelativeResize="0">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8252439" y="19972852"/>
          <a:ext cx="720000" cy="729525"/>
        </a:xfrm>
        <a:prstGeom prst="rect">
          <a:avLst/>
        </a:prstGeom>
      </xdr:spPr>
    </xdr:pic>
    <xdr:clientData/>
  </xdr:twoCellAnchor>
  <xdr:twoCellAnchor>
    <xdr:from>
      <xdr:col>13</xdr:col>
      <xdr:colOff>1585974</xdr:colOff>
      <xdr:row>31</xdr:row>
      <xdr:rowOff>275152</xdr:rowOff>
    </xdr:from>
    <xdr:to>
      <xdr:col>13</xdr:col>
      <xdr:colOff>2305974</xdr:colOff>
      <xdr:row>32</xdr:row>
      <xdr:rowOff>280777</xdr:rowOff>
    </xdr:to>
    <xdr:pic>
      <xdr:nvPicPr>
        <xdr:cNvPr id="81204" name="図 81203" descr="挿絵, 記号 が含まれている画像&#10;&#10;自動的に生成された説明">
          <a:extLst>
            <a:ext uri="{FF2B5EF4-FFF2-40B4-BE49-F238E27FC236}">
              <a16:creationId xmlns:a16="http://schemas.microsoft.com/office/drawing/2014/main" id="{00000000-0008-0000-0700-0000343D0100}"/>
            </a:ext>
          </a:extLst>
        </xdr:cNvPr>
        <xdr:cNvPicPr preferRelativeResize="0">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8997674" y="19972852"/>
          <a:ext cx="720000" cy="729525"/>
        </a:xfrm>
        <a:prstGeom prst="rect">
          <a:avLst/>
        </a:prstGeom>
      </xdr:spPr>
    </xdr:pic>
    <xdr:clientData/>
  </xdr:twoCellAnchor>
  <xdr:twoCellAnchor>
    <xdr:from>
      <xdr:col>13</xdr:col>
      <xdr:colOff>1584459</xdr:colOff>
      <xdr:row>36</xdr:row>
      <xdr:rowOff>443544</xdr:rowOff>
    </xdr:from>
    <xdr:to>
      <xdr:col>13</xdr:col>
      <xdr:colOff>2304459</xdr:colOff>
      <xdr:row>36</xdr:row>
      <xdr:rowOff>1163544</xdr:rowOff>
    </xdr:to>
    <xdr:pic>
      <xdr:nvPicPr>
        <xdr:cNvPr id="81205" name="図 81204" descr="花 が含まれている画像&#10;&#10;自動的に生成された説明">
          <a:extLst>
            <a:ext uri="{FF2B5EF4-FFF2-40B4-BE49-F238E27FC236}">
              <a16:creationId xmlns:a16="http://schemas.microsoft.com/office/drawing/2014/main" id="{00000000-0008-0000-0700-0000353D01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8996159" y="24275094"/>
          <a:ext cx="720000" cy="720000"/>
        </a:xfrm>
        <a:prstGeom prst="rect">
          <a:avLst/>
        </a:prstGeom>
      </xdr:spPr>
    </xdr:pic>
    <xdr:clientData/>
  </xdr:twoCellAnchor>
  <xdr:twoCellAnchor>
    <xdr:from>
      <xdr:col>13</xdr:col>
      <xdr:colOff>857652</xdr:colOff>
      <xdr:row>36</xdr:row>
      <xdr:rowOff>443544</xdr:rowOff>
    </xdr:from>
    <xdr:to>
      <xdr:col>13</xdr:col>
      <xdr:colOff>1577652</xdr:colOff>
      <xdr:row>36</xdr:row>
      <xdr:rowOff>1163544</xdr:rowOff>
    </xdr:to>
    <xdr:pic>
      <xdr:nvPicPr>
        <xdr:cNvPr id="81206" name="図 81205" descr="挿絵 が含まれている画像&#10;&#10;自動的に生成された説明">
          <a:extLst>
            <a:ext uri="{FF2B5EF4-FFF2-40B4-BE49-F238E27FC236}">
              <a16:creationId xmlns:a16="http://schemas.microsoft.com/office/drawing/2014/main" id="{00000000-0008-0000-0700-0000363D01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8269352" y="24275094"/>
          <a:ext cx="720000" cy="720000"/>
        </a:xfrm>
        <a:prstGeom prst="rect">
          <a:avLst/>
        </a:prstGeom>
      </xdr:spPr>
    </xdr:pic>
    <xdr:clientData/>
  </xdr:twoCellAnchor>
  <xdr:twoCellAnchor>
    <xdr:from>
      <xdr:col>13</xdr:col>
      <xdr:colOff>126085</xdr:colOff>
      <xdr:row>35</xdr:row>
      <xdr:rowOff>604728</xdr:rowOff>
    </xdr:from>
    <xdr:to>
      <xdr:col>13</xdr:col>
      <xdr:colOff>846085</xdr:colOff>
      <xdr:row>36</xdr:row>
      <xdr:rowOff>86478</xdr:rowOff>
    </xdr:to>
    <xdr:pic>
      <xdr:nvPicPr>
        <xdr:cNvPr id="81207" name="図 81206" descr="記号 が含まれている画像&#10;&#10;自動的に生成された説明">
          <a:extLst>
            <a:ext uri="{FF2B5EF4-FFF2-40B4-BE49-F238E27FC236}">
              <a16:creationId xmlns:a16="http://schemas.microsoft.com/office/drawing/2014/main" id="{00000000-0008-0000-0700-0000373D01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537785" y="23198028"/>
          <a:ext cx="720000" cy="720000"/>
        </a:xfrm>
        <a:prstGeom prst="rect">
          <a:avLst/>
        </a:prstGeom>
      </xdr:spPr>
    </xdr:pic>
    <xdr:clientData/>
  </xdr:twoCellAnchor>
  <xdr:twoCellAnchor>
    <xdr:from>
      <xdr:col>13</xdr:col>
      <xdr:colOff>861694</xdr:colOff>
      <xdr:row>35</xdr:row>
      <xdr:rowOff>604081</xdr:rowOff>
    </xdr:from>
    <xdr:to>
      <xdr:col>13</xdr:col>
      <xdr:colOff>1581694</xdr:colOff>
      <xdr:row>36</xdr:row>
      <xdr:rowOff>85831</xdr:rowOff>
    </xdr:to>
    <xdr:pic>
      <xdr:nvPicPr>
        <xdr:cNvPr id="81208" name="図 81207" descr="食品 が含まれている画像&#10;&#10;自動的に生成された説明">
          <a:extLst>
            <a:ext uri="{FF2B5EF4-FFF2-40B4-BE49-F238E27FC236}">
              <a16:creationId xmlns:a16="http://schemas.microsoft.com/office/drawing/2014/main" id="{00000000-0008-0000-0700-0000383D01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273394" y="23197381"/>
          <a:ext cx="720000" cy="720000"/>
        </a:xfrm>
        <a:prstGeom prst="rect">
          <a:avLst/>
        </a:prstGeom>
      </xdr:spPr>
    </xdr:pic>
    <xdr:clientData/>
  </xdr:twoCellAnchor>
  <xdr:twoCellAnchor>
    <xdr:from>
      <xdr:col>13</xdr:col>
      <xdr:colOff>1603375</xdr:colOff>
      <xdr:row>35</xdr:row>
      <xdr:rowOff>603250</xdr:rowOff>
    </xdr:from>
    <xdr:to>
      <xdr:col>13</xdr:col>
      <xdr:colOff>2323375</xdr:colOff>
      <xdr:row>36</xdr:row>
      <xdr:rowOff>85000</xdr:rowOff>
    </xdr:to>
    <xdr:pic>
      <xdr:nvPicPr>
        <xdr:cNvPr id="81209" name="図 81208" descr="挿絵 が含まれている画像&#10;&#10;自動的に生成された説明">
          <a:extLst>
            <a:ext uri="{FF2B5EF4-FFF2-40B4-BE49-F238E27FC236}">
              <a16:creationId xmlns:a16="http://schemas.microsoft.com/office/drawing/2014/main" id="{00000000-0008-0000-0700-0000393D0100}"/>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015075" y="23196550"/>
          <a:ext cx="720000" cy="720000"/>
        </a:xfrm>
        <a:prstGeom prst="rect">
          <a:avLst/>
        </a:prstGeom>
      </xdr:spPr>
    </xdr:pic>
    <xdr:clientData/>
  </xdr:twoCellAnchor>
  <xdr:twoCellAnchor>
    <xdr:from>
      <xdr:col>13</xdr:col>
      <xdr:colOff>104139</xdr:colOff>
      <xdr:row>36</xdr:row>
      <xdr:rowOff>447565</xdr:rowOff>
    </xdr:from>
    <xdr:to>
      <xdr:col>13</xdr:col>
      <xdr:colOff>824139</xdr:colOff>
      <xdr:row>36</xdr:row>
      <xdr:rowOff>1167565</xdr:rowOff>
    </xdr:to>
    <xdr:pic>
      <xdr:nvPicPr>
        <xdr:cNvPr id="81210" name="図 81209" descr="抽象, 挿絵, 食品, 記号 が含まれている画像&#10;&#10;自動的に生成された説明">
          <a:extLst>
            <a:ext uri="{FF2B5EF4-FFF2-40B4-BE49-F238E27FC236}">
              <a16:creationId xmlns:a16="http://schemas.microsoft.com/office/drawing/2014/main" id="{00000000-0008-0000-0700-00003A3D0100}"/>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515839" y="24279115"/>
          <a:ext cx="720000" cy="720000"/>
        </a:xfrm>
        <a:prstGeom prst="rect">
          <a:avLst/>
        </a:prstGeom>
      </xdr:spPr>
    </xdr:pic>
    <xdr:clientData/>
  </xdr:twoCellAnchor>
  <xdr:twoCellAnchor>
    <xdr:from>
      <xdr:col>13</xdr:col>
      <xdr:colOff>104139</xdr:colOff>
      <xdr:row>37</xdr:row>
      <xdr:rowOff>443427</xdr:rowOff>
    </xdr:from>
    <xdr:to>
      <xdr:col>13</xdr:col>
      <xdr:colOff>824139</xdr:colOff>
      <xdr:row>37</xdr:row>
      <xdr:rowOff>1163427</xdr:rowOff>
    </xdr:to>
    <xdr:pic>
      <xdr:nvPicPr>
        <xdr:cNvPr id="81211" name="図 81210">
          <a:extLst>
            <a:ext uri="{FF2B5EF4-FFF2-40B4-BE49-F238E27FC236}">
              <a16:creationId xmlns:a16="http://schemas.microsoft.com/office/drawing/2014/main" id="{00000000-0008-0000-0700-00003B3D0100}"/>
            </a:ext>
          </a:extLst>
        </xdr:cNvPr>
        <xdr:cNvPicPr preferRelativeResize="0">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7515839" y="25513227"/>
          <a:ext cx="720000" cy="720000"/>
        </a:xfrm>
        <a:prstGeom prst="rect">
          <a:avLst/>
        </a:prstGeom>
      </xdr:spPr>
    </xdr:pic>
    <xdr:clientData/>
  </xdr:twoCellAnchor>
  <xdr:twoCellAnchor>
    <xdr:from>
      <xdr:col>13</xdr:col>
      <xdr:colOff>849374</xdr:colOff>
      <xdr:row>37</xdr:row>
      <xdr:rowOff>443427</xdr:rowOff>
    </xdr:from>
    <xdr:to>
      <xdr:col>13</xdr:col>
      <xdr:colOff>1569374</xdr:colOff>
      <xdr:row>37</xdr:row>
      <xdr:rowOff>1163427</xdr:rowOff>
    </xdr:to>
    <xdr:pic>
      <xdr:nvPicPr>
        <xdr:cNvPr id="81212" name="図 81211" descr="挿絵, 記号 が含まれている画像&#10;&#10;自動的に生成された説明">
          <a:extLst>
            <a:ext uri="{FF2B5EF4-FFF2-40B4-BE49-F238E27FC236}">
              <a16:creationId xmlns:a16="http://schemas.microsoft.com/office/drawing/2014/main" id="{00000000-0008-0000-0700-00003C3D0100}"/>
            </a:ext>
          </a:extLst>
        </xdr:cNvPr>
        <xdr:cNvPicPr preferRelativeResize="0">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8261074" y="25513227"/>
          <a:ext cx="720000" cy="720000"/>
        </a:xfrm>
        <a:prstGeom prst="rect">
          <a:avLst/>
        </a:prstGeom>
      </xdr:spPr>
    </xdr:pic>
    <xdr:clientData/>
  </xdr:twoCellAnchor>
  <xdr:twoCellAnchor>
    <xdr:from>
      <xdr:col>13</xdr:col>
      <xdr:colOff>1606550</xdr:colOff>
      <xdr:row>37</xdr:row>
      <xdr:rowOff>447675</xdr:rowOff>
    </xdr:from>
    <xdr:to>
      <xdr:col>13</xdr:col>
      <xdr:colOff>2326550</xdr:colOff>
      <xdr:row>37</xdr:row>
      <xdr:rowOff>1167675</xdr:rowOff>
    </xdr:to>
    <xdr:pic>
      <xdr:nvPicPr>
        <xdr:cNvPr id="81213" name="図 81212" descr="挿絵 が含まれている画像&#10;&#10;自動的に生成された説明">
          <a:extLst>
            <a:ext uri="{FF2B5EF4-FFF2-40B4-BE49-F238E27FC236}">
              <a16:creationId xmlns:a16="http://schemas.microsoft.com/office/drawing/2014/main" id="{00000000-0008-0000-0700-00003D3D01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9018250" y="25517475"/>
          <a:ext cx="720000" cy="720000"/>
        </a:xfrm>
        <a:prstGeom prst="rect">
          <a:avLst/>
        </a:prstGeom>
      </xdr:spPr>
    </xdr:pic>
    <xdr:clientData/>
  </xdr:twoCellAnchor>
  <xdr:twoCellAnchor>
    <xdr:from>
      <xdr:col>13</xdr:col>
      <xdr:colOff>1255529</xdr:colOff>
      <xdr:row>39</xdr:row>
      <xdr:rowOff>603250</xdr:rowOff>
    </xdr:from>
    <xdr:to>
      <xdr:col>13</xdr:col>
      <xdr:colOff>1975529</xdr:colOff>
      <xdr:row>41</xdr:row>
      <xdr:rowOff>53250</xdr:rowOff>
    </xdr:to>
    <xdr:pic>
      <xdr:nvPicPr>
        <xdr:cNvPr id="81214" name="図 81213" descr="挿絵, 記号 が含まれている画像&#10;&#10;自動的に生成された説明">
          <a:extLst>
            <a:ext uri="{FF2B5EF4-FFF2-40B4-BE49-F238E27FC236}">
              <a16:creationId xmlns:a16="http://schemas.microsoft.com/office/drawing/2014/main" id="{00000000-0008-0000-0700-00003E3D01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6630129" y="24149050"/>
          <a:ext cx="720000" cy="726350"/>
        </a:xfrm>
        <a:prstGeom prst="rect">
          <a:avLst/>
        </a:prstGeom>
      </xdr:spPr>
    </xdr:pic>
    <xdr:clientData/>
  </xdr:twoCellAnchor>
  <xdr:twoCellAnchor>
    <xdr:from>
      <xdr:col>13</xdr:col>
      <xdr:colOff>379950</xdr:colOff>
      <xdr:row>39</xdr:row>
      <xdr:rowOff>619125</xdr:rowOff>
    </xdr:from>
    <xdr:to>
      <xdr:col>13</xdr:col>
      <xdr:colOff>1099950</xdr:colOff>
      <xdr:row>41</xdr:row>
      <xdr:rowOff>69125</xdr:rowOff>
    </xdr:to>
    <xdr:pic>
      <xdr:nvPicPr>
        <xdr:cNvPr id="81215" name="図 81214" descr="挿絵, 記号 が含まれている画像&#10;&#10;自動的に生成された説明">
          <a:extLst>
            <a:ext uri="{FF2B5EF4-FFF2-40B4-BE49-F238E27FC236}">
              <a16:creationId xmlns:a16="http://schemas.microsoft.com/office/drawing/2014/main" id="{00000000-0008-0000-0700-00003F3D01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5754550" y="24164925"/>
          <a:ext cx="720000" cy="726350"/>
        </a:xfrm>
        <a:prstGeom prst="rect">
          <a:avLst/>
        </a:prstGeom>
      </xdr:spPr>
    </xdr:pic>
    <xdr:clientData/>
  </xdr:twoCellAnchor>
  <xdr:twoCellAnchor>
    <xdr:from>
      <xdr:col>13</xdr:col>
      <xdr:colOff>384530</xdr:colOff>
      <xdr:row>43</xdr:row>
      <xdr:rowOff>342547</xdr:rowOff>
    </xdr:from>
    <xdr:to>
      <xdr:col>13</xdr:col>
      <xdr:colOff>1104530</xdr:colOff>
      <xdr:row>44</xdr:row>
      <xdr:rowOff>379922</xdr:rowOff>
    </xdr:to>
    <xdr:pic>
      <xdr:nvPicPr>
        <xdr:cNvPr id="81216" name="図 81215" descr="挿絵, 記号 が含まれている画像&#10;&#10;自動的に生成された説明">
          <a:extLst>
            <a:ext uri="{FF2B5EF4-FFF2-40B4-BE49-F238E27FC236}">
              <a16:creationId xmlns:a16="http://schemas.microsoft.com/office/drawing/2014/main" id="{00000000-0008-0000-0700-0000403D01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5759130" y="26479147"/>
          <a:ext cx="720000" cy="713650"/>
        </a:xfrm>
        <a:prstGeom prst="rect">
          <a:avLst/>
        </a:prstGeom>
      </xdr:spPr>
    </xdr:pic>
    <xdr:clientData/>
  </xdr:twoCellAnchor>
  <xdr:twoCellAnchor>
    <xdr:from>
      <xdr:col>13</xdr:col>
      <xdr:colOff>1258704</xdr:colOff>
      <xdr:row>43</xdr:row>
      <xdr:rowOff>349250</xdr:rowOff>
    </xdr:from>
    <xdr:to>
      <xdr:col>13</xdr:col>
      <xdr:colOff>1978704</xdr:colOff>
      <xdr:row>44</xdr:row>
      <xdr:rowOff>386625</xdr:rowOff>
    </xdr:to>
    <xdr:pic>
      <xdr:nvPicPr>
        <xdr:cNvPr id="81217" name="図 81216" descr="挿絵, 記号 が含まれている画像&#10;&#10;自動的に生成された説明">
          <a:extLst>
            <a:ext uri="{FF2B5EF4-FFF2-40B4-BE49-F238E27FC236}">
              <a16:creationId xmlns:a16="http://schemas.microsoft.com/office/drawing/2014/main" id="{00000000-0008-0000-0700-0000413D01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6633304" y="26485850"/>
          <a:ext cx="720000" cy="713650"/>
        </a:xfrm>
        <a:prstGeom prst="rect">
          <a:avLst/>
        </a:prstGeom>
      </xdr:spPr>
    </xdr:pic>
    <xdr:clientData/>
  </xdr:twoCellAnchor>
  <xdr:twoCellAnchor>
    <xdr:from>
      <xdr:col>13</xdr:col>
      <xdr:colOff>403483</xdr:colOff>
      <xdr:row>48</xdr:row>
      <xdr:rowOff>368301</xdr:rowOff>
    </xdr:from>
    <xdr:to>
      <xdr:col>13</xdr:col>
      <xdr:colOff>1123483</xdr:colOff>
      <xdr:row>49</xdr:row>
      <xdr:rowOff>485051</xdr:rowOff>
    </xdr:to>
    <xdr:pic>
      <xdr:nvPicPr>
        <xdr:cNvPr id="81218" name="図 81217" descr="抽象, 記号, 挿絵 が含まれている画像&#10;&#10;自動的に生成された説明">
          <a:extLst>
            <a:ext uri="{FF2B5EF4-FFF2-40B4-BE49-F238E27FC236}">
              <a16:creationId xmlns:a16="http://schemas.microsoft.com/office/drawing/2014/main" id="{00000000-0008-0000-0700-0000423D0100}"/>
            </a:ext>
          </a:extLst>
        </xdr:cNvPr>
        <xdr:cNvPicPr preferRelativeResize="0">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7815183" y="33934401"/>
          <a:ext cx="720000" cy="726350"/>
        </a:xfrm>
        <a:prstGeom prst="rect">
          <a:avLst/>
        </a:prstGeom>
      </xdr:spPr>
    </xdr:pic>
    <xdr:clientData/>
  </xdr:twoCellAnchor>
  <xdr:twoCellAnchor>
    <xdr:from>
      <xdr:col>13</xdr:col>
      <xdr:colOff>1616844</xdr:colOff>
      <xdr:row>47</xdr:row>
      <xdr:rowOff>209550</xdr:rowOff>
    </xdr:from>
    <xdr:to>
      <xdr:col>13</xdr:col>
      <xdr:colOff>2336844</xdr:colOff>
      <xdr:row>48</xdr:row>
      <xdr:rowOff>223004</xdr:rowOff>
    </xdr:to>
    <xdr:pic>
      <xdr:nvPicPr>
        <xdr:cNvPr id="81219" name="図 81218" descr="挿絵, 記号 が含まれている画像&#10;&#10;自動的に生成された説明">
          <a:extLst>
            <a:ext uri="{FF2B5EF4-FFF2-40B4-BE49-F238E27FC236}">
              <a16:creationId xmlns:a16="http://schemas.microsoft.com/office/drawing/2014/main" id="{00000000-0008-0000-0700-0000433D01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9028544" y="33051750"/>
          <a:ext cx="720000" cy="737354"/>
        </a:xfrm>
        <a:prstGeom prst="rect">
          <a:avLst/>
        </a:prstGeom>
      </xdr:spPr>
    </xdr:pic>
    <xdr:clientData/>
  </xdr:twoCellAnchor>
  <xdr:twoCellAnchor>
    <xdr:from>
      <xdr:col>13</xdr:col>
      <xdr:colOff>849398</xdr:colOff>
      <xdr:row>47</xdr:row>
      <xdr:rowOff>219271</xdr:rowOff>
    </xdr:from>
    <xdr:to>
      <xdr:col>13</xdr:col>
      <xdr:colOff>1569398</xdr:colOff>
      <xdr:row>48</xdr:row>
      <xdr:rowOff>224896</xdr:rowOff>
    </xdr:to>
    <xdr:pic>
      <xdr:nvPicPr>
        <xdr:cNvPr id="81220" name="図 81219" descr="挿絵 が含まれている画像&#10;&#10;自動的に生成された説明">
          <a:extLst>
            <a:ext uri="{FF2B5EF4-FFF2-40B4-BE49-F238E27FC236}">
              <a16:creationId xmlns:a16="http://schemas.microsoft.com/office/drawing/2014/main" id="{00000000-0008-0000-0700-0000443D01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8261098" y="33061471"/>
          <a:ext cx="720000" cy="729525"/>
        </a:xfrm>
        <a:prstGeom prst="rect">
          <a:avLst/>
        </a:prstGeom>
      </xdr:spPr>
    </xdr:pic>
    <xdr:clientData/>
  </xdr:twoCellAnchor>
  <xdr:twoCellAnchor>
    <xdr:from>
      <xdr:col>13</xdr:col>
      <xdr:colOff>73660</xdr:colOff>
      <xdr:row>47</xdr:row>
      <xdr:rowOff>209550</xdr:rowOff>
    </xdr:from>
    <xdr:to>
      <xdr:col>13</xdr:col>
      <xdr:colOff>806310</xdr:colOff>
      <xdr:row>48</xdr:row>
      <xdr:rowOff>225425</xdr:rowOff>
    </xdr:to>
    <xdr:pic>
      <xdr:nvPicPr>
        <xdr:cNvPr id="81221" name="図 81220" descr="抽象, 挿絵 が含まれている画像&#10;&#10;自動的に生成された説明">
          <a:extLst>
            <a:ext uri="{FF2B5EF4-FFF2-40B4-BE49-F238E27FC236}">
              <a16:creationId xmlns:a16="http://schemas.microsoft.com/office/drawing/2014/main" id="{00000000-0008-0000-0700-0000453D01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7485360" y="33051750"/>
          <a:ext cx="732650" cy="739775"/>
        </a:xfrm>
        <a:prstGeom prst="rect">
          <a:avLst/>
        </a:prstGeom>
      </xdr:spPr>
    </xdr:pic>
    <xdr:clientData/>
  </xdr:twoCellAnchor>
  <xdr:twoCellAnchor>
    <xdr:from>
      <xdr:col>13</xdr:col>
      <xdr:colOff>1229359</xdr:colOff>
      <xdr:row>48</xdr:row>
      <xdr:rowOff>374651</xdr:rowOff>
    </xdr:from>
    <xdr:to>
      <xdr:col>13</xdr:col>
      <xdr:colOff>1949359</xdr:colOff>
      <xdr:row>49</xdr:row>
      <xdr:rowOff>491401</xdr:rowOff>
    </xdr:to>
    <xdr:pic>
      <xdr:nvPicPr>
        <xdr:cNvPr id="81222" name="図 81221" descr="テキスト, 記号 が含まれている画像&#10;&#10;自動的に生成された説明">
          <a:extLst>
            <a:ext uri="{FF2B5EF4-FFF2-40B4-BE49-F238E27FC236}">
              <a16:creationId xmlns:a16="http://schemas.microsoft.com/office/drawing/2014/main" id="{00000000-0008-0000-0700-0000463D0100}"/>
            </a:ext>
          </a:extLst>
        </xdr:cNvPr>
        <xdr:cNvPicPr preferRelativeResize="0">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8641059" y="33940751"/>
          <a:ext cx="720000" cy="726350"/>
        </a:xfrm>
        <a:prstGeom prst="rect">
          <a:avLst/>
        </a:prstGeom>
      </xdr:spPr>
    </xdr:pic>
    <xdr:clientData/>
  </xdr:twoCellAnchor>
  <xdr:twoCellAnchor>
    <xdr:from>
      <xdr:col>13</xdr:col>
      <xdr:colOff>1232264</xdr:colOff>
      <xdr:row>51</xdr:row>
      <xdr:rowOff>312274</xdr:rowOff>
    </xdr:from>
    <xdr:to>
      <xdr:col>13</xdr:col>
      <xdr:colOff>1952264</xdr:colOff>
      <xdr:row>52</xdr:row>
      <xdr:rowOff>346474</xdr:rowOff>
    </xdr:to>
    <xdr:pic>
      <xdr:nvPicPr>
        <xdr:cNvPr id="81223" name="図 81222" descr="抽象, 記号, 挿絵 が含まれている画像&#10;&#10;自動的に生成された説明">
          <a:extLst>
            <a:ext uri="{FF2B5EF4-FFF2-40B4-BE49-F238E27FC236}">
              <a16:creationId xmlns:a16="http://schemas.microsoft.com/office/drawing/2014/main" id="{00000000-0008-0000-0700-0000473D0100}"/>
            </a:ext>
          </a:extLst>
        </xdr:cNvPr>
        <xdr:cNvPicPr preferRelativeResize="0">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8643964" y="35802424"/>
          <a:ext cx="720000" cy="720000"/>
        </a:xfrm>
        <a:prstGeom prst="rect">
          <a:avLst/>
        </a:prstGeom>
      </xdr:spPr>
    </xdr:pic>
    <xdr:clientData/>
  </xdr:twoCellAnchor>
  <xdr:twoCellAnchor>
    <xdr:from>
      <xdr:col>13</xdr:col>
      <xdr:colOff>301624</xdr:colOff>
      <xdr:row>51</xdr:row>
      <xdr:rowOff>277091</xdr:rowOff>
    </xdr:from>
    <xdr:to>
      <xdr:col>13</xdr:col>
      <xdr:colOff>1021624</xdr:colOff>
      <xdr:row>52</xdr:row>
      <xdr:rowOff>304364</xdr:rowOff>
    </xdr:to>
    <xdr:pic>
      <xdr:nvPicPr>
        <xdr:cNvPr id="81224" name="図 81223" descr="挿絵 が含まれている画像&#10;&#10;自動的に生成された説明">
          <a:extLst>
            <a:ext uri="{FF2B5EF4-FFF2-40B4-BE49-F238E27FC236}">
              <a16:creationId xmlns:a16="http://schemas.microsoft.com/office/drawing/2014/main" id="{00000000-0008-0000-0700-0000483D01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5676224" y="31766741"/>
          <a:ext cx="720000" cy="713073"/>
        </a:xfrm>
        <a:prstGeom prst="rect">
          <a:avLst/>
        </a:prstGeom>
      </xdr:spPr>
    </xdr:pic>
    <xdr:clientData/>
  </xdr:twoCellAnchor>
  <xdr:twoCellAnchor>
    <xdr:from>
      <xdr:col>13</xdr:col>
      <xdr:colOff>1247908</xdr:colOff>
      <xdr:row>55</xdr:row>
      <xdr:rowOff>558996</xdr:rowOff>
    </xdr:from>
    <xdr:to>
      <xdr:col>13</xdr:col>
      <xdr:colOff>1967908</xdr:colOff>
      <xdr:row>56</xdr:row>
      <xdr:rowOff>358246</xdr:rowOff>
    </xdr:to>
    <xdr:pic>
      <xdr:nvPicPr>
        <xdr:cNvPr id="81225" name="図 81224" descr="抽象, 記号, 挿絵 が含まれている画像&#10;&#10;自動的に生成された説明">
          <a:extLst>
            <a:ext uri="{FF2B5EF4-FFF2-40B4-BE49-F238E27FC236}">
              <a16:creationId xmlns:a16="http://schemas.microsoft.com/office/drawing/2014/main" id="{00000000-0008-0000-0700-0000493D0100}"/>
            </a:ext>
          </a:extLst>
        </xdr:cNvPr>
        <xdr:cNvPicPr preferRelativeResize="0">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6622508" y="35144271"/>
          <a:ext cx="720000" cy="713650"/>
        </a:xfrm>
        <a:prstGeom prst="rect">
          <a:avLst/>
        </a:prstGeom>
      </xdr:spPr>
    </xdr:pic>
    <xdr:clientData/>
  </xdr:twoCellAnchor>
  <xdr:twoCellAnchor>
    <xdr:from>
      <xdr:col>13</xdr:col>
      <xdr:colOff>350293</xdr:colOff>
      <xdr:row>55</xdr:row>
      <xdr:rowOff>571501</xdr:rowOff>
    </xdr:from>
    <xdr:to>
      <xdr:col>13</xdr:col>
      <xdr:colOff>1070293</xdr:colOff>
      <xdr:row>56</xdr:row>
      <xdr:rowOff>370751</xdr:rowOff>
    </xdr:to>
    <xdr:pic>
      <xdr:nvPicPr>
        <xdr:cNvPr id="81226" name="図 81225" descr="挿絵, 記号 が含まれている画像&#10;&#10;自動的に生成された説明">
          <a:extLst>
            <a:ext uri="{FF2B5EF4-FFF2-40B4-BE49-F238E27FC236}">
              <a16:creationId xmlns:a16="http://schemas.microsoft.com/office/drawing/2014/main" id="{00000000-0008-0000-0700-00004A3D0100}"/>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5724893" y="35156776"/>
          <a:ext cx="720000" cy="704125"/>
        </a:xfrm>
        <a:prstGeom prst="rect">
          <a:avLst/>
        </a:prstGeom>
      </xdr:spPr>
    </xdr:pic>
    <xdr:clientData/>
  </xdr:twoCellAnchor>
  <xdr:twoCellAnchor>
    <xdr:from>
      <xdr:col>13</xdr:col>
      <xdr:colOff>1222143</xdr:colOff>
      <xdr:row>54</xdr:row>
      <xdr:rowOff>759656</xdr:rowOff>
    </xdr:from>
    <xdr:to>
      <xdr:col>13</xdr:col>
      <xdr:colOff>1942143</xdr:colOff>
      <xdr:row>55</xdr:row>
      <xdr:rowOff>98531</xdr:rowOff>
    </xdr:to>
    <xdr:pic>
      <xdr:nvPicPr>
        <xdr:cNvPr id="81227" name="図 81226" descr="挿絵 が含まれている画像&#10;&#10;自動的に生成された説明">
          <a:extLst>
            <a:ext uri="{FF2B5EF4-FFF2-40B4-BE49-F238E27FC236}">
              <a16:creationId xmlns:a16="http://schemas.microsoft.com/office/drawing/2014/main" id="{00000000-0008-0000-0700-00004B3D01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6596743" y="33963806"/>
          <a:ext cx="720000" cy="720000"/>
        </a:xfrm>
        <a:prstGeom prst="rect">
          <a:avLst/>
        </a:prstGeom>
      </xdr:spPr>
    </xdr:pic>
    <xdr:clientData/>
  </xdr:twoCellAnchor>
  <xdr:twoCellAnchor>
    <xdr:from>
      <xdr:col>13</xdr:col>
      <xdr:colOff>335279</xdr:colOff>
      <xdr:row>54</xdr:row>
      <xdr:rowOff>762635</xdr:rowOff>
    </xdr:from>
    <xdr:to>
      <xdr:col>13</xdr:col>
      <xdr:colOff>1055279</xdr:colOff>
      <xdr:row>55</xdr:row>
      <xdr:rowOff>101510</xdr:rowOff>
    </xdr:to>
    <xdr:pic>
      <xdr:nvPicPr>
        <xdr:cNvPr id="81228" name="図 81227" descr="抽象, 挿絵 が含まれている画像&#10;&#10;自動的に生成された説明">
          <a:extLst>
            <a:ext uri="{FF2B5EF4-FFF2-40B4-BE49-F238E27FC236}">
              <a16:creationId xmlns:a16="http://schemas.microsoft.com/office/drawing/2014/main" id="{00000000-0008-0000-0700-00004C3D0100}"/>
            </a:ext>
          </a:extLst>
        </xdr:cNvPr>
        <xdr:cNvPicPr preferRelativeResize="0">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5709879" y="33966785"/>
          <a:ext cx="720000" cy="720000"/>
        </a:xfrm>
        <a:prstGeom prst="rect">
          <a:avLst/>
        </a:prstGeom>
      </xdr:spPr>
    </xdr:pic>
    <xdr:clientData/>
  </xdr:twoCellAnchor>
  <xdr:twoCellAnchor>
    <xdr:from>
      <xdr:col>13</xdr:col>
      <xdr:colOff>823180</xdr:colOff>
      <xdr:row>58</xdr:row>
      <xdr:rowOff>118953</xdr:rowOff>
    </xdr:from>
    <xdr:to>
      <xdr:col>13</xdr:col>
      <xdr:colOff>1543180</xdr:colOff>
      <xdr:row>59</xdr:row>
      <xdr:rowOff>299203</xdr:rowOff>
    </xdr:to>
    <xdr:pic>
      <xdr:nvPicPr>
        <xdr:cNvPr id="81229" name="図 81228" descr="挿絵, 記号 が含まれている画像&#10;&#10;自動的に生成された説明">
          <a:extLst>
            <a:ext uri="{FF2B5EF4-FFF2-40B4-BE49-F238E27FC236}">
              <a16:creationId xmlns:a16="http://schemas.microsoft.com/office/drawing/2014/main" id="{00000000-0008-0000-0700-00004D3D01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6197780" y="36513978"/>
          <a:ext cx="720000" cy="713650"/>
        </a:xfrm>
        <a:prstGeom prst="rect">
          <a:avLst/>
        </a:prstGeom>
      </xdr:spPr>
    </xdr:pic>
    <xdr:clientData/>
  </xdr:twoCellAnchor>
  <xdr:twoCellAnchor>
    <xdr:from>
      <xdr:col>13</xdr:col>
      <xdr:colOff>1597159</xdr:colOff>
      <xdr:row>58</xdr:row>
      <xdr:rowOff>115778</xdr:rowOff>
    </xdr:from>
    <xdr:to>
      <xdr:col>13</xdr:col>
      <xdr:colOff>2317159</xdr:colOff>
      <xdr:row>59</xdr:row>
      <xdr:rowOff>296028</xdr:rowOff>
    </xdr:to>
    <xdr:pic>
      <xdr:nvPicPr>
        <xdr:cNvPr id="81230" name="図 81229" descr="抽象, 記号, 挿絵 が含まれている画像&#10;&#10;自動的に生成された説明">
          <a:extLst>
            <a:ext uri="{FF2B5EF4-FFF2-40B4-BE49-F238E27FC236}">
              <a16:creationId xmlns:a16="http://schemas.microsoft.com/office/drawing/2014/main" id="{00000000-0008-0000-0700-00004E3D0100}"/>
            </a:ext>
          </a:extLst>
        </xdr:cNvPr>
        <xdr:cNvPicPr preferRelativeResize="0">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6971759" y="36510803"/>
          <a:ext cx="720000" cy="713650"/>
        </a:xfrm>
        <a:prstGeom prst="rect">
          <a:avLst/>
        </a:prstGeom>
      </xdr:spPr>
    </xdr:pic>
    <xdr:clientData/>
  </xdr:twoCellAnchor>
  <xdr:twoCellAnchor>
    <xdr:from>
      <xdr:col>13</xdr:col>
      <xdr:colOff>67078</xdr:colOff>
      <xdr:row>58</xdr:row>
      <xdr:rowOff>114298</xdr:rowOff>
    </xdr:from>
    <xdr:to>
      <xdr:col>13</xdr:col>
      <xdr:colOff>787078</xdr:colOff>
      <xdr:row>59</xdr:row>
      <xdr:rowOff>294548</xdr:rowOff>
    </xdr:to>
    <xdr:pic>
      <xdr:nvPicPr>
        <xdr:cNvPr id="81231" name="図 81230" descr="挿絵 が含まれている画像&#10;&#10;自動的に生成された説明">
          <a:extLst>
            <a:ext uri="{FF2B5EF4-FFF2-40B4-BE49-F238E27FC236}">
              <a16:creationId xmlns:a16="http://schemas.microsoft.com/office/drawing/2014/main" id="{00000000-0008-0000-0700-00004F3D01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5441678" y="36509323"/>
          <a:ext cx="720000" cy="713650"/>
        </a:xfrm>
        <a:prstGeom prst="rect">
          <a:avLst/>
        </a:prstGeom>
      </xdr:spPr>
    </xdr:pic>
    <xdr:clientData/>
  </xdr:twoCellAnchor>
  <xdr:twoCellAnchor>
    <xdr:from>
      <xdr:col>13</xdr:col>
      <xdr:colOff>1271404</xdr:colOff>
      <xdr:row>61</xdr:row>
      <xdr:rowOff>449153</xdr:rowOff>
    </xdr:from>
    <xdr:to>
      <xdr:col>13</xdr:col>
      <xdr:colOff>1991404</xdr:colOff>
      <xdr:row>62</xdr:row>
      <xdr:rowOff>359528</xdr:rowOff>
    </xdr:to>
    <xdr:pic>
      <xdr:nvPicPr>
        <xdr:cNvPr id="81232" name="図 81231" descr="挿絵, 記号 が含まれている画像&#10;&#10;自動的に生成された説明">
          <a:extLst>
            <a:ext uri="{FF2B5EF4-FFF2-40B4-BE49-F238E27FC236}">
              <a16:creationId xmlns:a16="http://schemas.microsoft.com/office/drawing/2014/main" id="{00000000-0008-0000-0700-0000503D01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6646004" y="38444378"/>
          <a:ext cx="720000" cy="710475"/>
        </a:xfrm>
        <a:prstGeom prst="rect">
          <a:avLst/>
        </a:prstGeom>
      </xdr:spPr>
    </xdr:pic>
    <xdr:clientData/>
  </xdr:twoCellAnchor>
  <xdr:twoCellAnchor>
    <xdr:from>
      <xdr:col>13</xdr:col>
      <xdr:colOff>395825</xdr:colOff>
      <xdr:row>61</xdr:row>
      <xdr:rowOff>449153</xdr:rowOff>
    </xdr:from>
    <xdr:to>
      <xdr:col>13</xdr:col>
      <xdr:colOff>1115825</xdr:colOff>
      <xdr:row>62</xdr:row>
      <xdr:rowOff>359528</xdr:rowOff>
    </xdr:to>
    <xdr:pic>
      <xdr:nvPicPr>
        <xdr:cNvPr id="81233" name="図 81232" descr="抽象, 挿絵 が含まれている画像&#10;&#10;自動的に生成された説明">
          <a:extLst>
            <a:ext uri="{FF2B5EF4-FFF2-40B4-BE49-F238E27FC236}">
              <a16:creationId xmlns:a16="http://schemas.microsoft.com/office/drawing/2014/main" id="{00000000-0008-0000-0700-0000513D01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5770425" y="38444378"/>
          <a:ext cx="720000" cy="710475"/>
        </a:xfrm>
        <a:prstGeom prst="rect">
          <a:avLst/>
        </a:prstGeom>
      </xdr:spPr>
    </xdr:pic>
    <xdr:clientData/>
  </xdr:twoCellAnchor>
  <xdr:twoCellAnchor>
    <xdr:from>
      <xdr:col>13</xdr:col>
      <xdr:colOff>411700</xdr:colOff>
      <xdr:row>66</xdr:row>
      <xdr:rowOff>47625</xdr:rowOff>
    </xdr:from>
    <xdr:to>
      <xdr:col>13</xdr:col>
      <xdr:colOff>1131700</xdr:colOff>
      <xdr:row>67</xdr:row>
      <xdr:rowOff>5625</xdr:rowOff>
    </xdr:to>
    <xdr:pic>
      <xdr:nvPicPr>
        <xdr:cNvPr id="81234" name="図 81233" descr="挿絵 が含まれている画像&#10;&#10;自動的に生成された説明">
          <a:extLst>
            <a:ext uri="{FF2B5EF4-FFF2-40B4-BE49-F238E27FC236}">
              <a16:creationId xmlns:a16="http://schemas.microsoft.com/office/drawing/2014/main" id="{00000000-0008-0000-0700-0000523D0100}"/>
            </a:ext>
          </a:extLst>
        </xdr:cNvPr>
        <xdr:cNvPicPr preferRelativeResize="0">
          <a:picLocks/>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25786300" y="40405050"/>
          <a:ext cx="720000" cy="720000"/>
        </a:xfrm>
        <a:prstGeom prst="rect">
          <a:avLst/>
        </a:prstGeom>
      </xdr:spPr>
    </xdr:pic>
    <xdr:clientData/>
  </xdr:twoCellAnchor>
  <xdr:twoCellAnchor>
    <xdr:from>
      <xdr:col>13</xdr:col>
      <xdr:colOff>1287279</xdr:colOff>
      <xdr:row>66</xdr:row>
      <xdr:rowOff>47625</xdr:rowOff>
    </xdr:from>
    <xdr:to>
      <xdr:col>13</xdr:col>
      <xdr:colOff>2007279</xdr:colOff>
      <xdr:row>67</xdr:row>
      <xdr:rowOff>5625</xdr:rowOff>
    </xdr:to>
    <xdr:pic>
      <xdr:nvPicPr>
        <xdr:cNvPr id="81235" name="図 81234" descr="挿絵 が含まれている画像&#10;&#10;自動的に生成された説明">
          <a:extLst>
            <a:ext uri="{FF2B5EF4-FFF2-40B4-BE49-F238E27FC236}">
              <a16:creationId xmlns:a16="http://schemas.microsoft.com/office/drawing/2014/main" id="{00000000-0008-0000-0700-0000533D01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61879" y="40405050"/>
          <a:ext cx="720000" cy="720000"/>
        </a:xfrm>
        <a:prstGeom prst="rect">
          <a:avLst/>
        </a:prstGeom>
      </xdr:spPr>
    </xdr:pic>
    <xdr:clientData/>
  </xdr:twoCellAnchor>
  <xdr:twoCellAnchor>
    <xdr:from>
      <xdr:col>13</xdr:col>
      <xdr:colOff>86580</xdr:colOff>
      <xdr:row>69</xdr:row>
      <xdr:rowOff>167065</xdr:rowOff>
    </xdr:from>
    <xdr:to>
      <xdr:col>13</xdr:col>
      <xdr:colOff>806580</xdr:colOff>
      <xdr:row>70</xdr:row>
      <xdr:rowOff>188565</xdr:rowOff>
    </xdr:to>
    <xdr:pic>
      <xdr:nvPicPr>
        <xdr:cNvPr id="81236" name="図 81235" descr="挿絵, 記号 が含まれている画像&#10;&#10;自動的に生成された説明">
          <a:extLst>
            <a:ext uri="{FF2B5EF4-FFF2-40B4-BE49-F238E27FC236}">
              <a16:creationId xmlns:a16="http://schemas.microsoft.com/office/drawing/2014/main" id="{00000000-0008-0000-0700-0000543D01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5461180" y="42743815"/>
          <a:ext cx="720000" cy="716825"/>
        </a:xfrm>
        <a:prstGeom prst="rect">
          <a:avLst/>
        </a:prstGeom>
      </xdr:spPr>
    </xdr:pic>
    <xdr:clientData/>
  </xdr:twoCellAnchor>
  <xdr:twoCellAnchor>
    <xdr:from>
      <xdr:col>13</xdr:col>
      <xdr:colOff>860559</xdr:colOff>
      <xdr:row>69</xdr:row>
      <xdr:rowOff>167065</xdr:rowOff>
    </xdr:from>
    <xdr:to>
      <xdr:col>13</xdr:col>
      <xdr:colOff>1580559</xdr:colOff>
      <xdr:row>70</xdr:row>
      <xdr:rowOff>188565</xdr:rowOff>
    </xdr:to>
    <xdr:pic>
      <xdr:nvPicPr>
        <xdr:cNvPr id="81237" name="図 81236" descr="挿絵 が含まれている画像&#10;&#10;自動的に生成された説明">
          <a:extLst>
            <a:ext uri="{FF2B5EF4-FFF2-40B4-BE49-F238E27FC236}">
              <a16:creationId xmlns:a16="http://schemas.microsoft.com/office/drawing/2014/main" id="{00000000-0008-0000-0700-0000553D01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235159" y="42743815"/>
          <a:ext cx="720000" cy="716825"/>
        </a:xfrm>
        <a:prstGeom prst="rect">
          <a:avLst/>
        </a:prstGeom>
      </xdr:spPr>
    </xdr:pic>
    <xdr:clientData/>
  </xdr:twoCellAnchor>
  <xdr:twoCellAnchor>
    <xdr:from>
      <xdr:col>13</xdr:col>
      <xdr:colOff>1612900</xdr:colOff>
      <xdr:row>69</xdr:row>
      <xdr:rowOff>174625</xdr:rowOff>
    </xdr:from>
    <xdr:to>
      <xdr:col>13</xdr:col>
      <xdr:colOff>2332900</xdr:colOff>
      <xdr:row>70</xdr:row>
      <xdr:rowOff>196125</xdr:rowOff>
    </xdr:to>
    <xdr:pic>
      <xdr:nvPicPr>
        <xdr:cNvPr id="81238" name="図 81237" descr="挿絵 が含まれている画像&#10;&#10;自動的に生成された説明">
          <a:extLst>
            <a:ext uri="{FF2B5EF4-FFF2-40B4-BE49-F238E27FC236}">
              <a16:creationId xmlns:a16="http://schemas.microsoft.com/office/drawing/2014/main" id="{00000000-0008-0000-0700-0000563D01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6987500" y="42751375"/>
          <a:ext cx="720000" cy="716825"/>
        </a:xfrm>
        <a:prstGeom prst="rect">
          <a:avLst/>
        </a:prstGeom>
      </xdr:spPr>
    </xdr:pic>
    <xdr:clientData/>
  </xdr:twoCellAnchor>
  <xdr:twoCellAnchor>
    <xdr:from>
      <xdr:col>13</xdr:col>
      <xdr:colOff>1604951</xdr:colOff>
      <xdr:row>73</xdr:row>
      <xdr:rowOff>154408</xdr:rowOff>
    </xdr:from>
    <xdr:to>
      <xdr:col>13</xdr:col>
      <xdr:colOff>2326217</xdr:colOff>
      <xdr:row>73</xdr:row>
      <xdr:rowOff>861482</xdr:rowOff>
    </xdr:to>
    <xdr:pic>
      <xdr:nvPicPr>
        <xdr:cNvPr id="81239" name="図 81238" descr="挿絵 が含まれている画像&#10;&#10;自動的に生成された説明">
          <a:extLst>
            <a:ext uri="{FF2B5EF4-FFF2-40B4-BE49-F238E27FC236}">
              <a16:creationId xmlns:a16="http://schemas.microsoft.com/office/drawing/2014/main" id="{00000000-0008-0000-0700-0000573D01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016651" y="52332358"/>
          <a:ext cx="721266" cy="707074"/>
        </a:xfrm>
        <a:prstGeom prst="rect">
          <a:avLst/>
        </a:prstGeom>
      </xdr:spPr>
    </xdr:pic>
    <xdr:clientData/>
  </xdr:twoCellAnchor>
  <xdr:twoCellAnchor>
    <xdr:from>
      <xdr:col>13</xdr:col>
      <xdr:colOff>1602049</xdr:colOff>
      <xdr:row>74</xdr:row>
      <xdr:rowOff>87731</xdr:rowOff>
    </xdr:from>
    <xdr:to>
      <xdr:col>13</xdr:col>
      <xdr:colOff>2322049</xdr:colOff>
      <xdr:row>74</xdr:row>
      <xdr:rowOff>813022</xdr:rowOff>
    </xdr:to>
    <xdr:pic>
      <xdr:nvPicPr>
        <xdr:cNvPr id="81240" name="図 81239" descr="テキスト, 記号 が含まれている画像&#10;&#10;自動的に生成された説明">
          <a:extLst>
            <a:ext uri="{FF2B5EF4-FFF2-40B4-BE49-F238E27FC236}">
              <a16:creationId xmlns:a16="http://schemas.microsoft.com/office/drawing/2014/main" id="{00000000-0008-0000-0700-0000583D0100}"/>
            </a:ext>
          </a:extLst>
        </xdr:cNvPr>
        <xdr:cNvPicPr preferRelativeResize="0">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9013749" y="53161031"/>
          <a:ext cx="720000" cy="725291"/>
        </a:xfrm>
        <a:prstGeom prst="rect">
          <a:avLst/>
        </a:prstGeom>
      </xdr:spPr>
    </xdr:pic>
    <xdr:clientData/>
  </xdr:twoCellAnchor>
  <xdr:twoCellAnchor>
    <xdr:from>
      <xdr:col>13</xdr:col>
      <xdr:colOff>85071</xdr:colOff>
      <xdr:row>74</xdr:row>
      <xdr:rowOff>58102</xdr:rowOff>
    </xdr:from>
    <xdr:to>
      <xdr:col>13</xdr:col>
      <xdr:colOff>805071</xdr:colOff>
      <xdr:row>74</xdr:row>
      <xdr:rowOff>783393</xdr:rowOff>
    </xdr:to>
    <xdr:pic>
      <xdr:nvPicPr>
        <xdr:cNvPr id="81241" name="図 81240" descr="抽象, 記号, 挿絵 が含まれている画像&#10;&#10;自動的に生成された説明">
          <a:extLst>
            <a:ext uri="{FF2B5EF4-FFF2-40B4-BE49-F238E27FC236}">
              <a16:creationId xmlns:a16="http://schemas.microsoft.com/office/drawing/2014/main" id="{00000000-0008-0000-0700-0000593D0100}"/>
            </a:ext>
          </a:extLst>
        </xdr:cNvPr>
        <xdr:cNvPicPr preferRelativeResize="0">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7496771" y="53131402"/>
          <a:ext cx="720000" cy="725291"/>
        </a:xfrm>
        <a:prstGeom prst="rect">
          <a:avLst/>
        </a:prstGeom>
      </xdr:spPr>
    </xdr:pic>
    <xdr:clientData/>
  </xdr:twoCellAnchor>
  <xdr:twoCellAnchor>
    <xdr:from>
      <xdr:col>13</xdr:col>
      <xdr:colOff>57150</xdr:colOff>
      <xdr:row>72</xdr:row>
      <xdr:rowOff>253153</xdr:rowOff>
    </xdr:from>
    <xdr:to>
      <xdr:col>13</xdr:col>
      <xdr:colOff>777724</xdr:colOff>
      <xdr:row>73</xdr:row>
      <xdr:rowOff>61383</xdr:rowOff>
    </xdr:to>
    <xdr:pic>
      <xdr:nvPicPr>
        <xdr:cNvPr id="81242" name="図 81241" descr="食品, 記号, 部屋, 挿絵 が含まれている画像&#10;&#10;自動的に生成された説明">
          <a:extLst>
            <a:ext uri="{FF2B5EF4-FFF2-40B4-BE49-F238E27FC236}">
              <a16:creationId xmlns:a16="http://schemas.microsoft.com/office/drawing/2014/main" id="{00000000-0008-0000-0700-00005A3D0100}"/>
            </a:ext>
          </a:extLst>
        </xdr:cNvPr>
        <xdr:cNvPicPr preferRelativeResize="0">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7468850" y="51535753"/>
          <a:ext cx="720574" cy="703580"/>
        </a:xfrm>
        <a:prstGeom prst="rect">
          <a:avLst/>
        </a:prstGeom>
      </xdr:spPr>
    </xdr:pic>
    <xdr:clientData/>
  </xdr:twoCellAnchor>
  <xdr:twoCellAnchor>
    <xdr:from>
      <xdr:col>13</xdr:col>
      <xdr:colOff>833511</xdr:colOff>
      <xdr:row>72</xdr:row>
      <xdr:rowOff>266701</xdr:rowOff>
    </xdr:from>
    <xdr:to>
      <xdr:col>13</xdr:col>
      <xdr:colOff>1553511</xdr:colOff>
      <xdr:row>73</xdr:row>
      <xdr:rowOff>81826</xdr:rowOff>
    </xdr:to>
    <xdr:pic>
      <xdr:nvPicPr>
        <xdr:cNvPr id="81243" name="図 81242" descr="抽象, グラフィック, 挿絵 が含まれている画像&#10;&#10;自動的に生成された説明">
          <a:extLst>
            <a:ext uri="{FF2B5EF4-FFF2-40B4-BE49-F238E27FC236}">
              <a16:creationId xmlns:a16="http://schemas.microsoft.com/office/drawing/2014/main" id="{00000000-0008-0000-0700-00005B3D0100}"/>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8245211" y="51549301"/>
          <a:ext cx="720000" cy="710475"/>
        </a:xfrm>
        <a:prstGeom prst="rect">
          <a:avLst/>
        </a:prstGeom>
      </xdr:spPr>
    </xdr:pic>
    <xdr:clientData/>
  </xdr:twoCellAnchor>
  <xdr:twoCellAnchor>
    <xdr:from>
      <xdr:col>13</xdr:col>
      <xdr:colOff>1606550</xdr:colOff>
      <xdr:row>72</xdr:row>
      <xdr:rowOff>253153</xdr:rowOff>
    </xdr:from>
    <xdr:to>
      <xdr:col>13</xdr:col>
      <xdr:colOff>2326550</xdr:colOff>
      <xdr:row>73</xdr:row>
      <xdr:rowOff>68278</xdr:rowOff>
    </xdr:to>
    <xdr:pic>
      <xdr:nvPicPr>
        <xdr:cNvPr id="81244" name="図 81243" descr="挿絵, 記号 が含まれている画像&#10;&#10;自動的に生成された説明">
          <a:extLst>
            <a:ext uri="{FF2B5EF4-FFF2-40B4-BE49-F238E27FC236}">
              <a16:creationId xmlns:a16="http://schemas.microsoft.com/office/drawing/2014/main" id="{00000000-0008-0000-0700-00005C3D01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9018250" y="51535753"/>
          <a:ext cx="720000" cy="710475"/>
        </a:xfrm>
        <a:prstGeom prst="rect">
          <a:avLst/>
        </a:prstGeom>
      </xdr:spPr>
    </xdr:pic>
    <xdr:clientData/>
  </xdr:twoCellAnchor>
  <xdr:twoCellAnchor>
    <xdr:from>
      <xdr:col>13</xdr:col>
      <xdr:colOff>103716</xdr:colOff>
      <xdr:row>74</xdr:row>
      <xdr:rowOff>845608</xdr:rowOff>
    </xdr:from>
    <xdr:to>
      <xdr:col>13</xdr:col>
      <xdr:colOff>823716</xdr:colOff>
      <xdr:row>75</xdr:row>
      <xdr:rowOff>675550</xdr:rowOff>
    </xdr:to>
    <xdr:pic>
      <xdr:nvPicPr>
        <xdr:cNvPr id="81245" name="図 81244" descr="挿絵 が含まれている画像&#10;&#10;自動的に生成された説明">
          <a:extLst>
            <a:ext uri="{FF2B5EF4-FFF2-40B4-BE49-F238E27FC236}">
              <a16:creationId xmlns:a16="http://schemas.microsoft.com/office/drawing/2014/main" id="{00000000-0008-0000-0700-00005D3D01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7515416" y="53918908"/>
          <a:ext cx="720000" cy="725292"/>
        </a:xfrm>
        <a:prstGeom prst="rect">
          <a:avLst/>
        </a:prstGeom>
      </xdr:spPr>
    </xdr:pic>
    <xdr:clientData/>
  </xdr:twoCellAnchor>
  <xdr:twoCellAnchor>
    <xdr:from>
      <xdr:col>13</xdr:col>
      <xdr:colOff>849608</xdr:colOff>
      <xdr:row>73</xdr:row>
      <xdr:rowOff>159578</xdr:rowOff>
    </xdr:from>
    <xdr:to>
      <xdr:col>13</xdr:col>
      <xdr:colOff>1569608</xdr:colOff>
      <xdr:row>73</xdr:row>
      <xdr:rowOff>859470</xdr:rowOff>
    </xdr:to>
    <xdr:pic>
      <xdr:nvPicPr>
        <xdr:cNvPr id="81246" name="図 81245" descr="挿絵 が含まれている画像&#10;&#10;自動的に生成された説明">
          <a:extLst>
            <a:ext uri="{FF2B5EF4-FFF2-40B4-BE49-F238E27FC236}">
              <a16:creationId xmlns:a16="http://schemas.microsoft.com/office/drawing/2014/main" id="{00000000-0008-0000-0700-00005E3D01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8261308" y="52337528"/>
          <a:ext cx="720000" cy="699892"/>
        </a:xfrm>
        <a:prstGeom prst="rect">
          <a:avLst/>
        </a:prstGeom>
      </xdr:spPr>
    </xdr:pic>
    <xdr:clientData/>
  </xdr:twoCellAnchor>
  <xdr:twoCellAnchor>
    <xdr:from>
      <xdr:col>13</xdr:col>
      <xdr:colOff>89746</xdr:colOff>
      <xdr:row>73</xdr:row>
      <xdr:rowOff>162557</xdr:rowOff>
    </xdr:from>
    <xdr:to>
      <xdr:col>13</xdr:col>
      <xdr:colOff>809746</xdr:colOff>
      <xdr:row>73</xdr:row>
      <xdr:rowOff>862449</xdr:rowOff>
    </xdr:to>
    <xdr:pic>
      <xdr:nvPicPr>
        <xdr:cNvPr id="81247" name="図 81246" descr="抽象, 挿絵 が含まれている画像&#10;&#10;自動的に生成された説明">
          <a:extLst>
            <a:ext uri="{FF2B5EF4-FFF2-40B4-BE49-F238E27FC236}">
              <a16:creationId xmlns:a16="http://schemas.microsoft.com/office/drawing/2014/main" id="{00000000-0008-0000-0700-00005F3D0100}"/>
            </a:ext>
          </a:extLst>
        </xdr:cNvPr>
        <xdr:cNvPicPr preferRelativeResize="0">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7501446" y="52340507"/>
          <a:ext cx="720000" cy="699892"/>
        </a:xfrm>
        <a:prstGeom prst="rect">
          <a:avLst/>
        </a:prstGeom>
      </xdr:spPr>
    </xdr:pic>
    <xdr:clientData/>
  </xdr:twoCellAnchor>
  <xdr:twoCellAnchor>
    <xdr:from>
      <xdr:col>13</xdr:col>
      <xdr:colOff>836939</xdr:colOff>
      <xdr:row>74</xdr:row>
      <xdr:rowOff>79795</xdr:rowOff>
    </xdr:from>
    <xdr:to>
      <xdr:col>13</xdr:col>
      <xdr:colOff>1556939</xdr:colOff>
      <xdr:row>74</xdr:row>
      <xdr:rowOff>794503</xdr:rowOff>
    </xdr:to>
    <xdr:pic>
      <xdr:nvPicPr>
        <xdr:cNvPr id="81248" name="図 81247" descr="抽象, 挿絵, 食品, 記号 が含まれている画像&#10;&#10;自動的に生成された説明">
          <a:extLst>
            <a:ext uri="{FF2B5EF4-FFF2-40B4-BE49-F238E27FC236}">
              <a16:creationId xmlns:a16="http://schemas.microsoft.com/office/drawing/2014/main" id="{00000000-0008-0000-0700-0000603D0100}"/>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8248639" y="53153095"/>
          <a:ext cx="720000" cy="714708"/>
        </a:xfrm>
        <a:prstGeom prst="rect">
          <a:avLst/>
        </a:prstGeom>
      </xdr:spPr>
    </xdr:pic>
    <xdr:clientData/>
  </xdr:twoCellAnchor>
  <xdr:twoCellAnchor>
    <xdr:from>
      <xdr:col>13</xdr:col>
      <xdr:colOff>830935</xdr:colOff>
      <xdr:row>77</xdr:row>
      <xdr:rowOff>401528</xdr:rowOff>
    </xdr:from>
    <xdr:to>
      <xdr:col>13</xdr:col>
      <xdr:colOff>1550935</xdr:colOff>
      <xdr:row>79</xdr:row>
      <xdr:rowOff>200778</xdr:rowOff>
    </xdr:to>
    <xdr:pic>
      <xdr:nvPicPr>
        <xdr:cNvPr id="81249" name="図 81248" descr="テキスト, 記号 が含まれている画像&#10;&#10;自動的に生成された説明">
          <a:extLst>
            <a:ext uri="{FF2B5EF4-FFF2-40B4-BE49-F238E27FC236}">
              <a16:creationId xmlns:a16="http://schemas.microsoft.com/office/drawing/2014/main" id="{00000000-0008-0000-0700-0000613D0100}"/>
            </a:ext>
          </a:extLst>
        </xdr:cNvPr>
        <xdr:cNvPicPr preferRelativeResize="0">
          <a:picLocks/>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26205535" y="48836153"/>
          <a:ext cx="720000" cy="713650"/>
        </a:xfrm>
        <a:prstGeom prst="rect">
          <a:avLst/>
        </a:prstGeom>
      </xdr:spPr>
    </xdr:pic>
    <xdr:clientData/>
  </xdr:twoCellAnchor>
  <xdr:twoCellAnchor>
    <xdr:from>
      <xdr:col>13</xdr:col>
      <xdr:colOff>394555</xdr:colOff>
      <xdr:row>81</xdr:row>
      <xdr:rowOff>147528</xdr:rowOff>
    </xdr:from>
    <xdr:to>
      <xdr:col>13</xdr:col>
      <xdr:colOff>1114555</xdr:colOff>
      <xdr:row>82</xdr:row>
      <xdr:rowOff>407153</xdr:rowOff>
    </xdr:to>
    <xdr:pic>
      <xdr:nvPicPr>
        <xdr:cNvPr id="81250" name="図 81249" descr="抽象, 挿絵 が含まれている画像&#10;&#10;自動的に生成された説明">
          <a:extLst>
            <a:ext uri="{FF2B5EF4-FFF2-40B4-BE49-F238E27FC236}">
              <a16:creationId xmlns:a16="http://schemas.microsoft.com/office/drawing/2014/main" id="{00000000-0008-0000-0700-0000623D01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5769155" y="50410953"/>
          <a:ext cx="720000" cy="716825"/>
        </a:xfrm>
        <a:prstGeom prst="rect">
          <a:avLst/>
        </a:prstGeom>
      </xdr:spPr>
    </xdr:pic>
    <xdr:clientData/>
  </xdr:twoCellAnchor>
  <xdr:twoCellAnchor>
    <xdr:from>
      <xdr:col>13</xdr:col>
      <xdr:colOff>1238384</xdr:colOff>
      <xdr:row>81</xdr:row>
      <xdr:rowOff>147528</xdr:rowOff>
    </xdr:from>
    <xdr:to>
      <xdr:col>13</xdr:col>
      <xdr:colOff>1958384</xdr:colOff>
      <xdr:row>82</xdr:row>
      <xdr:rowOff>407153</xdr:rowOff>
    </xdr:to>
    <xdr:pic>
      <xdr:nvPicPr>
        <xdr:cNvPr id="81251" name="図 81250" descr="テキスト, 記号 が含まれている画像&#10;&#10;自動的に生成された説明">
          <a:extLst>
            <a:ext uri="{FF2B5EF4-FFF2-40B4-BE49-F238E27FC236}">
              <a16:creationId xmlns:a16="http://schemas.microsoft.com/office/drawing/2014/main" id="{00000000-0008-0000-0700-0000633D0100}"/>
            </a:ext>
          </a:extLst>
        </xdr:cNvPr>
        <xdr:cNvPicPr preferRelativeResize="0">
          <a:picLocks/>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26612984" y="50410953"/>
          <a:ext cx="720000" cy="716825"/>
        </a:xfrm>
        <a:prstGeom prst="rect">
          <a:avLst/>
        </a:prstGeom>
      </xdr:spPr>
    </xdr:pic>
    <xdr:clientData/>
  </xdr:twoCellAnchor>
  <xdr:twoCellAnchor>
    <xdr:from>
      <xdr:col>13</xdr:col>
      <xdr:colOff>815060</xdr:colOff>
      <xdr:row>84</xdr:row>
      <xdr:rowOff>101173</xdr:rowOff>
    </xdr:from>
    <xdr:to>
      <xdr:col>13</xdr:col>
      <xdr:colOff>1535060</xdr:colOff>
      <xdr:row>85</xdr:row>
      <xdr:rowOff>360798</xdr:rowOff>
    </xdr:to>
    <xdr:pic>
      <xdr:nvPicPr>
        <xdr:cNvPr id="81252" name="図 81251" descr="テキスト, 記号 が含まれている画像&#10;&#10;自動的に生成された説明">
          <a:extLst>
            <a:ext uri="{FF2B5EF4-FFF2-40B4-BE49-F238E27FC236}">
              <a16:creationId xmlns:a16="http://schemas.microsoft.com/office/drawing/2014/main" id="{00000000-0008-0000-0700-0000643D0100}"/>
            </a:ext>
          </a:extLst>
        </xdr:cNvPr>
        <xdr:cNvPicPr preferRelativeResize="0">
          <a:picLocks/>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26189660" y="51850498"/>
          <a:ext cx="720000" cy="716825"/>
        </a:xfrm>
        <a:prstGeom prst="rect">
          <a:avLst/>
        </a:prstGeom>
      </xdr:spPr>
    </xdr:pic>
    <xdr:clientData/>
  </xdr:twoCellAnchor>
  <xdr:twoCellAnchor>
    <xdr:from>
      <xdr:col>13</xdr:col>
      <xdr:colOff>426305</xdr:colOff>
      <xdr:row>86</xdr:row>
      <xdr:rowOff>499953</xdr:rowOff>
    </xdr:from>
    <xdr:to>
      <xdr:col>13</xdr:col>
      <xdr:colOff>1146305</xdr:colOff>
      <xdr:row>88</xdr:row>
      <xdr:rowOff>29328</xdr:rowOff>
    </xdr:to>
    <xdr:pic>
      <xdr:nvPicPr>
        <xdr:cNvPr id="81253" name="図 81252" descr="抽象, 挿絵, 食品, 記号 が含まれている画像&#10;&#10;自動的に生成された説明">
          <a:extLst>
            <a:ext uri="{FF2B5EF4-FFF2-40B4-BE49-F238E27FC236}">
              <a16:creationId xmlns:a16="http://schemas.microsoft.com/office/drawing/2014/main" id="{00000000-0008-0000-0700-0000653D0100}"/>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5800905" y="53163678"/>
          <a:ext cx="720000" cy="710475"/>
        </a:xfrm>
        <a:prstGeom prst="rect">
          <a:avLst/>
        </a:prstGeom>
      </xdr:spPr>
    </xdr:pic>
    <xdr:clientData/>
  </xdr:twoCellAnchor>
  <xdr:twoCellAnchor>
    <xdr:from>
      <xdr:col>13</xdr:col>
      <xdr:colOff>1270134</xdr:colOff>
      <xdr:row>86</xdr:row>
      <xdr:rowOff>499953</xdr:rowOff>
    </xdr:from>
    <xdr:to>
      <xdr:col>13</xdr:col>
      <xdr:colOff>1990134</xdr:colOff>
      <xdr:row>88</xdr:row>
      <xdr:rowOff>29328</xdr:rowOff>
    </xdr:to>
    <xdr:pic>
      <xdr:nvPicPr>
        <xdr:cNvPr id="81254" name="図 81253" descr="挿絵 が含まれている画像&#10;&#10;自動的に生成された説明">
          <a:extLst>
            <a:ext uri="{FF2B5EF4-FFF2-40B4-BE49-F238E27FC236}">
              <a16:creationId xmlns:a16="http://schemas.microsoft.com/office/drawing/2014/main" id="{00000000-0008-0000-0700-0000663D01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6644734" y="53163678"/>
          <a:ext cx="720000" cy="710475"/>
        </a:xfrm>
        <a:prstGeom prst="rect">
          <a:avLst/>
        </a:prstGeom>
      </xdr:spPr>
    </xdr:pic>
    <xdr:clientData/>
  </xdr:twoCellAnchor>
  <xdr:twoCellAnchor>
    <xdr:from>
      <xdr:col>13</xdr:col>
      <xdr:colOff>1582549</xdr:colOff>
      <xdr:row>91</xdr:row>
      <xdr:rowOff>210186</xdr:rowOff>
    </xdr:from>
    <xdr:to>
      <xdr:col>13</xdr:col>
      <xdr:colOff>2302549</xdr:colOff>
      <xdr:row>92</xdr:row>
      <xdr:rowOff>406311</xdr:rowOff>
    </xdr:to>
    <xdr:pic>
      <xdr:nvPicPr>
        <xdr:cNvPr id="81255" name="図 81254" descr="花 が含まれている画像&#10;&#10;自動的に生成された説明">
          <a:extLst>
            <a:ext uri="{FF2B5EF4-FFF2-40B4-BE49-F238E27FC236}">
              <a16:creationId xmlns:a16="http://schemas.microsoft.com/office/drawing/2014/main" id="{00000000-0008-0000-0700-0000673D01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6957149" y="56874411"/>
          <a:ext cx="720000" cy="710475"/>
        </a:xfrm>
        <a:prstGeom prst="rect">
          <a:avLst/>
        </a:prstGeom>
      </xdr:spPr>
    </xdr:pic>
    <xdr:clientData/>
  </xdr:twoCellAnchor>
  <xdr:twoCellAnchor>
    <xdr:from>
      <xdr:col>13</xdr:col>
      <xdr:colOff>820207</xdr:colOff>
      <xdr:row>91</xdr:row>
      <xdr:rowOff>205935</xdr:rowOff>
    </xdr:from>
    <xdr:to>
      <xdr:col>13</xdr:col>
      <xdr:colOff>1540207</xdr:colOff>
      <xdr:row>92</xdr:row>
      <xdr:rowOff>402060</xdr:rowOff>
    </xdr:to>
    <xdr:pic>
      <xdr:nvPicPr>
        <xdr:cNvPr id="81256" name="図 81255" descr="抽象, 挿絵, 食品, 記号 が含まれている画像&#10;&#10;自動的に生成された説明">
          <a:extLst>
            <a:ext uri="{FF2B5EF4-FFF2-40B4-BE49-F238E27FC236}">
              <a16:creationId xmlns:a16="http://schemas.microsoft.com/office/drawing/2014/main" id="{00000000-0008-0000-0700-0000683D0100}"/>
            </a:ext>
          </a:extLst>
        </xdr:cNvPr>
        <xdr:cNvPicPr preferRelativeResize="0">
          <a:picLocks/>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26194807" y="56870160"/>
          <a:ext cx="720000" cy="710475"/>
        </a:xfrm>
        <a:prstGeom prst="rect">
          <a:avLst/>
        </a:prstGeom>
      </xdr:spPr>
    </xdr:pic>
    <xdr:clientData/>
  </xdr:twoCellAnchor>
  <xdr:twoCellAnchor>
    <xdr:from>
      <xdr:col>13</xdr:col>
      <xdr:colOff>73660</xdr:colOff>
      <xdr:row>91</xdr:row>
      <xdr:rowOff>213362</xdr:rowOff>
    </xdr:from>
    <xdr:to>
      <xdr:col>13</xdr:col>
      <xdr:colOff>793660</xdr:colOff>
      <xdr:row>92</xdr:row>
      <xdr:rowOff>409487</xdr:rowOff>
    </xdr:to>
    <xdr:pic>
      <xdr:nvPicPr>
        <xdr:cNvPr id="81257" name="図 81256" descr="挿絵 が含まれている画像&#10;&#10;自動的に生成された説明">
          <a:extLst>
            <a:ext uri="{FF2B5EF4-FFF2-40B4-BE49-F238E27FC236}">
              <a16:creationId xmlns:a16="http://schemas.microsoft.com/office/drawing/2014/main" id="{00000000-0008-0000-0700-0000693D0100}"/>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5448260" y="56877587"/>
          <a:ext cx="720000" cy="710475"/>
        </a:xfrm>
        <a:prstGeom prst="rect">
          <a:avLst/>
        </a:prstGeom>
      </xdr:spPr>
    </xdr:pic>
    <xdr:clientData/>
  </xdr:twoCellAnchor>
  <xdr:twoCellAnchor>
    <xdr:from>
      <xdr:col>13</xdr:col>
      <xdr:colOff>799185</xdr:colOff>
      <xdr:row>93</xdr:row>
      <xdr:rowOff>147528</xdr:rowOff>
    </xdr:from>
    <xdr:to>
      <xdr:col>13</xdr:col>
      <xdr:colOff>1519185</xdr:colOff>
      <xdr:row>93</xdr:row>
      <xdr:rowOff>867528</xdr:rowOff>
    </xdr:to>
    <xdr:pic>
      <xdr:nvPicPr>
        <xdr:cNvPr id="81258" name="図 81257" descr="挿絵, 記号 が含まれている画像&#10;&#10;自動的に生成された説明">
          <a:extLst>
            <a:ext uri="{FF2B5EF4-FFF2-40B4-BE49-F238E27FC236}">
              <a16:creationId xmlns:a16="http://schemas.microsoft.com/office/drawing/2014/main" id="{00000000-0008-0000-0700-00006A3D01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6173785" y="57869028"/>
          <a:ext cx="720000" cy="720000"/>
        </a:xfrm>
        <a:prstGeom prst="rect">
          <a:avLst/>
        </a:prstGeom>
      </xdr:spPr>
    </xdr:pic>
    <xdr:clientData/>
  </xdr:twoCellAnchor>
  <xdr:twoCellAnchor>
    <xdr:from>
      <xdr:col>13</xdr:col>
      <xdr:colOff>821410</xdr:colOff>
      <xdr:row>94</xdr:row>
      <xdr:rowOff>934928</xdr:rowOff>
    </xdr:from>
    <xdr:to>
      <xdr:col>13</xdr:col>
      <xdr:colOff>1541410</xdr:colOff>
      <xdr:row>95</xdr:row>
      <xdr:rowOff>321428</xdr:rowOff>
    </xdr:to>
    <xdr:pic>
      <xdr:nvPicPr>
        <xdr:cNvPr id="81259" name="図 81258" descr="挿絵 が含まれている画像&#10;&#10;自動的に生成された説明">
          <a:extLst>
            <a:ext uri="{FF2B5EF4-FFF2-40B4-BE49-F238E27FC236}">
              <a16:creationId xmlns:a16="http://schemas.microsoft.com/office/drawing/2014/main" id="{00000000-0008-0000-0700-00006B3D01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233110" y="67324178"/>
          <a:ext cx="720000" cy="720000"/>
        </a:xfrm>
        <a:prstGeom prst="rect">
          <a:avLst/>
        </a:prstGeom>
      </xdr:spPr>
    </xdr:pic>
    <xdr:clientData/>
  </xdr:twoCellAnchor>
  <xdr:twoCellAnchor>
    <xdr:from>
      <xdr:col>13</xdr:col>
      <xdr:colOff>1241091</xdr:colOff>
      <xdr:row>96</xdr:row>
      <xdr:rowOff>355584</xdr:rowOff>
    </xdr:from>
    <xdr:to>
      <xdr:col>13</xdr:col>
      <xdr:colOff>1961091</xdr:colOff>
      <xdr:row>96</xdr:row>
      <xdr:rowOff>1075584</xdr:rowOff>
    </xdr:to>
    <xdr:pic>
      <xdr:nvPicPr>
        <xdr:cNvPr id="81260" name="図 81259" descr="抽象, 挿絵, 食品, 記号 が含まれている画像&#10;&#10;自動的に生成された説明">
          <a:extLst>
            <a:ext uri="{FF2B5EF4-FFF2-40B4-BE49-F238E27FC236}">
              <a16:creationId xmlns:a16="http://schemas.microsoft.com/office/drawing/2014/main" id="{00000000-0008-0000-0700-00006C3D0100}"/>
            </a:ext>
          </a:extLst>
        </xdr:cNvPr>
        <xdr:cNvPicPr preferRelativeResize="0">
          <a:picLocks/>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26615691" y="60353559"/>
          <a:ext cx="720000" cy="720000"/>
        </a:xfrm>
        <a:prstGeom prst="rect">
          <a:avLst/>
        </a:prstGeom>
      </xdr:spPr>
    </xdr:pic>
    <xdr:clientData/>
  </xdr:twoCellAnchor>
  <xdr:twoCellAnchor>
    <xdr:from>
      <xdr:col>13</xdr:col>
      <xdr:colOff>361188</xdr:colOff>
      <xdr:row>97</xdr:row>
      <xdr:rowOff>375712</xdr:rowOff>
    </xdr:from>
    <xdr:to>
      <xdr:col>13</xdr:col>
      <xdr:colOff>1081188</xdr:colOff>
      <xdr:row>98</xdr:row>
      <xdr:rowOff>317837</xdr:rowOff>
    </xdr:to>
    <xdr:pic>
      <xdr:nvPicPr>
        <xdr:cNvPr id="81261" name="図 81260" descr="抽象, 挿絵 が含まれている画像&#10;&#10;自動的に生成された説明">
          <a:extLst>
            <a:ext uri="{FF2B5EF4-FFF2-40B4-BE49-F238E27FC236}">
              <a16:creationId xmlns:a16="http://schemas.microsoft.com/office/drawing/2014/main" id="{00000000-0008-0000-0700-00006D3D0100}"/>
            </a:ext>
          </a:extLst>
        </xdr:cNvPr>
        <xdr:cNvPicPr preferRelativeResize="0">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5735788" y="61688137"/>
          <a:ext cx="720000" cy="723175"/>
        </a:xfrm>
        <a:prstGeom prst="rect">
          <a:avLst/>
        </a:prstGeom>
      </xdr:spPr>
    </xdr:pic>
    <xdr:clientData/>
  </xdr:twoCellAnchor>
  <xdr:twoCellAnchor>
    <xdr:from>
      <xdr:col>13</xdr:col>
      <xdr:colOff>358140</xdr:colOff>
      <xdr:row>98</xdr:row>
      <xdr:rowOff>483072</xdr:rowOff>
    </xdr:from>
    <xdr:to>
      <xdr:col>13</xdr:col>
      <xdr:colOff>1078140</xdr:colOff>
      <xdr:row>99</xdr:row>
      <xdr:rowOff>425197</xdr:rowOff>
    </xdr:to>
    <xdr:pic>
      <xdr:nvPicPr>
        <xdr:cNvPr id="81262" name="図 81261" descr="抽象, 挿絵, 食品, 記号 が含まれている画像&#10;&#10;自動的に生成された説明">
          <a:extLst>
            <a:ext uri="{FF2B5EF4-FFF2-40B4-BE49-F238E27FC236}">
              <a16:creationId xmlns:a16="http://schemas.microsoft.com/office/drawing/2014/main" id="{00000000-0008-0000-0700-00006E3D0100}"/>
            </a:ext>
          </a:extLst>
        </xdr:cNvPr>
        <xdr:cNvPicPr preferRelativeResize="0">
          <a:picLocks/>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25732740" y="62576547"/>
          <a:ext cx="720000" cy="723175"/>
        </a:xfrm>
        <a:prstGeom prst="rect">
          <a:avLst/>
        </a:prstGeom>
      </xdr:spPr>
    </xdr:pic>
    <xdr:clientData/>
  </xdr:twoCellAnchor>
  <xdr:twoCellAnchor>
    <xdr:from>
      <xdr:col>13</xdr:col>
      <xdr:colOff>1270845</xdr:colOff>
      <xdr:row>97</xdr:row>
      <xdr:rowOff>375457</xdr:rowOff>
    </xdr:from>
    <xdr:to>
      <xdr:col>13</xdr:col>
      <xdr:colOff>1990845</xdr:colOff>
      <xdr:row>98</xdr:row>
      <xdr:rowOff>317582</xdr:rowOff>
    </xdr:to>
    <xdr:pic>
      <xdr:nvPicPr>
        <xdr:cNvPr id="81263" name="図 81262" descr="抽象, 記号, 挿絵 が含まれている画像&#10;&#10;自動的に生成された説明">
          <a:extLst>
            <a:ext uri="{FF2B5EF4-FFF2-40B4-BE49-F238E27FC236}">
              <a16:creationId xmlns:a16="http://schemas.microsoft.com/office/drawing/2014/main" id="{00000000-0008-0000-0700-00006F3D0100}"/>
            </a:ext>
          </a:extLst>
        </xdr:cNvPr>
        <xdr:cNvPicPr preferRelativeResize="0">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6645445" y="61687882"/>
          <a:ext cx="720000" cy="723175"/>
        </a:xfrm>
        <a:prstGeom prst="rect">
          <a:avLst/>
        </a:prstGeom>
      </xdr:spPr>
    </xdr:pic>
    <xdr:clientData/>
  </xdr:twoCellAnchor>
  <xdr:twoCellAnchor>
    <xdr:from>
      <xdr:col>13</xdr:col>
      <xdr:colOff>322935</xdr:colOff>
      <xdr:row>96</xdr:row>
      <xdr:rowOff>338028</xdr:rowOff>
    </xdr:from>
    <xdr:to>
      <xdr:col>13</xdr:col>
      <xdr:colOff>1042935</xdr:colOff>
      <xdr:row>96</xdr:row>
      <xdr:rowOff>1058028</xdr:rowOff>
    </xdr:to>
    <xdr:pic>
      <xdr:nvPicPr>
        <xdr:cNvPr id="81264" name="図 81263" descr="挿絵, 記号 が含まれている画像&#10;&#10;自動的に生成された説明">
          <a:extLst>
            <a:ext uri="{FF2B5EF4-FFF2-40B4-BE49-F238E27FC236}">
              <a16:creationId xmlns:a16="http://schemas.microsoft.com/office/drawing/2014/main" id="{00000000-0008-0000-0700-0000703D01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5697535" y="60336003"/>
          <a:ext cx="720000" cy="720000"/>
        </a:xfrm>
        <a:prstGeom prst="rect">
          <a:avLst/>
        </a:prstGeom>
      </xdr:spPr>
    </xdr:pic>
    <xdr:clientData/>
  </xdr:twoCellAnchor>
  <xdr:twoCellAnchor>
    <xdr:from>
      <xdr:col>13</xdr:col>
      <xdr:colOff>1280716</xdr:colOff>
      <xdr:row>98</xdr:row>
      <xdr:rowOff>500694</xdr:rowOff>
    </xdr:from>
    <xdr:to>
      <xdr:col>13</xdr:col>
      <xdr:colOff>2000716</xdr:colOff>
      <xdr:row>99</xdr:row>
      <xdr:rowOff>437528</xdr:rowOff>
    </xdr:to>
    <xdr:pic>
      <xdr:nvPicPr>
        <xdr:cNvPr id="81265" name="図 81264" descr="挿絵 が含まれている画像&#10;&#10;自動的に生成された説明">
          <a:extLst>
            <a:ext uri="{FF2B5EF4-FFF2-40B4-BE49-F238E27FC236}">
              <a16:creationId xmlns:a16="http://schemas.microsoft.com/office/drawing/2014/main" id="{00000000-0008-0000-0700-0000713D01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55316" y="62594169"/>
          <a:ext cx="720000" cy="717884"/>
        </a:xfrm>
        <a:prstGeom prst="rect">
          <a:avLst/>
        </a:prstGeom>
      </xdr:spPr>
    </xdr:pic>
    <xdr:clientData/>
  </xdr:twoCellAnchor>
  <xdr:twoCellAnchor>
    <xdr:from>
      <xdr:col>13</xdr:col>
      <xdr:colOff>77055</xdr:colOff>
      <xdr:row>101</xdr:row>
      <xdr:rowOff>254729</xdr:rowOff>
    </xdr:from>
    <xdr:to>
      <xdr:col>13</xdr:col>
      <xdr:colOff>797055</xdr:colOff>
      <xdr:row>101</xdr:row>
      <xdr:rowOff>974729</xdr:rowOff>
    </xdr:to>
    <xdr:pic>
      <xdr:nvPicPr>
        <xdr:cNvPr id="81269" name="図 81268" descr="挿絵, 記号 が含まれている画像&#10;&#10;自動的に生成された説明">
          <a:extLst>
            <a:ext uri="{FF2B5EF4-FFF2-40B4-BE49-F238E27FC236}">
              <a16:creationId xmlns:a16="http://schemas.microsoft.com/office/drawing/2014/main" id="{00000000-0008-0000-0700-0000753D01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5451655" y="64910429"/>
          <a:ext cx="720000" cy="720000"/>
        </a:xfrm>
        <a:prstGeom prst="rect">
          <a:avLst/>
        </a:prstGeom>
      </xdr:spPr>
    </xdr:pic>
    <xdr:clientData/>
  </xdr:twoCellAnchor>
  <xdr:twoCellAnchor>
    <xdr:from>
      <xdr:col>13</xdr:col>
      <xdr:colOff>825633</xdr:colOff>
      <xdr:row>101</xdr:row>
      <xdr:rowOff>251987</xdr:rowOff>
    </xdr:from>
    <xdr:to>
      <xdr:col>13</xdr:col>
      <xdr:colOff>1545633</xdr:colOff>
      <xdr:row>101</xdr:row>
      <xdr:rowOff>971987</xdr:rowOff>
    </xdr:to>
    <xdr:pic>
      <xdr:nvPicPr>
        <xdr:cNvPr id="81270" name="図 81269" descr="挿絵 が含まれている画像&#10;&#10;自動的に生成された説明">
          <a:extLst>
            <a:ext uri="{FF2B5EF4-FFF2-40B4-BE49-F238E27FC236}">
              <a16:creationId xmlns:a16="http://schemas.microsoft.com/office/drawing/2014/main" id="{00000000-0008-0000-0700-0000763D01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200233" y="64907687"/>
          <a:ext cx="720000" cy="720000"/>
        </a:xfrm>
        <a:prstGeom prst="rect">
          <a:avLst/>
        </a:prstGeom>
      </xdr:spPr>
    </xdr:pic>
    <xdr:clientData/>
  </xdr:twoCellAnchor>
  <xdr:twoCellAnchor>
    <xdr:from>
      <xdr:col>13</xdr:col>
      <xdr:colOff>1570487</xdr:colOff>
      <xdr:row>101</xdr:row>
      <xdr:rowOff>251769</xdr:rowOff>
    </xdr:from>
    <xdr:to>
      <xdr:col>13</xdr:col>
      <xdr:colOff>2290487</xdr:colOff>
      <xdr:row>101</xdr:row>
      <xdr:rowOff>971769</xdr:rowOff>
    </xdr:to>
    <xdr:pic>
      <xdr:nvPicPr>
        <xdr:cNvPr id="81271" name="図 81270" descr="挿絵 が含まれている画像&#10;&#10;自動的に生成された説明">
          <a:extLst>
            <a:ext uri="{FF2B5EF4-FFF2-40B4-BE49-F238E27FC236}">
              <a16:creationId xmlns:a16="http://schemas.microsoft.com/office/drawing/2014/main" id="{00000000-0008-0000-0700-0000773D0100}"/>
            </a:ext>
          </a:extLst>
        </xdr:cNvPr>
        <xdr:cNvPicPr preferRelativeResize="0">
          <a:picLocks/>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26945087" y="64907469"/>
          <a:ext cx="720000" cy="72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8201;&#26262;&#21270;&#23550;&#31574;&#32113;&#25324;&#26412;&#37096;\03&#65331;&#65316;&#65319;&#65363;&#26410;&#26469;&#37117;&#24066;&#25512;&#36914;&#35506;\SDGs&#26410;&#26469;&#37117;&#24066;&#25512;&#36914;&#35506;\R2\200_SDGs&#26410;&#26469;&#37117;&#24066;&#25512;&#36914;&#12503;&#12525;&#12472;&#12455;&#12463;&#12488;&#20107;&#26989;\100_&#65331;&#65316;&#65319;&#65363;&#12487;&#12470;&#12452;&#12531;&#12475;&#12531;&#12479;&#12540;&#20107;&#26989;\030_&#35430;&#34892;&#30340;&#21462;&#32068;\02_&#32076;&#28168;\020_SDGs&#37329;&#34701;\02_&#12487;&#12470;&#12452;&#12531;&#12475;&#12531;&#12479;&#12540;\011_&#23450;&#20363;&#20250;&#35696;&#36039;&#26009;\20201113_&#31532;11&#22238;mtg\&#30331;&#37682;&#35469;&#35388;&#21046;&#24230;(&#27665;&#38291;)_&#22806;&#37096;&#35469;&#35388;&#12501;&#12457;&#12540;&#12510;&#12483;&#12488;11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mfg-my.sharepoint.com/03&#65331;&#65316;&#65319;&#65363;&#26410;&#26469;&#37117;&#24066;&#25512;&#36914;&#35506;/SDGs&#26410;&#26469;&#37117;&#24066;&#25512;&#36914;&#35506;/R2/200_SDGs&#26410;&#26469;&#37117;&#24066;&#25512;&#36914;&#12503;&#12525;&#12472;&#12455;&#12463;&#12488;&#20107;&#26989;/100_&#65331;&#65316;&#65319;&#65363;&#12487;&#12470;&#12452;&#12531;&#12475;&#12531;&#12479;&#12540;&#20107;&#26989;/030_&#35430;&#34892;&#30340;&#21462;&#32068;/02_&#32076;&#28168;/020_SDGs&#37329;&#34701;/02_&#12487;&#12470;&#12452;&#12531;&#12475;&#12531;&#12479;&#12540;/011_&#23450;&#20363;&#20250;&#35696;&#36039;&#26009;/20201113_&#31532;11&#22238;mtg/&#30331;&#37682;&#35469;&#35388;&#21046;&#24230;(&#27665;&#38291;)_&#22806;&#37096;&#35469;&#35388;&#12501;&#12457;&#12540;&#12510;&#12483;&#12488;11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mfg-my.sharepoint.com/personal/t503124_d1_jri_co_jp/Documents/yokohama/Sharedfile/2020/41_&#26368;&#32066;&#25104;&#26524;&#29289;/YSDGs&#30331;&#37682;&#35469;&#35388;&#21046;&#24230;(&#27665;&#38291;)_&#22806;&#37096;&#35469;&#35388;&#12501;&#12457;&#12540;&#12510;&#12483;&#12488;03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ご申請にあたって"/>
      <sheetName val="①認証申請書"/>
      <sheetName val="②Y-SDGsチェックシート"/>
      <sheetName val="【記入例】Y-SDGsチェックシート"/>
      <sheetName val="外部評価判定シート"/>
      <sheetName val="診断結果"/>
      <sheetName val="診断結果詳細"/>
      <sheetName val="表示形式"/>
      <sheetName val="【記入例】外部評価判定シート"/>
      <sheetName val="【記入例】診断結果"/>
      <sheetName val="【記入例】診断結果詳細"/>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ご申請にあたって"/>
      <sheetName val="①認証申請書"/>
      <sheetName val="②Y-SDGsチェックシート"/>
      <sheetName val="【記入例】Y-SDGsチェックシート"/>
      <sheetName val="外部評価判定シート"/>
      <sheetName val="診断結果"/>
      <sheetName val="診断結果詳細"/>
      <sheetName val="表示形式"/>
      <sheetName val="【記入例】外部評価判定シート"/>
      <sheetName val="【記入例】診断結果"/>
      <sheetName val="【記入例】診断結果詳細"/>
    </sheetNames>
    <sheetDataSet>
      <sheetData sheetId="0"/>
      <sheetData sheetId="1"/>
      <sheetData sheetId="2"/>
      <sheetData sheetId="3"/>
      <sheetData sheetId="4"/>
      <sheetData sheetId="5">
        <row r="13">
          <cell r="D13" t="str">
            <v>(評価未入力）</v>
          </cell>
        </row>
      </sheetData>
      <sheetData sheetId="6"/>
      <sheetData sheetId="7">
        <row r="11">
          <cell r="B11" t="str">
            <v>★★★Supreme</v>
          </cell>
        </row>
        <row r="12">
          <cell r="B12" t="str">
            <v>★★Superior</v>
          </cell>
        </row>
        <row r="13">
          <cell r="B13" t="str">
            <v>★Standard</v>
          </cell>
        </row>
        <row r="14">
          <cell r="B14" t="str">
            <v>(評価未入力）</v>
          </cell>
        </row>
      </sheetData>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ご申請にあたって"/>
      <sheetName val="①認証申請書"/>
      <sheetName val="②Y-SDGsチェックシート"/>
      <sheetName val="③外部評価判定シート"/>
      <sheetName val="④診断結果"/>
      <sheetName val="⑤診断結果詳細"/>
      <sheetName val="⑥表示形式"/>
      <sheetName val="⑧【検討会用】評価書案"/>
      <sheetName val="⑨評価書"/>
      <sheetName val="⇒"/>
      <sheetName val="【記入例】Y-SDGsチェックシート"/>
      <sheetName val="【記入例】外部評価判定シート"/>
      <sheetName val="【記入例】診断結果"/>
      <sheetName val="【記入例】診断結果詳細"/>
      <sheetName val="評価書案 "/>
      <sheetName val="【委員用】外部評価基準"/>
    </sheetNames>
    <sheetDataSet>
      <sheetData sheetId="0"/>
      <sheetData sheetId="1"/>
      <sheetData sheetId="2"/>
      <sheetData sheetId="3"/>
      <sheetData sheetId="4">
        <row r="13">
          <cell r="D13" t="str">
            <v>(評価未入力）</v>
          </cell>
        </row>
      </sheetData>
      <sheetData sheetId="5"/>
      <sheetData sheetId="6">
        <row r="11">
          <cell r="B11" t="str">
            <v>★★★Supreme</v>
          </cell>
        </row>
        <row r="12">
          <cell r="B12" t="str">
            <v>★★Superior</v>
          </cell>
        </row>
        <row r="13">
          <cell r="B13" t="str">
            <v>★Standard</v>
          </cell>
        </row>
        <row r="14">
          <cell r="B14" t="str">
            <v>(評価未入力）</v>
          </cell>
        </row>
      </sheetData>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person displayName="二宮 昌恵／ＣＳＥ／JRI (ninomiya masae)" id="{680BB700-4DE3-492E-A862-9E1854C6E733}" userId="S::t207522@d1.jri.co.jp::95812b45-51eb-47fb-a13d-4a657bab43c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4" displayName="テーブル14" ref="B25:B33" totalsRowShown="0" headerRowDxfId="7" dataDxfId="6">
  <autoFilter ref="B25:B33" xr:uid="{00000000-0009-0000-0100-000001000000}"/>
  <tableColumns count="1">
    <tableColumn id="1" xr3:uid="{00000000-0010-0000-0000-000001000000}" name="B列　ID・分類" dataDxfId="5"/>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135" displayName="テーブル135" ref="D25:F33" totalsRowShown="0" headerRowDxfId="4" dataDxfId="3">
  <autoFilter ref="D25:F33" xr:uid="{00000000-0009-0000-0100-000002000000}"/>
  <tableColumns count="3">
    <tableColumn id="1" xr3:uid="{00000000-0010-0000-0100-000001000000}" name="B列　ID・分類" dataDxfId="2"/>
    <tableColumn id="3" xr3:uid="{00000000-0010-0000-0100-000003000000}" name="C列1" dataDxfId="1"/>
    <tableColumn id="2" xr3:uid="{00000000-0010-0000-0100-000002000000}" name="C列2" dataDxfId="0"/>
  </tableColumns>
  <tableStyleInfo name="TableStyleLight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O4" dT="2022-12-25T10:46:01.75" personId="{680BB700-4DE3-492E-A862-9E1854C6E733}" id="{33CEEC05-4AF9-411E-A4A1-D0EDB791DFA1}">
    <text>E-2及びE/S/L「製品・サービス」には、排他的加点評価あり</text>
  </threadedComment>
  <threadedComment ref="N5" dT="2022-12-25T10:41:30.54" personId="{680BB700-4DE3-492E-A862-9E1854C6E733}" id="{B4396916-DF11-4DC8-BCB5-18535C841EAC}">
    <text>S2女性比率の1・2問目と3問目は排他</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9.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omments" Target="../comments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1"/>
  <sheetViews>
    <sheetView tabSelected="1" zoomScaleNormal="100" zoomScaleSheetLayoutView="85" workbookViewId="0">
      <selection activeCell="D4" sqref="D4"/>
    </sheetView>
  </sheetViews>
  <sheetFormatPr defaultColWidth="8.75" defaultRowHeight="15.75"/>
  <cols>
    <col min="1" max="1" width="4.75" style="171" customWidth="1"/>
    <col min="2" max="2" width="15.25" style="171" customWidth="1"/>
    <col min="3" max="3" width="5.5" style="171" customWidth="1"/>
    <col min="4" max="4" width="28" style="171" customWidth="1"/>
    <col min="5" max="5" width="21.625" style="171" customWidth="1"/>
    <col min="6" max="6" width="12.375" style="171" customWidth="1"/>
    <col min="7" max="16384" width="8.75" style="171"/>
  </cols>
  <sheetData>
    <row r="1" spans="1:8" ht="25.5" customHeight="1">
      <c r="A1" s="633" t="s">
        <v>406</v>
      </c>
      <c r="B1" s="633"/>
      <c r="C1" s="633"/>
      <c r="D1" s="633"/>
      <c r="E1" s="633"/>
      <c r="F1" s="633"/>
    </row>
    <row r="2" spans="1:8" ht="10.5" customHeight="1">
      <c r="A2" s="172"/>
      <c r="B2" s="172"/>
      <c r="C2" s="172"/>
      <c r="D2" s="172"/>
      <c r="E2" s="172"/>
      <c r="F2" s="172"/>
      <c r="H2" s="173"/>
    </row>
    <row r="3" spans="1:8" ht="12.75" customHeight="1">
      <c r="A3" s="172"/>
      <c r="B3" s="172"/>
      <c r="C3" s="172"/>
      <c r="D3" s="172"/>
      <c r="E3" s="172"/>
      <c r="F3" s="172"/>
    </row>
    <row r="4" spans="1:8" ht="27.75" customHeight="1">
      <c r="A4" s="172" t="s">
        <v>646</v>
      </c>
      <c r="B4" s="172"/>
      <c r="C4" s="172"/>
      <c r="D4" s="249"/>
      <c r="E4" s="174"/>
      <c r="F4" s="361" t="s">
        <v>681</v>
      </c>
    </row>
    <row r="5" spans="1:8" ht="9" customHeight="1">
      <c r="A5" s="172"/>
      <c r="B5" s="172"/>
      <c r="C5" s="172"/>
      <c r="D5" s="175"/>
      <c r="E5" s="172"/>
      <c r="F5" s="172"/>
    </row>
    <row r="6" spans="1:8" ht="9" customHeight="1">
      <c r="A6" s="172"/>
      <c r="B6" s="172"/>
      <c r="C6" s="172"/>
      <c r="D6" s="172"/>
      <c r="E6" s="172"/>
      <c r="F6" s="172"/>
    </row>
    <row r="7" spans="1:8" ht="42" customHeight="1">
      <c r="A7" s="634" t="s">
        <v>601</v>
      </c>
      <c r="B7" s="634"/>
      <c r="C7" s="634"/>
      <c r="D7" s="634"/>
      <c r="E7" s="634"/>
      <c r="F7" s="634"/>
    </row>
    <row r="8" spans="1:8">
      <c r="A8" s="172"/>
      <c r="B8" s="172"/>
      <c r="C8" s="172"/>
      <c r="D8" s="172"/>
      <c r="E8" s="172"/>
      <c r="F8" s="172"/>
    </row>
    <row r="9" spans="1:8" ht="22.5" customHeight="1">
      <c r="A9" s="635" t="s">
        <v>267</v>
      </c>
      <c r="B9" s="636"/>
      <c r="C9" s="636"/>
      <c r="D9" s="636"/>
      <c r="E9" s="637"/>
      <c r="F9" s="638"/>
      <c r="H9" s="176" t="s">
        <v>268</v>
      </c>
    </row>
    <row r="10" spans="1:8" ht="17.25" customHeight="1">
      <c r="A10" s="639" t="s">
        <v>269</v>
      </c>
      <c r="B10" s="640"/>
      <c r="C10" s="641"/>
      <c r="D10" s="641"/>
      <c r="E10" s="642"/>
      <c r="F10" s="643"/>
    </row>
    <row r="11" spans="1:8" ht="26.25" customHeight="1">
      <c r="A11" s="632" t="s">
        <v>600</v>
      </c>
      <c r="B11" s="563"/>
      <c r="C11" s="564"/>
      <c r="D11" s="564"/>
      <c r="E11" s="565"/>
      <c r="F11" s="566"/>
    </row>
    <row r="12" spans="1:8" ht="17.25" customHeight="1">
      <c r="A12" s="562" t="s">
        <v>269</v>
      </c>
      <c r="B12" s="563"/>
      <c r="C12" s="608"/>
      <c r="D12" s="608"/>
      <c r="E12" s="609"/>
      <c r="F12" s="610"/>
    </row>
    <row r="13" spans="1:8" ht="26.25" customHeight="1">
      <c r="A13" s="562" t="s">
        <v>270</v>
      </c>
      <c r="B13" s="563"/>
      <c r="C13" s="611"/>
      <c r="D13" s="611"/>
      <c r="E13" s="612"/>
      <c r="F13" s="613"/>
    </row>
    <row r="14" spans="1:8" ht="15" customHeight="1">
      <c r="A14" s="601" t="s">
        <v>271</v>
      </c>
      <c r="B14" s="614"/>
      <c r="C14" s="617"/>
      <c r="D14" s="617"/>
      <c r="E14" s="618"/>
      <c r="F14" s="619"/>
    </row>
    <row r="15" spans="1:8" ht="11.25" customHeight="1">
      <c r="A15" s="615"/>
      <c r="B15" s="616"/>
      <c r="C15" s="620" t="s">
        <v>272</v>
      </c>
      <c r="D15" s="620"/>
      <c r="E15" s="621"/>
      <c r="F15" s="622"/>
      <c r="G15" s="177"/>
    </row>
    <row r="16" spans="1:8" ht="26.25" customHeight="1">
      <c r="A16" s="606" t="s">
        <v>363</v>
      </c>
      <c r="B16" s="607"/>
      <c r="C16" s="611"/>
      <c r="D16" s="611"/>
      <c r="E16" s="612"/>
      <c r="F16" s="613"/>
    </row>
    <row r="17" spans="1:6" ht="18.75" customHeight="1">
      <c r="A17" s="601" t="s">
        <v>283</v>
      </c>
      <c r="B17" s="614"/>
      <c r="C17" s="626" t="s">
        <v>712</v>
      </c>
      <c r="D17" s="627"/>
      <c r="E17" s="627"/>
      <c r="F17" s="628"/>
    </row>
    <row r="18" spans="1:6" ht="11.25" customHeight="1">
      <c r="A18" s="615"/>
      <c r="B18" s="616"/>
      <c r="C18" s="629"/>
      <c r="D18" s="630"/>
      <c r="E18" s="630"/>
      <c r="F18" s="631"/>
    </row>
    <row r="19" spans="1:6" ht="26.25" customHeight="1">
      <c r="A19" s="606" t="s">
        <v>364</v>
      </c>
      <c r="B19" s="607"/>
      <c r="C19" s="623"/>
      <c r="D19" s="623"/>
      <c r="E19" s="624"/>
      <c r="F19" s="625"/>
    </row>
    <row r="20" spans="1:6" ht="26.25" customHeight="1">
      <c r="A20" s="606" t="s">
        <v>365</v>
      </c>
      <c r="B20" s="607"/>
      <c r="C20" s="611"/>
      <c r="D20" s="611"/>
      <c r="E20" s="612"/>
      <c r="F20" s="613"/>
    </row>
    <row r="21" spans="1:6" ht="12.75" customHeight="1">
      <c r="A21" s="593" t="s">
        <v>273</v>
      </c>
      <c r="B21" s="594"/>
      <c r="C21" s="544" t="s">
        <v>274</v>
      </c>
      <c r="D21" s="545" t="s">
        <v>275</v>
      </c>
      <c r="E21" s="542"/>
      <c r="F21" s="543"/>
    </row>
    <row r="22" spans="1:6" ht="22.5" customHeight="1">
      <c r="A22" s="595"/>
      <c r="B22" s="596"/>
      <c r="C22" s="597"/>
      <c r="D22" s="598"/>
      <c r="E22" s="599"/>
      <c r="F22" s="600"/>
    </row>
    <row r="23" spans="1:6" ht="12.75" customHeight="1">
      <c r="A23" s="601" t="s">
        <v>713</v>
      </c>
      <c r="B23" s="594"/>
      <c r="C23" s="546" t="s">
        <v>274</v>
      </c>
      <c r="D23" s="545" t="s">
        <v>275</v>
      </c>
      <c r="E23" s="542"/>
      <c r="F23" s="543"/>
    </row>
    <row r="24" spans="1:6" ht="22.5" customHeight="1">
      <c r="A24" s="595"/>
      <c r="B24" s="596"/>
      <c r="C24" s="602"/>
      <c r="D24" s="603"/>
      <c r="E24" s="604"/>
      <c r="F24" s="605"/>
    </row>
    <row r="25" spans="1:6" ht="26.25" customHeight="1">
      <c r="A25" s="606" t="s">
        <v>276</v>
      </c>
      <c r="B25" s="607"/>
      <c r="C25" s="564"/>
      <c r="D25" s="564"/>
      <c r="E25" s="565"/>
      <c r="F25" s="566"/>
    </row>
    <row r="26" spans="1:6" ht="17.25" customHeight="1">
      <c r="A26" s="562" t="s">
        <v>269</v>
      </c>
      <c r="B26" s="563"/>
      <c r="C26" s="564"/>
      <c r="D26" s="564"/>
      <c r="E26" s="565"/>
      <c r="F26" s="566"/>
    </row>
    <row r="27" spans="1:6" ht="26.25" customHeight="1">
      <c r="A27" s="562" t="s">
        <v>407</v>
      </c>
      <c r="B27" s="563"/>
      <c r="C27" s="564"/>
      <c r="D27" s="564"/>
      <c r="E27" s="565"/>
      <c r="F27" s="566"/>
    </row>
    <row r="28" spans="1:6" ht="17.25" customHeight="1">
      <c r="A28" s="557" t="s">
        <v>277</v>
      </c>
      <c r="B28" s="558"/>
      <c r="C28" s="559"/>
      <c r="D28" s="560"/>
      <c r="E28" s="560"/>
      <c r="F28" s="561"/>
    </row>
    <row r="29" spans="1:6" ht="26.25" customHeight="1">
      <c r="A29" s="562" t="s">
        <v>278</v>
      </c>
      <c r="B29" s="563"/>
      <c r="C29" s="564"/>
      <c r="D29" s="564"/>
      <c r="E29" s="565"/>
      <c r="F29" s="566"/>
    </row>
    <row r="30" spans="1:6" ht="26.25" customHeight="1">
      <c r="A30" s="567" t="s">
        <v>279</v>
      </c>
      <c r="B30" s="568"/>
      <c r="C30" s="569"/>
      <c r="D30" s="570"/>
      <c r="E30" s="571"/>
      <c r="F30" s="572"/>
    </row>
    <row r="31" spans="1:6" ht="25.5" customHeight="1">
      <c r="A31" s="576" t="s">
        <v>684</v>
      </c>
      <c r="B31" s="577"/>
      <c r="C31" s="577"/>
      <c r="D31" s="577"/>
      <c r="E31" s="578"/>
      <c r="F31" s="579"/>
    </row>
    <row r="32" spans="1:6" ht="41.25" customHeight="1">
      <c r="A32" s="540" t="s">
        <v>682</v>
      </c>
      <c r="B32" s="580" t="s">
        <v>280</v>
      </c>
      <c r="C32" s="580"/>
      <c r="D32" s="580"/>
      <c r="E32" s="581"/>
      <c r="F32" s="582"/>
    </row>
    <row r="33" spans="1:6" ht="41.25" customHeight="1">
      <c r="A33" s="540" t="s">
        <v>682</v>
      </c>
      <c r="B33" s="583" t="s">
        <v>361</v>
      </c>
      <c r="C33" s="583"/>
      <c r="D33" s="583"/>
      <c r="E33" s="584"/>
      <c r="F33" s="585"/>
    </row>
    <row r="34" spans="1:6" ht="41.25" customHeight="1">
      <c r="A34" s="540" t="s">
        <v>682</v>
      </c>
      <c r="B34" s="581" t="s">
        <v>644</v>
      </c>
      <c r="C34" s="591"/>
      <c r="D34" s="591"/>
      <c r="E34" s="591"/>
      <c r="F34" s="592"/>
    </row>
    <row r="35" spans="1:6" ht="41.25" customHeight="1">
      <c r="A35" s="540" t="s">
        <v>682</v>
      </c>
      <c r="B35" s="584" t="s">
        <v>281</v>
      </c>
      <c r="C35" s="586"/>
      <c r="D35" s="586"/>
      <c r="E35" s="586"/>
      <c r="F35" s="587"/>
    </row>
    <row r="36" spans="1:6" ht="41.25" customHeight="1">
      <c r="A36" s="540" t="s">
        <v>682</v>
      </c>
      <c r="B36" s="580" t="s">
        <v>282</v>
      </c>
      <c r="C36" s="580"/>
      <c r="D36" s="580"/>
      <c r="E36" s="581"/>
      <c r="F36" s="582"/>
    </row>
    <row r="37" spans="1:6" ht="41.25" customHeight="1">
      <c r="A37" s="540" t="s">
        <v>682</v>
      </c>
      <c r="B37" s="583" t="s">
        <v>710</v>
      </c>
      <c r="C37" s="583"/>
      <c r="D37" s="583"/>
      <c r="E37" s="584"/>
      <c r="F37" s="585"/>
    </row>
    <row r="38" spans="1:6" ht="41.25" customHeight="1">
      <c r="A38" s="540" t="s">
        <v>682</v>
      </c>
      <c r="B38" s="580" t="s">
        <v>711</v>
      </c>
      <c r="C38" s="580"/>
      <c r="D38" s="580"/>
      <c r="E38" s="581"/>
      <c r="F38" s="582"/>
    </row>
    <row r="39" spans="1:6" ht="41.25" customHeight="1">
      <c r="A39" s="540" t="s">
        <v>682</v>
      </c>
      <c r="B39" s="588" t="s">
        <v>362</v>
      </c>
      <c r="C39" s="588"/>
      <c r="D39" s="588"/>
      <c r="E39" s="589"/>
      <c r="F39" s="590"/>
    </row>
    <row r="40" spans="1:6" ht="41.25" customHeight="1">
      <c r="A40" s="541" t="s">
        <v>682</v>
      </c>
      <c r="B40" s="573" t="s">
        <v>602</v>
      </c>
      <c r="C40" s="573"/>
      <c r="D40" s="573"/>
      <c r="E40" s="574"/>
      <c r="F40" s="575"/>
    </row>
    <row r="41" spans="1:6">
      <c r="F41" s="178"/>
    </row>
  </sheetData>
  <sheetProtection algorithmName="SHA-512" hashValue="X4X0QZhjtd4ZPPvandG59yq/xbpE6C2ky1tHf/K0v9qu5ymq0c8+ISAyWOe5IPv9gO1Ca9cB/ElT4T8gTDqntQ==" saltValue="eIBoVdGelJcS439IMnY2Tw==" spinCount="100000" sheet="1" objects="1" scenarios="1"/>
  <mergeCells count="48">
    <mergeCell ref="A11:B11"/>
    <mergeCell ref="C11:F11"/>
    <mergeCell ref="A1:F1"/>
    <mergeCell ref="A7:F7"/>
    <mergeCell ref="A9:F9"/>
    <mergeCell ref="A10:B10"/>
    <mergeCell ref="C10:F10"/>
    <mergeCell ref="A16:B16"/>
    <mergeCell ref="C16:F16"/>
    <mergeCell ref="A20:B20"/>
    <mergeCell ref="C20:F20"/>
    <mergeCell ref="A19:B19"/>
    <mergeCell ref="C19:F19"/>
    <mergeCell ref="A17:B18"/>
    <mergeCell ref="C17:F18"/>
    <mergeCell ref="A12:B12"/>
    <mergeCell ref="C12:F12"/>
    <mergeCell ref="A13:B13"/>
    <mergeCell ref="C13:F13"/>
    <mergeCell ref="A14:B15"/>
    <mergeCell ref="C14:F14"/>
    <mergeCell ref="C15:F15"/>
    <mergeCell ref="C27:F27"/>
    <mergeCell ref="A21:B22"/>
    <mergeCell ref="C22:F22"/>
    <mergeCell ref="A23:B24"/>
    <mergeCell ref="C24:F24"/>
    <mergeCell ref="A25:B25"/>
    <mergeCell ref="C25:F25"/>
    <mergeCell ref="A26:B26"/>
    <mergeCell ref="C26:F26"/>
    <mergeCell ref="A27:B27"/>
    <mergeCell ref="B40:F40"/>
    <mergeCell ref="A31:F31"/>
    <mergeCell ref="B32:F32"/>
    <mergeCell ref="B33:F33"/>
    <mergeCell ref="B35:F35"/>
    <mergeCell ref="B36:F36"/>
    <mergeCell ref="B37:F37"/>
    <mergeCell ref="B38:F38"/>
    <mergeCell ref="B39:F39"/>
    <mergeCell ref="B34:F34"/>
    <mergeCell ref="A28:B28"/>
    <mergeCell ref="C28:F28"/>
    <mergeCell ref="A29:B29"/>
    <mergeCell ref="C29:F29"/>
    <mergeCell ref="A30:B30"/>
    <mergeCell ref="C30:F30"/>
  </mergeCells>
  <phoneticPr fontId="1"/>
  <dataValidations count="4">
    <dataValidation type="list" errorStyle="warning" allowBlank="1" showInputMessage="1" sqref="C17:F18" xr:uid="{00000000-0002-0000-0000-000000000000}">
      <formula1>"該当する規模をお選びください。,個人事業主,中小企業,大企業"</formula1>
    </dataValidation>
    <dataValidation type="list" allowBlank="1" showInputMessage="1" showErrorMessage="1" sqref="C28:F28" xr:uid="{00000000-0002-0000-0000-000001000000}">
      <formula1>"本社,事業所"</formula1>
    </dataValidation>
    <dataValidation type="list" allowBlank="1" showInputMessage="1" showErrorMessage="1" sqref="C14:F14" xr:uid="{00000000-0002-0000-0000-000002000000}">
      <formula1>"A（農業，林業）,B（漁業）,C（鉱業，採石業，砂利採取業）,D（建設業）,E（製造業）,F（電気・ガス・熱供給・水道業）,G（情報通信業）,H（運輸業，郵便業）,I（卸売業，小売業）,J（金融業，保険業）,K（不動産業，物品賃貸業）,L（学術研究，専門・技術サービス業）,M（宿泊業，飲食サービス業）,N（生活関連サービス業，娯楽業）,O（教育，学習支援業）,P（医療，福祉）,Q（複合サービス事業）,R（サービス業）,S（公務（他に分類されるものを除く））,T（分類不能の産業）"</formula1>
    </dataValidation>
    <dataValidation type="list" showInputMessage="1" showErrorMessage="1" sqref="A32:A40" xr:uid="{007228EA-1D0F-4520-A910-171A2F0C6D07}">
      <formula1>"□,■"</formula1>
    </dataValidation>
  </dataValidations>
  <pageMargins left="0.7" right="0.7" top="0.75" bottom="0.75" header="0.3" footer="0.3"/>
  <pageSetup paperSize="9" scale="65" orientation="portrait" horizontalDpi="300" verticalDpi="300" r:id="rId1"/>
  <headerFooter>
    <oddHeader>&amp;L（様式第１号）</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J96"/>
  <sheetViews>
    <sheetView showGridLines="0" showZeros="0" topLeftCell="B1" zoomScaleNormal="100" zoomScaleSheetLayoutView="40" workbookViewId="0">
      <selection activeCell="E7" sqref="E7"/>
    </sheetView>
  </sheetViews>
  <sheetFormatPr defaultColWidth="8" defaultRowHeight="24"/>
  <cols>
    <col min="1" max="1" width="7.625" style="403" hidden="1" customWidth="1"/>
    <col min="2" max="2" width="7.375" style="436" customWidth="1"/>
    <col min="3" max="3" width="16" style="246" customWidth="1"/>
    <col min="4" max="4" width="31.125" style="437" customWidth="1"/>
    <col min="5" max="5" width="5.875" style="437" customWidth="1"/>
    <col min="6" max="6" width="56.75" style="403" customWidth="1"/>
    <col min="7" max="8" width="55.625" style="409" hidden="1" customWidth="1"/>
    <col min="9" max="11" width="24.375" style="440" hidden="1" customWidth="1"/>
    <col min="12" max="12" width="59.75" style="437" customWidth="1"/>
    <col min="13" max="13" width="19.25" style="437" customWidth="1"/>
    <col min="14" max="14" width="25.625" style="437" customWidth="1"/>
    <col min="15" max="15" width="1.625" style="401" customWidth="1"/>
    <col min="16" max="16384" width="8" style="403"/>
  </cols>
  <sheetData>
    <row r="1" spans="2:16" s="552" customFormat="1" ht="29.25" customHeight="1">
      <c r="B1" s="547"/>
      <c r="C1" s="548"/>
      <c r="D1" s="549"/>
      <c r="E1" s="549"/>
      <c r="F1" s="550"/>
      <c r="G1" s="551"/>
      <c r="H1" s="551"/>
      <c r="I1" s="551"/>
      <c r="J1" s="551"/>
      <c r="K1" s="551"/>
      <c r="L1" s="549"/>
      <c r="M1" s="550"/>
      <c r="N1" s="359" t="str">
        <f>'様式1号（基本情報）'!F4</f>
        <v>第５回様式</v>
      </c>
      <c r="O1" s="550"/>
      <c r="P1" s="550"/>
    </row>
    <row r="2" spans="2:16" s="552" customFormat="1" ht="29.25" customHeight="1">
      <c r="B2" s="553"/>
      <c r="C2" s="548"/>
      <c r="D2" s="549"/>
      <c r="E2" s="549"/>
      <c r="F2" s="554"/>
      <c r="G2" s="555"/>
      <c r="H2" s="555"/>
      <c r="I2" s="551"/>
      <c r="J2" s="551"/>
      <c r="K2" s="551"/>
      <c r="L2" s="549"/>
      <c r="N2" s="556">
        <f>'様式1号（基本情報）'!$C$11</f>
        <v>0</v>
      </c>
      <c r="O2" s="549"/>
      <c r="P2" s="550"/>
    </row>
    <row r="3" spans="2:16" ht="33.75" customHeight="1">
      <c r="B3" s="644" t="s">
        <v>467</v>
      </c>
      <c r="C3" s="644"/>
      <c r="D3" s="644"/>
      <c r="E3" s="644"/>
      <c r="F3" s="644"/>
      <c r="G3" s="644"/>
      <c r="H3" s="644"/>
      <c r="I3" s="644"/>
      <c r="J3" s="644"/>
      <c r="K3" s="644"/>
      <c r="L3" s="644"/>
      <c r="M3" s="644"/>
      <c r="N3" s="644"/>
      <c r="O3" s="644"/>
      <c r="P3" s="401"/>
    </row>
    <row r="4" spans="2:16" ht="12.75" customHeight="1">
      <c r="B4" s="404"/>
      <c r="C4" s="404"/>
      <c r="D4" s="404"/>
      <c r="E4" s="404"/>
      <c r="F4" s="404"/>
      <c r="G4" s="405"/>
      <c r="H4" s="405"/>
      <c r="I4" s="405"/>
      <c r="J4" s="405"/>
      <c r="K4" s="405"/>
      <c r="L4" s="404"/>
      <c r="M4" s="404"/>
      <c r="N4" s="404"/>
      <c r="O4" s="404"/>
      <c r="P4" s="401"/>
    </row>
    <row r="5" spans="2:16" ht="46.5" customHeight="1">
      <c r="B5" s="403"/>
      <c r="C5" s="645" t="s">
        <v>706</v>
      </c>
      <c r="D5" s="645"/>
      <c r="E5" s="645"/>
      <c r="F5" s="645"/>
      <c r="G5" s="645"/>
      <c r="H5" s="645"/>
      <c r="I5" s="645"/>
      <c r="J5" s="645"/>
      <c r="K5" s="645"/>
      <c r="L5" s="645"/>
      <c r="M5" s="645"/>
      <c r="N5" s="404"/>
      <c r="O5" s="404"/>
      <c r="P5" s="401"/>
    </row>
    <row r="6" spans="2:16" ht="5.25" customHeight="1" thickBot="1">
      <c r="B6" s="404"/>
      <c r="C6" s="406"/>
      <c r="D6" s="404"/>
      <c r="E6" s="404"/>
      <c r="F6" s="404"/>
      <c r="G6" s="405"/>
      <c r="H6" s="405"/>
      <c r="I6" s="405"/>
      <c r="J6" s="405"/>
      <c r="K6" s="405"/>
      <c r="L6" s="404"/>
      <c r="M6" s="404"/>
      <c r="N6" s="404"/>
      <c r="O6" s="404"/>
      <c r="P6" s="401"/>
    </row>
    <row r="7" spans="2:16" ht="23.25" customHeight="1">
      <c r="B7" s="404"/>
      <c r="C7" s="732" t="s">
        <v>701</v>
      </c>
      <c r="D7" s="733"/>
      <c r="E7" s="535" t="s">
        <v>683</v>
      </c>
      <c r="F7" s="521" t="s">
        <v>691</v>
      </c>
      <c r="G7" s="522"/>
      <c r="H7" s="522"/>
      <c r="I7" s="522"/>
      <c r="J7" s="522"/>
      <c r="K7" s="522"/>
      <c r="L7" s="729" t="s">
        <v>697</v>
      </c>
      <c r="M7" s="404"/>
      <c r="N7" s="404"/>
      <c r="O7" s="404"/>
      <c r="P7" s="401"/>
    </row>
    <row r="8" spans="2:16" ht="23.25" customHeight="1">
      <c r="B8" s="404"/>
      <c r="C8" s="734"/>
      <c r="D8" s="735"/>
      <c r="E8" s="536" t="s">
        <v>682</v>
      </c>
      <c r="F8" s="523" t="s">
        <v>692</v>
      </c>
      <c r="G8" s="404"/>
      <c r="H8" s="524" t="s">
        <v>696</v>
      </c>
      <c r="I8" s="404"/>
      <c r="J8" s="404"/>
      <c r="K8" s="404"/>
      <c r="L8" s="730"/>
      <c r="M8" s="404"/>
      <c r="N8" s="404"/>
      <c r="O8" s="404"/>
      <c r="P8" s="401"/>
    </row>
    <row r="9" spans="2:16" ht="23.25" customHeight="1" thickBot="1">
      <c r="B9" s="404"/>
      <c r="C9" s="734"/>
      <c r="D9" s="735"/>
      <c r="E9" s="537" t="s">
        <v>682</v>
      </c>
      <c r="F9" s="525" t="s">
        <v>693</v>
      </c>
      <c r="G9" s="404"/>
      <c r="H9" s="404"/>
      <c r="I9" s="404"/>
      <c r="J9" s="404"/>
      <c r="K9" s="404"/>
      <c r="L9" s="730"/>
      <c r="M9" s="404"/>
      <c r="N9" s="404"/>
      <c r="O9" s="404"/>
      <c r="P9" s="401"/>
    </row>
    <row r="10" spans="2:16" ht="57.75" customHeight="1" thickTop="1" thickBot="1">
      <c r="B10" s="404"/>
      <c r="C10" s="736"/>
      <c r="D10" s="737"/>
      <c r="E10" s="538" t="s">
        <v>682</v>
      </c>
      <c r="F10" s="526" t="s">
        <v>703</v>
      </c>
      <c r="G10" s="527"/>
      <c r="H10" s="527"/>
      <c r="I10" s="527"/>
      <c r="J10" s="527"/>
      <c r="K10" s="527"/>
      <c r="L10" s="731"/>
      <c r="M10" s="404"/>
      <c r="N10" s="404"/>
      <c r="O10" s="404"/>
      <c r="P10" s="401"/>
    </row>
    <row r="11" spans="2:16" ht="48" customHeight="1" thickBot="1">
      <c r="B11" s="404"/>
      <c r="C11" s="738" t="s">
        <v>702</v>
      </c>
      <c r="D11" s="739"/>
      <c r="E11" s="539" t="s">
        <v>682</v>
      </c>
      <c r="F11" s="528" t="s">
        <v>705</v>
      </c>
      <c r="G11" s="529"/>
      <c r="H11" s="529"/>
      <c r="I11" s="529"/>
      <c r="J11" s="529"/>
      <c r="K11" s="529"/>
      <c r="L11" s="530" t="s">
        <v>698</v>
      </c>
      <c r="M11" s="404"/>
      <c r="N11" s="404"/>
      <c r="O11" s="404"/>
      <c r="P11" s="401"/>
    </row>
    <row r="12" spans="2:16" ht="13.5" customHeight="1">
      <c r="B12" s="404"/>
      <c r="C12" s="403"/>
      <c r="D12" s="407"/>
      <c r="E12" s="407"/>
      <c r="F12" s="408"/>
      <c r="G12" s="405"/>
      <c r="H12" s="405"/>
      <c r="I12" s="405"/>
      <c r="J12" s="405"/>
      <c r="K12" s="405"/>
      <c r="L12" s="404"/>
      <c r="M12" s="404"/>
      <c r="N12" s="404"/>
      <c r="O12" s="404"/>
      <c r="P12" s="401"/>
    </row>
    <row r="13" spans="2:16" ht="105.75" customHeight="1">
      <c r="B13" s="645" t="s">
        <v>707</v>
      </c>
      <c r="C13" s="645"/>
      <c r="D13" s="645"/>
      <c r="E13" s="645"/>
      <c r="F13" s="645"/>
      <c r="G13" s="645"/>
      <c r="H13" s="645"/>
      <c r="I13" s="645"/>
      <c r="J13" s="645"/>
      <c r="K13" s="645"/>
      <c r="L13" s="645"/>
      <c r="M13" s="645"/>
      <c r="N13" s="645"/>
      <c r="O13" s="645"/>
      <c r="P13" s="401"/>
    </row>
    <row r="14" spans="2:16" ht="12" customHeight="1" thickBot="1">
      <c r="B14" s="402"/>
      <c r="C14" s="402"/>
      <c r="D14" s="400"/>
      <c r="E14" s="400"/>
      <c r="I14" s="410"/>
      <c r="J14" s="410"/>
      <c r="K14" s="410"/>
      <c r="L14" s="400"/>
      <c r="M14" s="400"/>
      <c r="N14" s="400"/>
    </row>
    <row r="15" spans="2:16" s="471" customFormat="1" ht="24" customHeight="1">
      <c r="B15" s="411" t="s">
        <v>4</v>
      </c>
      <c r="C15" s="412" t="s">
        <v>5</v>
      </c>
      <c r="D15" s="412" t="s">
        <v>264</v>
      </c>
      <c r="E15" s="413"/>
      <c r="F15" s="414" t="s">
        <v>265</v>
      </c>
      <c r="G15" s="415"/>
      <c r="H15" s="415"/>
      <c r="I15" s="334"/>
      <c r="J15" s="334"/>
      <c r="K15" s="335"/>
      <c r="L15" s="416" t="s">
        <v>266</v>
      </c>
      <c r="M15" s="744" t="s">
        <v>80</v>
      </c>
      <c r="N15" s="745"/>
      <c r="O15" s="472"/>
    </row>
    <row r="16" spans="2:16" s="471" customFormat="1" ht="51" customHeight="1" thickBot="1">
      <c r="B16" s="417"/>
      <c r="C16" s="7"/>
      <c r="D16" s="7"/>
      <c r="E16" s="748" t="s">
        <v>699</v>
      </c>
      <c r="F16" s="749"/>
      <c r="G16" s="480" t="s">
        <v>151</v>
      </c>
      <c r="H16" s="480" t="s">
        <v>150</v>
      </c>
      <c r="I16" s="481"/>
      <c r="J16" s="481"/>
      <c r="K16" s="482"/>
      <c r="L16" s="483" t="s">
        <v>704</v>
      </c>
      <c r="M16" s="746"/>
      <c r="N16" s="747"/>
      <c r="O16" s="472"/>
    </row>
    <row r="17" spans="1:15" ht="88.5" customHeight="1">
      <c r="A17" s="473" t="s">
        <v>0</v>
      </c>
      <c r="B17" s="750" t="s">
        <v>515</v>
      </c>
      <c r="C17" s="752" t="s">
        <v>11</v>
      </c>
      <c r="D17" s="667" t="s">
        <v>97</v>
      </c>
      <c r="E17" s="442" t="s">
        <v>683</v>
      </c>
      <c r="F17" s="443" t="s">
        <v>595</v>
      </c>
      <c r="G17" s="444" t="str">
        <f>D17</f>
        <v>●自社の事業活動に伴う環境負荷を低減するためのマネジメント体制を構築している。</v>
      </c>
      <c r="H17" s="445" t="s">
        <v>158</v>
      </c>
      <c r="I17" s="446" t="b">
        <f>IF(E17="■",TRUE,FALSE)</f>
        <v>0</v>
      </c>
      <c r="J17" s="446">
        <v>1</v>
      </c>
      <c r="K17" s="447">
        <f>IFERROR(VLOOKUP(TRUE,I17:J17,2,FALSE),0)</f>
        <v>0</v>
      </c>
      <c r="L17" s="756" t="s">
        <v>481</v>
      </c>
      <c r="M17" s="531" t="s">
        <v>498</v>
      </c>
      <c r="N17" s="661"/>
      <c r="O17" s="472"/>
    </row>
    <row r="18" spans="1:15" ht="88.5" customHeight="1">
      <c r="A18" s="473" t="s">
        <v>0</v>
      </c>
      <c r="B18" s="751"/>
      <c r="C18" s="753"/>
      <c r="D18" s="680"/>
      <c r="E18" s="448" t="s">
        <v>682</v>
      </c>
      <c r="F18" s="449" t="s">
        <v>593</v>
      </c>
      <c r="G18" s="444" t="str">
        <f>D17</f>
        <v>●自社の事業活動に伴う環境負荷を低減するためのマネジメント体制を構築している。</v>
      </c>
      <c r="H18" s="445" t="s">
        <v>158</v>
      </c>
      <c r="I18" s="446" t="b">
        <f t="shared" ref="I18:I81" si="0">IF(E18="■",TRUE,FALSE)</f>
        <v>0</v>
      </c>
      <c r="J18" s="446">
        <v>2</v>
      </c>
      <c r="K18" s="447">
        <f>IFERROR(VLOOKUP(TRUE,I18:J18,2,FALSE),0)</f>
        <v>0</v>
      </c>
      <c r="L18" s="722"/>
      <c r="M18" s="531" t="s">
        <v>498</v>
      </c>
      <c r="N18" s="662"/>
      <c r="O18" s="472"/>
    </row>
    <row r="19" spans="1:15" ht="88.5" customHeight="1">
      <c r="A19" s="473" t="s">
        <v>0</v>
      </c>
      <c r="B19" s="754"/>
      <c r="C19" s="755"/>
      <c r="D19" s="421" t="s">
        <v>238</v>
      </c>
      <c r="E19" s="448" t="s">
        <v>682</v>
      </c>
      <c r="F19" s="449" t="s">
        <v>239</v>
      </c>
      <c r="G19" s="450" t="str">
        <f>D19</f>
        <v>●自社の環境への取組を開示している。</v>
      </c>
      <c r="H19" s="451" t="s">
        <v>240</v>
      </c>
      <c r="I19" s="446" t="b">
        <f t="shared" si="0"/>
        <v>0</v>
      </c>
      <c r="J19" s="446">
        <v>1</v>
      </c>
      <c r="K19" s="447">
        <f t="shared" ref="K19:K83" si="1">IFERROR(VLOOKUP(TRUE,I19:J19,2,FALSE),0)</f>
        <v>0</v>
      </c>
      <c r="L19" s="647"/>
      <c r="M19" s="531">
        <v>12.6</v>
      </c>
      <c r="N19" s="743"/>
      <c r="O19" s="472"/>
    </row>
    <row r="20" spans="1:15" ht="44.25" customHeight="1">
      <c r="A20" s="473" t="s">
        <v>0</v>
      </c>
      <c r="B20" s="750" t="s">
        <v>537</v>
      </c>
      <c r="C20" s="752" t="s">
        <v>241</v>
      </c>
      <c r="D20" s="667" t="s">
        <v>202</v>
      </c>
      <c r="E20" s="448" t="s">
        <v>682</v>
      </c>
      <c r="F20" s="449" t="s">
        <v>54</v>
      </c>
      <c r="G20" s="450" t="str">
        <f>D20</f>
        <v>●脱炭素に向けて、省エネに取り組んでいる。</v>
      </c>
      <c r="H20" s="451" t="s">
        <v>145</v>
      </c>
      <c r="I20" s="446" t="b">
        <f t="shared" si="0"/>
        <v>0</v>
      </c>
      <c r="J20" s="446">
        <v>1</v>
      </c>
      <c r="K20" s="447">
        <f t="shared" si="1"/>
        <v>0</v>
      </c>
      <c r="L20" s="646" t="s">
        <v>211</v>
      </c>
      <c r="M20" s="531" t="s">
        <v>499</v>
      </c>
      <c r="N20" s="419"/>
      <c r="O20" s="472"/>
    </row>
    <row r="21" spans="1:15" ht="36" customHeight="1">
      <c r="A21" s="473"/>
      <c r="B21" s="751"/>
      <c r="C21" s="753"/>
      <c r="D21" s="680"/>
      <c r="E21" s="448" t="s">
        <v>682</v>
      </c>
      <c r="F21" s="449" t="s">
        <v>74</v>
      </c>
      <c r="G21" s="450" t="str">
        <f>D20</f>
        <v>●脱炭素に向けて、省エネに取り組んでいる。</v>
      </c>
      <c r="H21" s="451" t="s">
        <v>121</v>
      </c>
      <c r="I21" s="446" t="b">
        <f t="shared" si="0"/>
        <v>0</v>
      </c>
      <c r="J21" s="446">
        <v>1</v>
      </c>
      <c r="K21" s="447">
        <f t="shared" si="1"/>
        <v>0</v>
      </c>
      <c r="L21" s="722"/>
      <c r="M21" s="531" t="s">
        <v>500</v>
      </c>
      <c r="N21" s="420"/>
      <c r="O21" s="472"/>
    </row>
    <row r="22" spans="1:15" ht="36" customHeight="1">
      <c r="A22" s="473" t="s">
        <v>0</v>
      </c>
      <c r="B22" s="706"/>
      <c r="C22" s="711"/>
      <c r="D22" s="681"/>
      <c r="E22" s="448" t="s">
        <v>682</v>
      </c>
      <c r="F22" s="449" t="s">
        <v>301</v>
      </c>
      <c r="G22" s="450" t="str">
        <f>D20</f>
        <v>●脱炭素に向けて、省エネに取り組んでいる。</v>
      </c>
      <c r="H22" s="451" t="s">
        <v>162</v>
      </c>
      <c r="I22" s="446" t="b">
        <f t="shared" si="0"/>
        <v>0</v>
      </c>
      <c r="J22" s="446">
        <v>1</v>
      </c>
      <c r="K22" s="447">
        <f t="shared" si="1"/>
        <v>0</v>
      </c>
      <c r="L22" s="722"/>
      <c r="M22" s="531" t="s">
        <v>501</v>
      </c>
      <c r="N22" s="423"/>
      <c r="O22" s="472"/>
    </row>
    <row r="23" spans="1:15" ht="66.599999999999994" customHeight="1">
      <c r="A23" s="473"/>
      <c r="B23" s="706"/>
      <c r="C23" s="711"/>
      <c r="D23" s="667" t="s">
        <v>487</v>
      </c>
      <c r="E23" s="448" t="s">
        <v>682</v>
      </c>
      <c r="F23" s="449" t="s">
        <v>45</v>
      </c>
      <c r="G23" s="450" t="str">
        <f>D23</f>
        <v>●脱炭素に向けて、再生可能エネルギーの利用を進めている。</v>
      </c>
      <c r="H23" s="451" t="s">
        <v>146</v>
      </c>
      <c r="I23" s="446" t="b">
        <f t="shared" si="0"/>
        <v>0</v>
      </c>
      <c r="J23" s="446">
        <v>2</v>
      </c>
      <c r="K23" s="447">
        <f t="shared" si="1"/>
        <v>0</v>
      </c>
      <c r="L23" s="646" t="s">
        <v>212</v>
      </c>
      <c r="M23" s="531" t="s">
        <v>502</v>
      </c>
      <c r="N23" s="420"/>
      <c r="O23" s="472"/>
    </row>
    <row r="24" spans="1:15" ht="66.599999999999994" customHeight="1">
      <c r="A24" s="473"/>
      <c r="B24" s="670"/>
      <c r="C24" s="672"/>
      <c r="D24" s="681"/>
      <c r="E24" s="448" t="s">
        <v>682</v>
      </c>
      <c r="F24" s="449" t="s">
        <v>101</v>
      </c>
      <c r="G24" s="450" t="str">
        <f>D23</f>
        <v>●脱炭素に向けて、再生可能エネルギーの利用を進めている。</v>
      </c>
      <c r="H24" s="451" t="s">
        <v>122</v>
      </c>
      <c r="I24" s="446" t="b">
        <f t="shared" si="0"/>
        <v>0</v>
      </c>
      <c r="J24" s="446">
        <v>2</v>
      </c>
      <c r="K24" s="447">
        <f t="shared" si="1"/>
        <v>0</v>
      </c>
      <c r="L24" s="647"/>
      <c r="M24" s="531" t="s">
        <v>503</v>
      </c>
      <c r="N24" s="422"/>
      <c r="O24" s="472"/>
    </row>
    <row r="25" spans="1:15" ht="59.1" customHeight="1">
      <c r="A25" s="473" t="s">
        <v>0</v>
      </c>
      <c r="B25" s="723" t="s">
        <v>516</v>
      </c>
      <c r="C25" s="725" t="s">
        <v>27</v>
      </c>
      <c r="D25" s="667" t="s">
        <v>98</v>
      </c>
      <c r="E25" s="448" t="s">
        <v>682</v>
      </c>
      <c r="F25" s="452" t="s">
        <v>46</v>
      </c>
      <c r="G25" s="453" t="str">
        <f>D25</f>
        <v>●自社の事業活動において、水の効率的な利用・管理を行っている</v>
      </c>
      <c r="H25" s="454" t="s">
        <v>147</v>
      </c>
      <c r="I25" s="446" t="b">
        <f t="shared" si="0"/>
        <v>0</v>
      </c>
      <c r="J25" s="446">
        <v>1</v>
      </c>
      <c r="K25" s="447">
        <f t="shared" si="1"/>
        <v>0</v>
      </c>
      <c r="L25" s="646" t="s">
        <v>495</v>
      </c>
      <c r="M25" s="531" t="s">
        <v>81</v>
      </c>
      <c r="N25" s="419"/>
      <c r="O25" s="472"/>
    </row>
    <row r="26" spans="1:15" ht="59.1" customHeight="1">
      <c r="A26" s="473" t="s">
        <v>0</v>
      </c>
      <c r="B26" s="670"/>
      <c r="C26" s="672"/>
      <c r="D26" s="681"/>
      <c r="E26" s="448" t="s">
        <v>682</v>
      </c>
      <c r="F26" s="452" t="s">
        <v>489</v>
      </c>
      <c r="G26" s="453" t="str">
        <f>D25</f>
        <v>●自社の事業活動において、水の効率的な利用・管理を行っている</v>
      </c>
      <c r="H26" s="454" t="s">
        <v>123</v>
      </c>
      <c r="I26" s="446" t="b">
        <f t="shared" si="0"/>
        <v>0</v>
      </c>
      <c r="J26" s="446">
        <v>1</v>
      </c>
      <c r="K26" s="447">
        <f t="shared" si="1"/>
        <v>0</v>
      </c>
      <c r="L26" s="742"/>
      <c r="M26" s="531">
        <v>6.3</v>
      </c>
      <c r="N26" s="424"/>
      <c r="O26" s="472"/>
    </row>
    <row r="27" spans="1:15" ht="59.1" customHeight="1">
      <c r="A27" s="473" t="s">
        <v>0</v>
      </c>
      <c r="B27" s="723" t="s">
        <v>517</v>
      </c>
      <c r="C27" s="725" t="s">
        <v>12</v>
      </c>
      <c r="D27" s="667" t="s">
        <v>99</v>
      </c>
      <c r="E27" s="448" t="s">
        <v>682</v>
      </c>
      <c r="F27" s="449" t="s">
        <v>47</v>
      </c>
      <c r="G27" s="450" t="str">
        <f>D27</f>
        <v>●自社の事業活動において、廃棄物・有害化学物質を適切に管理している。</v>
      </c>
      <c r="H27" s="451" t="s">
        <v>124</v>
      </c>
      <c r="I27" s="446" t="b">
        <f t="shared" si="0"/>
        <v>0</v>
      </c>
      <c r="J27" s="446">
        <v>1</v>
      </c>
      <c r="K27" s="447">
        <f t="shared" si="1"/>
        <v>0</v>
      </c>
      <c r="L27" s="646" t="s">
        <v>495</v>
      </c>
      <c r="M27" s="531" t="s">
        <v>28</v>
      </c>
      <c r="N27" s="419"/>
      <c r="O27" s="472"/>
    </row>
    <row r="28" spans="1:15" ht="59.1" customHeight="1">
      <c r="A28" s="473" t="s">
        <v>0</v>
      </c>
      <c r="B28" s="670"/>
      <c r="C28" s="672"/>
      <c r="D28" s="681"/>
      <c r="E28" s="448" t="s">
        <v>682</v>
      </c>
      <c r="F28" s="449" t="s">
        <v>39</v>
      </c>
      <c r="G28" s="450" t="str">
        <f>D27</f>
        <v>●自社の事業活動において、廃棄物・有害化学物質を適切に管理している。</v>
      </c>
      <c r="H28" s="451" t="s">
        <v>148</v>
      </c>
      <c r="I28" s="446" t="b">
        <f t="shared" si="0"/>
        <v>0</v>
      </c>
      <c r="J28" s="446">
        <v>1</v>
      </c>
      <c r="K28" s="447">
        <f t="shared" si="1"/>
        <v>0</v>
      </c>
      <c r="L28" s="742"/>
      <c r="M28" s="531" t="s">
        <v>82</v>
      </c>
      <c r="N28" s="423"/>
      <c r="O28" s="472"/>
    </row>
    <row r="29" spans="1:15" ht="87.75" customHeight="1">
      <c r="A29" s="473" t="s">
        <v>0</v>
      </c>
      <c r="B29" s="723" t="s">
        <v>518</v>
      </c>
      <c r="C29" s="725" t="s">
        <v>40</v>
      </c>
      <c r="D29" s="667" t="s">
        <v>100</v>
      </c>
      <c r="E29" s="448" t="s">
        <v>682</v>
      </c>
      <c r="F29" s="449" t="s">
        <v>474</v>
      </c>
      <c r="G29" s="450" t="str">
        <f>D29</f>
        <v>●自社の事業活動において、天然資源や生物多様性へ配慮している。</v>
      </c>
      <c r="H29" s="451" t="s">
        <v>125</v>
      </c>
      <c r="I29" s="446" t="b">
        <f t="shared" si="0"/>
        <v>0</v>
      </c>
      <c r="J29" s="446">
        <v>1</v>
      </c>
      <c r="K29" s="447">
        <f t="shared" si="1"/>
        <v>0</v>
      </c>
      <c r="L29" s="646" t="s">
        <v>214</v>
      </c>
      <c r="M29" s="531" t="s">
        <v>504</v>
      </c>
      <c r="N29" s="740"/>
      <c r="O29" s="472"/>
    </row>
    <row r="30" spans="1:15" ht="56.85" customHeight="1">
      <c r="A30" s="473" t="s">
        <v>0</v>
      </c>
      <c r="B30" s="727"/>
      <c r="C30" s="728"/>
      <c r="D30" s="680"/>
      <c r="E30" s="448" t="s">
        <v>682</v>
      </c>
      <c r="F30" s="449" t="s">
        <v>475</v>
      </c>
      <c r="G30" s="450" t="str">
        <f>D29</f>
        <v>●自社の事業活動において、天然資源や生物多様性へ配慮している。</v>
      </c>
      <c r="H30" s="451" t="s">
        <v>173</v>
      </c>
      <c r="I30" s="446" t="b">
        <f t="shared" si="0"/>
        <v>0</v>
      </c>
      <c r="J30" s="446">
        <v>1</v>
      </c>
      <c r="K30" s="447">
        <f t="shared" si="1"/>
        <v>0</v>
      </c>
      <c r="L30" s="722"/>
      <c r="M30" s="531" t="s">
        <v>505</v>
      </c>
      <c r="N30" s="741"/>
      <c r="O30" s="472"/>
    </row>
    <row r="31" spans="1:15" ht="56.85" customHeight="1">
      <c r="A31" s="473" t="s">
        <v>0</v>
      </c>
      <c r="B31" s="727"/>
      <c r="C31" s="728"/>
      <c r="D31" s="680"/>
      <c r="E31" s="448" t="s">
        <v>682</v>
      </c>
      <c r="F31" s="449" t="s">
        <v>598</v>
      </c>
      <c r="G31" s="450" t="str">
        <f>D27</f>
        <v>●自社の事業活動において、廃棄物・有害化学物質を適切に管理している。</v>
      </c>
      <c r="H31" s="451" t="s">
        <v>173</v>
      </c>
      <c r="I31" s="446" t="b">
        <f t="shared" si="0"/>
        <v>0</v>
      </c>
      <c r="J31" s="446">
        <v>1</v>
      </c>
      <c r="K31" s="447">
        <f t="shared" si="1"/>
        <v>0</v>
      </c>
      <c r="L31" s="722"/>
      <c r="M31" s="531" t="s">
        <v>506</v>
      </c>
      <c r="N31" s="741"/>
      <c r="O31" s="472"/>
    </row>
    <row r="32" spans="1:15" ht="56.85" customHeight="1">
      <c r="A32" s="473" t="s">
        <v>0</v>
      </c>
      <c r="B32" s="727"/>
      <c r="C32" s="728"/>
      <c r="D32" s="680"/>
      <c r="E32" s="448" t="s">
        <v>682</v>
      </c>
      <c r="F32" s="449" t="s">
        <v>180</v>
      </c>
      <c r="G32" s="450" t="str">
        <f>D27</f>
        <v>●自社の事業活動において、廃棄物・有害化学物質を適切に管理している。</v>
      </c>
      <c r="H32" s="451" t="s">
        <v>173</v>
      </c>
      <c r="I32" s="446" t="b">
        <f t="shared" si="0"/>
        <v>0</v>
      </c>
      <c r="J32" s="446">
        <v>1</v>
      </c>
      <c r="K32" s="447">
        <f t="shared" ref="K32" si="2">IFERROR(VLOOKUP(TRUE,I32:J32,2,FALSE),0)</f>
        <v>0</v>
      </c>
      <c r="L32" s="722"/>
      <c r="M32" s="531" t="s">
        <v>186</v>
      </c>
      <c r="N32" s="741"/>
      <c r="O32" s="472"/>
    </row>
    <row r="33" spans="1:15" ht="56.85" customHeight="1">
      <c r="A33" s="473" t="s">
        <v>0</v>
      </c>
      <c r="B33" s="727"/>
      <c r="C33" s="728"/>
      <c r="D33" s="680"/>
      <c r="E33" s="448" t="s">
        <v>682</v>
      </c>
      <c r="F33" s="449" t="s">
        <v>403</v>
      </c>
      <c r="G33" s="450">
        <f>D28</f>
        <v>0</v>
      </c>
      <c r="H33" s="451" t="s">
        <v>173</v>
      </c>
      <c r="I33" s="446" t="b">
        <f t="shared" si="0"/>
        <v>0</v>
      </c>
      <c r="J33" s="446">
        <v>2</v>
      </c>
      <c r="K33" s="447">
        <f t="shared" si="1"/>
        <v>0</v>
      </c>
      <c r="L33" s="722"/>
      <c r="M33" s="531" t="s">
        <v>507</v>
      </c>
      <c r="N33" s="741"/>
      <c r="O33" s="472"/>
    </row>
    <row r="34" spans="1:15" ht="148.5" customHeight="1">
      <c r="A34" s="473" t="s">
        <v>0</v>
      </c>
      <c r="B34" s="723" t="s">
        <v>519</v>
      </c>
      <c r="C34" s="725" t="s">
        <v>177</v>
      </c>
      <c r="D34" s="667" t="s">
        <v>67</v>
      </c>
      <c r="E34" s="448" t="s">
        <v>682</v>
      </c>
      <c r="F34" s="449" t="s">
        <v>302</v>
      </c>
      <c r="G34" s="450" t="str">
        <f>D34</f>
        <v>●製品・サービスの提供を通じて、環境問題の改善に貢献している。</v>
      </c>
      <c r="H34" s="451" t="s">
        <v>126</v>
      </c>
      <c r="I34" s="446" t="b">
        <f t="shared" si="0"/>
        <v>0</v>
      </c>
      <c r="J34" s="446">
        <v>2</v>
      </c>
      <c r="K34" s="447">
        <f t="shared" si="1"/>
        <v>0</v>
      </c>
      <c r="L34" s="646" t="s">
        <v>472</v>
      </c>
      <c r="M34" s="531" t="s">
        <v>83</v>
      </c>
      <c r="N34" s="425"/>
      <c r="O34" s="472"/>
    </row>
    <row r="35" spans="1:15" ht="148.5" customHeight="1">
      <c r="A35" s="473"/>
      <c r="B35" s="724"/>
      <c r="C35" s="726"/>
      <c r="D35" s="673"/>
      <c r="E35" s="448" t="s">
        <v>682</v>
      </c>
      <c r="F35" s="455" t="s">
        <v>476</v>
      </c>
      <c r="G35" s="450">
        <f>D35</f>
        <v>0</v>
      </c>
      <c r="H35" s="456"/>
      <c r="I35" s="446" t="b">
        <f t="shared" si="0"/>
        <v>0</v>
      </c>
      <c r="J35" s="446">
        <v>2</v>
      </c>
      <c r="K35" s="447">
        <f t="shared" si="1"/>
        <v>0</v>
      </c>
      <c r="L35" s="647"/>
      <c r="M35" s="531">
        <v>17.170000000000002</v>
      </c>
      <c r="N35" s="424"/>
      <c r="O35" s="472"/>
    </row>
    <row r="36" spans="1:15" ht="50.45" customHeight="1">
      <c r="A36" s="474" t="s">
        <v>1</v>
      </c>
      <c r="B36" s="712" t="s">
        <v>520</v>
      </c>
      <c r="C36" s="715" t="s">
        <v>21</v>
      </c>
      <c r="D36" s="680" t="s">
        <v>93</v>
      </c>
      <c r="E36" s="457" t="s">
        <v>682</v>
      </c>
      <c r="F36" s="455" t="s">
        <v>94</v>
      </c>
      <c r="G36" s="458" t="str">
        <f>D36</f>
        <v>●職場における安全・衛生管理に取り組んでいる。</v>
      </c>
      <c r="H36" s="456" t="s">
        <v>152</v>
      </c>
      <c r="I36" s="446" t="b">
        <f t="shared" si="0"/>
        <v>0</v>
      </c>
      <c r="J36" s="446">
        <v>1</v>
      </c>
      <c r="K36" s="447">
        <f t="shared" si="1"/>
        <v>0</v>
      </c>
      <c r="L36" s="700" t="s">
        <v>215</v>
      </c>
      <c r="M36" s="531">
        <v>8.8000000000000007</v>
      </c>
      <c r="N36" s="425"/>
      <c r="O36" s="472"/>
    </row>
    <row r="37" spans="1:15" ht="50.45" customHeight="1">
      <c r="A37" s="474" t="s">
        <v>1</v>
      </c>
      <c r="B37" s="718"/>
      <c r="C37" s="720"/>
      <c r="D37" s="668"/>
      <c r="E37" s="457" t="s">
        <v>682</v>
      </c>
      <c r="F37" s="449" t="s">
        <v>95</v>
      </c>
      <c r="G37" s="458" t="str">
        <f>D36</f>
        <v>●職場における安全・衛生管理に取り組んでいる。</v>
      </c>
      <c r="H37" s="451" t="s">
        <v>154</v>
      </c>
      <c r="I37" s="446" t="b">
        <f t="shared" si="0"/>
        <v>0</v>
      </c>
      <c r="J37" s="446">
        <v>1</v>
      </c>
      <c r="K37" s="447">
        <f t="shared" si="1"/>
        <v>0</v>
      </c>
      <c r="L37" s="701"/>
      <c r="M37" s="531" t="s">
        <v>68</v>
      </c>
      <c r="N37" s="423"/>
      <c r="O37" s="472"/>
    </row>
    <row r="38" spans="1:15" ht="50.45" customHeight="1">
      <c r="A38" s="474" t="s">
        <v>1</v>
      </c>
      <c r="B38" s="718"/>
      <c r="C38" s="720"/>
      <c r="D38" s="681"/>
      <c r="E38" s="457" t="s">
        <v>682</v>
      </c>
      <c r="F38" s="449" t="s">
        <v>33</v>
      </c>
      <c r="G38" s="458" t="str">
        <f>D36</f>
        <v>●職場における安全・衛生管理に取り組んでいる。</v>
      </c>
      <c r="H38" s="451" t="s">
        <v>153</v>
      </c>
      <c r="I38" s="446" t="b">
        <f t="shared" si="0"/>
        <v>0</v>
      </c>
      <c r="J38" s="446">
        <v>2</v>
      </c>
      <c r="K38" s="447">
        <f t="shared" si="1"/>
        <v>0</v>
      </c>
      <c r="L38" s="702"/>
      <c r="M38" s="531" t="s">
        <v>69</v>
      </c>
      <c r="N38" s="422"/>
      <c r="O38" s="472"/>
    </row>
    <row r="39" spans="1:15" ht="53.45" customHeight="1">
      <c r="A39" s="474" t="s">
        <v>1</v>
      </c>
      <c r="B39" s="718"/>
      <c r="C39" s="720"/>
      <c r="D39" s="667" t="s">
        <v>60</v>
      </c>
      <c r="E39" s="457" t="s">
        <v>682</v>
      </c>
      <c r="F39" s="449" t="s">
        <v>243</v>
      </c>
      <c r="G39" s="450" t="str">
        <f>D39</f>
        <v>●健康経営に取り組んでいる。</v>
      </c>
      <c r="H39" s="451" t="s">
        <v>109</v>
      </c>
      <c r="I39" s="446" t="b">
        <f t="shared" si="0"/>
        <v>0</v>
      </c>
      <c r="J39" s="446">
        <v>1</v>
      </c>
      <c r="K39" s="447">
        <f t="shared" si="1"/>
        <v>0</v>
      </c>
      <c r="L39" s="700" t="s">
        <v>221</v>
      </c>
      <c r="M39" s="531" t="s">
        <v>106</v>
      </c>
      <c r="N39" s="419"/>
    </row>
    <row r="40" spans="1:15" ht="53.45" customHeight="1">
      <c r="A40" s="474" t="s">
        <v>1</v>
      </c>
      <c r="B40" s="718"/>
      <c r="C40" s="720"/>
      <c r="D40" s="668"/>
      <c r="E40" s="457" t="s">
        <v>682</v>
      </c>
      <c r="F40" s="449" t="s">
        <v>166</v>
      </c>
      <c r="G40" s="450" t="str">
        <f>D39</f>
        <v>●健康経営に取り組んでいる。</v>
      </c>
      <c r="H40" s="451" t="s">
        <v>110</v>
      </c>
      <c r="I40" s="446" t="b">
        <f t="shared" si="0"/>
        <v>0</v>
      </c>
      <c r="J40" s="446">
        <v>1</v>
      </c>
      <c r="K40" s="447">
        <f t="shared" si="1"/>
        <v>0</v>
      </c>
      <c r="L40" s="701"/>
      <c r="M40" s="531" t="s">
        <v>22</v>
      </c>
      <c r="N40" s="423"/>
    </row>
    <row r="41" spans="1:15" ht="53.45" customHeight="1">
      <c r="A41" s="474" t="s">
        <v>1</v>
      </c>
      <c r="B41" s="718"/>
      <c r="C41" s="720"/>
      <c r="D41" s="668"/>
      <c r="E41" s="457" t="s">
        <v>682</v>
      </c>
      <c r="F41" s="449" t="s">
        <v>193</v>
      </c>
      <c r="G41" s="450" t="str">
        <f>D39</f>
        <v>●健康経営に取り組んでいる。</v>
      </c>
      <c r="H41" s="451" t="s">
        <v>159</v>
      </c>
      <c r="I41" s="446" t="b">
        <f t="shared" si="0"/>
        <v>0</v>
      </c>
      <c r="J41" s="446">
        <v>1</v>
      </c>
      <c r="K41" s="447">
        <f t="shared" si="1"/>
        <v>0</v>
      </c>
      <c r="L41" s="701"/>
      <c r="M41" s="531" t="s">
        <v>22</v>
      </c>
      <c r="N41" s="420"/>
    </row>
    <row r="42" spans="1:15" ht="53.45" customHeight="1">
      <c r="A42" s="474" t="s">
        <v>1</v>
      </c>
      <c r="B42" s="719"/>
      <c r="C42" s="721"/>
      <c r="D42" s="681"/>
      <c r="E42" s="457" t="s">
        <v>682</v>
      </c>
      <c r="F42" s="449" t="s">
        <v>192</v>
      </c>
      <c r="G42" s="450" t="str">
        <f>D39</f>
        <v>●健康経営に取り組んでいる。</v>
      </c>
      <c r="H42" s="451" t="s">
        <v>111</v>
      </c>
      <c r="I42" s="446" t="b">
        <f t="shared" si="0"/>
        <v>0</v>
      </c>
      <c r="J42" s="446">
        <v>2</v>
      </c>
      <c r="K42" s="447">
        <f t="shared" si="1"/>
        <v>0</v>
      </c>
      <c r="L42" s="702"/>
      <c r="M42" s="531" t="s">
        <v>22</v>
      </c>
      <c r="N42" s="422"/>
    </row>
    <row r="43" spans="1:15" ht="48" customHeight="1">
      <c r="A43" s="474" t="s">
        <v>1</v>
      </c>
      <c r="B43" s="712" t="s">
        <v>521</v>
      </c>
      <c r="C43" s="715" t="s">
        <v>23</v>
      </c>
      <c r="D43" s="667" t="s">
        <v>645</v>
      </c>
      <c r="E43" s="457" t="s">
        <v>682</v>
      </c>
      <c r="F43" s="449" t="s">
        <v>96</v>
      </c>
      <c r="G43" s="450" t="str">
        <f>D43</f>
        <v>●社内の多様な人材（外国人、障がい者、高齢者、性的マイノリティ等）の活躍支援に関する取組がある。</v>
      </c>
      <c r="H43" s="451" t="s">
        <v>112</v>
      </c>
      <c r="I43" s="446" t="b">
        <f t="shared" si="0"/>
        <v>0</v>
      </c>
      <c r="J43" s="446">
        <v>1</v>
      </c>
      <c r="K43" s="447">
        <f t="shared" si="1"/>
        <v>0</v>
      </c>
      <c r="L43" s="700" t="s">
        <v>216</v>
      </c>
      <c r="M43" s="531" t="s">
        <v>62</v>
      </c>
      <c r="N43" s="419"/>
      <c r="O43" s="472"/>
    </row>
    <row r="44" spans="1:15" ht="56.25" customHeight="1">
      <c r="A44" s="474" t="s">
        <v>1</v>
      </c>
      <c r="B44" s="713"/>
      <c r="C44" s="716"/>
      <c r="D44" s="680"/>
      <c r="E44" s="457" t="s">
        <v>682</v>
      </c>
      <c r="F44" s="449" t="s">
        <v>34</v>
      </c>
      <c r="G44" s="450" t="str">
        <f>D43</f>
        <v>●社内の多様な人材（外国人、障がい者、高齢者、性的マイノリティ等）の活躍支援に関する取組がある。</v>
      </c>
      <c r="H44" s="451" t="s">
        <v>160</v>
      </c>
      <c r="I44" s="446" t="b">
        <f t="shared" si="0"/>
        <v>0</v>
      </c>
      <c r="J44" s="446">
        <v>1</v>
      </c>
      <c r="K44" s="447">
        <f t="shared" si="1"/>
        <v>0</v>
      </c>
      <c r="L44" s="701"/>
      <c r="M44" s="531" t="s">
        <v>105</v>
      </c>
      <c r="N44" s="423"/>
      <c r="O44" s="472"/>
    </row>
    <row r="45" spans="1:15" ht="48" customHeight="1">
      <c r="A45" s="474" t="s">
        <v>1</v>
      </c>
      <c r="B45" s="718"/>
      <c r="C45" s="720"/>
      <c r="D45" s="680"/>
      <c r="E45" s="457" t="s">
        <v>682</v>
      </c>
      <c r="F45" s="449" t="s">
        <v>178</v>
      </c>
      <c r="G45" s="450" t="str">
        <f>D43</f>
        <v>●社内の多様な人材（外国人、障がい者、高齢者、性的マイノリティ等）の活躍支援に関する取組がある。</v>
      </c>
      <c r="H45" s="451" t="s">
        <v>161</v>
      </c>
      <c r="I45" s="446" t="b">
        <f t="shared" si="0"/>
        <v>0</v>
      </c>
      <c r="J45" s="446">
        <v>1</v>
      </c>
      <c r="K45" s="447">
        <f t="shared" si="1"/>
        <v>0</v>
      </c>
      <c r="L45" s="701"/>
      <c r="M45" s="531" t="s">
        <v>187</v>
      </c>
      <c r="N45" s="426"/>
      <c r="O45" s="472"/>
    </row>
    <row r="46" spans="1:15" ht="55.35" customHeight="1">
      <c r="A46" s="474" t="s">
        <v>1</v>
      </c>
      <c r="B46" s="718"/>
      <c r="C46" s="720"/>
      <c r="D46" s="673"/>
      <c r="E46" s="457" t="s">
        <v>682</v>
      </c>
      <c r="F46" s="449" t="s">
        <v>373</v>
      </c>
      <c r="G46" s="450">
        <f>D46</f>
        <v>0</v>
      </c>
      <c r="H46" s="451" t="s">
        <v>168</v>
      </c>
      <c r="I46" s="446" t="b">
        <f t="shared" si="0"/>
        <v>0</v>
      </c>
      <c r="J46" s="446">
        <v>2</v>
      </c>
      <c r="K46" s="447">
        <f t="shared" ref="K46" si="3">IFERROR(VLOOKUP(TRUE,I46:J46,2,FALSE),0)</f>
        <v>0</v>
      </c>
      <c r="L46" s="701"/>
      <c r="M46" s="531" t="s">
        <v>508</v>
      </c>
      <c r="N46" s="427"/>
      <c r="O46" s="472"/>
    </row>
    <row r="47" spans="1:15" ht="55.35" customHeight="1">
      <c r="A47" s="474" t="s">
        <v>1</v>
      </c>
      <c r="B47" s="719"/>
      <c r="C47" s="721"/>
      <c r="D47" s="421" t="s">
        <v>244</v>
      </c>
      <c r="E47" s="457" t="s">
        <v>682</v>
      </c>
      <c r="F47" s="449" t="s">
        <v>70</v>
      </c>
      <c r="G47" s="450" t="str">
        <f>D47</f>
        <v>●ハラスメントを防止するための取組を進めている。</v>
      </c>
      <c r="H47" s="451" t="s">
        <v>168</v>
      </c>
      <c r="I47" s="446" t="b">
        <f t="shared" si="0"/>
        <v>0</v>
      </c>
      <c r="J47" s="446">
        <v>1</v>
      </c>
      <c r="K47" s="447">
        <f t="shared" si="1"/>
        <v>0</v>
      </c>
      <c r="L47" s="702"/>
      <c r="M47" s="531" t="s">
        <v>24</v>
      </c>
      <c r="N47" s="427"/>
      <c r="O47" s="472"/>
    </row>
    <row r="48" spans="1:15" ht="54" customHeight="1">
      <c r="A48" s="474" t="s">
        <v>1</v>
      </c>
      <c r="B48" s="712" t="s">
        <v>522</v>
      </c>
      <c r="C48" s="715" t="s">
        <v>35</v>
      </c>
      <c r="D48" s="667" t="s">
        <v>179</v>
      </c>
      <c r="E48" s="457" t="s">
        <v>682</v>
      </c>
      <c r="F48" s="449" t="s">
        <v>303</v>
      </c>
      <c r="G48" s="450" t="str">
        <f>D48</f>
        <v>●女性の活躍支援に向けた目標を設定している。</v>
      </c>
      <c r="H48" s="451" t="s">
        <v>245</v>
      </c>
      <c r="I48" s="446" t="b">
        <f t="shared" si="0"/>
        <v>0</v>
      </c>
      <c r="J48" s="446">
        <v>1</v>
      </c>
      <c r="K48" s="447">
        <f t="shared" si="1"/>
        <v>0</v>
      </c>
      <c r="L48" s="648" t="s">
        <v>217</v>
      </c>
      <c r="M48" s="531" t="s">
        <v>185</v>
      </c>
      <c r="N48" s="419"/>
      <c r="O48" s="472"/>
    </row>
    <row r="49" spans="1:15" ht="33">
      <c r="A49" s="474" t="s">
        <v>1</v>
      </c>
      <c r="B49" s="713"/>
      <c r="C49" s="716"/>
      <c r="D49" s="680"/>
      <c r="E49" s="457" t="s">
        <v>682</v>
      </c>
      <c r="F49" s="449" t="s">
        <v>304</v>
      </c>
      <c r="G49" s="450" t="str">
        <f>D48</f>
        <v>●女性の活躍支援に向けた目標を設定している。</v>
      </c>
      <c r="H49" s="451" t="s">
        <v>169</v>
      </c>
      <c r="I49" s="446" t="b">
        <f t="shared" si="0"/>
        <v>0</v>
      </c>
      <c r="J49" s="446">
        <v>1</v>
      </c>
      <c r="K49" s="447">
        <f t="shared" si="1"/>
        <v>0</v>
      </c>
      <c r="L49" s="648"/>
      <c r="M49" s="531" t="s">
        <v>185</v>
      </c>
      <c r="N49" s="420"/>
      <c r="O49" s="472"/>
    </row>
    <row r="50" spans="1:15" ht="33">
      <c r="A50" s="474" t="s">
        <v>1</v>
      </c>
      <c r="B50" s="713"/>
      <c r="C50" s="716"/>
      <c r="D50" s="673"/>
      <c r="E50" s="457" t="s">
        <v>682</v>
      </c>
      <c r="F50" s="449" t="s">
        <v>604</v>
      </c>
      <c r="G50" s="450" t="str">
        <f>D48</f>
        <v>●女性の活躍支援に向けた目標を設定している。</v>
      </c>
      <c r="H50" s="451" t="s">
        <v>155</v>
      </c>
      <c r="I50" s="446" t="b">
        <f t="shared" si="0"/>
        <v>0</v>
      </c>
      <c r="J50" s="446">
        <v>1</v>
      </c>
      <c r="K50" s="447">
        <f t="shared" si="1"/>
        <v>0</v>
      </c>
      <c r="L50" s="648"/>
      <c r="M50" s="531" t="s">
        <v>140</v>
      </c>
      <c r="N50" s="422"/>
      <c r="O50" s="472"/>
    </row>
    <row r="51" spans="1:15" ht="108.75" customHeight="1">
      <c r="A51" s="474" t="s">
        <v>1</v>
      </c>
      <c r="B51" s="713"/>
      <c r="C51" s="716"/>
      <c r="D51" s="667" t="s">
        <v>246</v>
      </c>
      <c r="E51" s="457" t="s">
        <v>682</v>
      </c>
      <c r="F51" s="449" t="s">
        <v>167</v>
      </c>
      <c r="G51" s="450" t="str">
        <f>D51</f>
        <v>●女性の活躍を推進するための取組がある。</v>
      </c>
      <c r="H51" s="451" t="s">
        <v>245</v>
      </c>
      <c r="I51" s="446" t="b">
        <f t="shared" si="0"/>
        <v>0</v>
      </c>
      <c r="J51" s="446">
        <v>1</v>
      </c>
      <c r="K51" s="447">
        <f t="shared" si="1"/>
        <v>0</v>
      </c>
      <c r="L51" s="648" t="s">
        <v>222</v>
      </c>
      <c r="M51" s="531" t="s">
        <v>103</v>
      </c>
      <c r="N51" s="419"/>
      <c r="O51" s="472"/>
    </row>
    <row r="52" spans="1:15" ht="72" customHeight="1">
      <c r="A52" s="474" t="s">
        <v>1</v>
      </c>
      <c r="B52" s="713"/>
      <c r="C52" s="716"/>
      <c r="D52" s="680"/>
      <c r="E52" s="457" t="s">
        <v>682</v>
      </c>
      <c r="F52" s="449" t="s">
        <v>102</v>
      </c>
      <c r="G52" s="450" t="str">
        <f>D51</f>
        <v>●女性の活躍を推進するための取組がある。</v>
      </c>
      <c r="H52" s="451" t="s">
        <v>169</v>
      </c>
      <c r="I52" s="446" t="b">
        <f t="shared" si="0"/>
        <v>0</v>
      </c>
      <c r="J52" s="446">
        <v>1</v>
      </c>
      <c r="K52" s="447">
        <f t="shared" si="1"/>
        <v>0</v>
      </c>
      <c r="L52" s="648"/>
      <c r="M52" s="531" t="s">
        <v>104</v>
      </c>
      <c r="N52" s="420"/>
      <c r="O52" s="472"/>
    </row>
    <row r="53" spans="1:15" ht="33">
      <c r="A53" s="474" t="s">
        <v>1</v>
      </c>
      <c r="B53" s="714"/>
      <c r="C53" s="717"/>
      <c r="D53" s="673"/>
      <c r="E53" s="457" t="s">
        <v>682</v>
      </c>
      <c r="F53" s="449" t="s">
        <v>477</v>
      </c>
      <c r="G53" s="450" t="str">
        <f>D51</f>
        <v>●女性の活躍を推進するための取組がある。</v>
      </c>
      <c r="H53" s="451" t="s">
        <v>155</v>
      </c>
      <c r="I53" s="446" t="b">
        <f t="shared" si="0"/>
        <v>0</v>
      </c>
      <c r="J53" s="446">
        <v>2</v>
      </c>
      <c r="K53" s="447">
        <f t="shared" si="1"/>
        <v>0</v>
      </c>
      <c r="L53" s="648"/>
      <c r="M53" s="531" t="s">
        <v>140</v>
      </c>
      <c r="N53" s="422"/>
      <c r="O53" s="472"/>
    </row>
    <row r="54" spans="1:15" ht="42.6" customHeight="1">
      <c r="A54" s="474" t="s">
        <v>1</v>
      </c>
      <c r="B54" s="694" t="s">
        <v>523</v>
      </c>
      <c r="C54" s="697" t="s">
        <v>25</v>
      </c>
      <c r="D54" s="667" t="s">
        <v>247</v>
      </c>
      <c r="E54" s="457" t="s">
        <v>682</v>
      </c>
      <c r="F54" s="449" t="s">
        <v>205</v>
      </c>
      <c r="G54" s="450" t="str">
        <f>D54</f>
        <v>●多様な働き方を促進するための取組がある。</v>
      </c>
      <c r="H54" s="451" t="s">
        <v>113</v>
      </c>
      <c r="I54" s="446" t="b">
        <f t="shared" si="0"/>
        <v>0</v>
      </c>
      <c r="J54" s="446">
        <v>1</v>
      </c>
      <c r="K54" s="447">
        <f t="shared" si="1"/>
        <v>0</v>
      </c>
      <c r="L54" s="700" t="s">
        <v>496</v>
      </c>
      <c r="M54" s="531" t="s">
        <v>141</v>
      </c>
      <c r="N54" s="419"/>
      <c r="O54" s="472"/>
    </row>
    <row r="55" spans="1:15" ht="42.6" customHeight="1">
      <c r="A55" s="474" t="s">
        <v>1</v>
      </c>
      <c r="B55" s="706"/>
      <c r="C55" s="711"/>
      <c r="D55" s="668"/>
      <c r="E55" s="457" t="s">
        <v>682</v>
      </c>
      <c r="F55" s="449" t="s">
        <v>44</v>
      </c>
      <c r="G55" s="450" t="str">
        <f>D54</f>
        <v>●多様な働き方を促進するための取組がある。</v>
      </c>
      <c r="H55" s="451" t="s">
        <v>114</v>
      </c>
      <c r="I55" s="446" t="b">
        <f t="shared" si="0"/>
        <v>0</v>
      </c>
      <c r="J55" s="446">
        <v>1</v>
      </c>
      <c r="K55" s="447">
        <f t="shared" si="1"/>
        <v>0</v>
      </c>
      <c r="L55" s="705"/>
      <c r="M55" s="531" t="s">
        <v>63</v>
      </c>
      <c r="N55" s="423"/>
      <c r="O55" s="472"/>
    </row>
    <row r="56" spans="1:15" ht="42.6" customHeight="1">
      <c r="A56" s="474"/>
      <c r="B56" s="706"/>
      <c r="C56" s="711"/>
      <c r="D56" s="668"/>
      <c r="E56" s="457" t="s">
        <v>682</v>
      </c>
      <c r="F56" s="449" t="s">
        <v>71</v>
      </c>
      <c r="G56" s="450" t="str">
        <f>D54</f>
        <v>●多様な働き方を促進するための取組がある。</v>
      </c>
      <c r="H56" s="451" t="s">
        <v>115</v>
      </c>
      <c r="I56" s="446" t="b">
        <f t="shared" si="0"/>
        <v>0</v>
      </c>
      <c r="J56" s="446">
        <v>1</v>
      </c>
      <c r="K56" s="447">
        <f t="shared" si="1"/>
        <v>0</v>
      </c>
      <c r="L56" s="705"/>
      <c r="M56" s="531" t="s">
        <v>76</v>
      </c>
      <c r="N56" s="420"/>
      <c r="O56" s="472"/>
    </row>
    <row r="57" spans="1:15" ht="42.6" customHeight="1">
      <c r="A57" s="474"/>
      <c r="B57" s="706"/>
      <c r="C57" s="711"/>
      <c r="D57" s="668"/>
      <c r="E57" s="457" t="s">
        <v>682</v>
      </c>
      <c r="F57" s="449" t="s">
        <v>372</v>
      </c>
      <c r="G57" s="450">
        <f>D55</f>
        <v>0</v>
      </c>
      <c r="H57" s="451"/>
      <c r="I57" s="446" t="b">
        <f t="shared" si="0"/>
        <v>0</v>
      </c>
      <c r="J57" s="446">
        <v>2</v>
      </c>
      <c r="K57" s="447">
        <f t="shared" si="1"/>
        <v>0</v>
      </c>
      <c r="L57" s="705"/>
      <c r="M57" s="531" t="s">
        <v>142</v>
      </c>
      <c r="N57" s="420"/>
      <c r="O57" s="472"/>
    </row>
    <row r="58" spans="1:15" ht="63.6" customHeight="1">
      <c r="A58" s="474" t="s">
        <v>1</v>
      </c>
      <c r="B58" s="694" t="s">
        <v>524</v>
      </c>
      <c r="C58" s="697" t="s">
        <v>6</v>
      </c>
      <c r="D58" s="667" t="s">
        <v>7</v>
      </c>
      <c r="E58" s="457" t="s">
        <v>682</v>
      </c>
      <c r="F58" s="449" t="s">
        <v>72</v>
      </c>
      <c r="G58" s="450" t="str">
        <f>D58</f>
        <v>●従業員に能力開発、教育訓練の機会や人材育成のための仕組みを提供している。</v>
      </c>
      <c r="H58" s="451" t="s">
        <v>174</v>
      </c>
      <c r="I58" s="446" t="b">
        <f t="shared" si="0"/>
        <v>0</v>
      </c>
      <c r="J58" s="446">
        <v>1</v>
      </c>
      <c r="K58" s="447">
        <f t="shared" si="1"/>
        <v>0</v>
      </c>
      <c r="L58" s="700" t="s">
        <v>223</v>
      </c>
      <c r="M58" s="531" t="s">
        <v>143</v>
      </c>
      <c r="N58" s="425"/>
      <c r="O58" s="472"/>
    </row>
    <row r="59" spans="1:15" ht="63.6" customHeight="1">
      <c r="A59" s="474" t="s">
        <v>1</v>
      </c>
      <c r="B59" s="670"/>
      <c r="C59" s="672"/>
      <c r="D59" s="681"/>
      <c r="E59" s="457" t="s">
        <v>682</v>
      </c>
      <c r="F59" s="449" t="s">
        <v>36</v>
      </c>
      <c r="G59" s="450" t="str">
        <f>D58</f>
        <v>●従業員に能力開発、教育訓練の機会や人材育成のための仕組みを提供している。</v>
      </c>
      <c r="H59" s="451" t="s">
        <v>116</v>
      </c>
      <c r="I59" s="446" t="b">
        <f t="shared" si="0"/>
        <v>0</v>
      </c>
      <c r="J59" s="446">
        <v>1</v>
      </c>
      <c r="K59" s="447">
        <f t="shared" si="1"/>
        <v>0</v>
      </c>
      <c r="L59" s="710"/>
      <c r="M59" s="531" t="s">
        <v>64</v>
      </c>
      <c r="N59" s="422"/>
      <c r="O59" s="472"/>
    </row>
    <row r="60" spans="1:15" ht="60.6" customHeight="1">
      <c r="A60" s="474" t="s">
        <v>1</v>
      </c>
      <c r="B60" s="694" t="s">
        <v>525</v>
      </c>
      <c r="C60" s="707" t="s">
        <v>139</v>
      </c>
      <c r="D60" s="667" t="s">
        <v>248</v>
      </c>
      <c r="E60" s="457" t="s">
        <v>682</v>
      </c>
      <c r="F60" s="449" t="s">
        <v>138</v>
      </c>
      <c r="G60" s="450" t="str">
        <f>D60</f>
        <v>●取引先（調達先、下請け、代理店等）の事業活動や環境・社会への取組を理解し、サプライチェーン全体で社会的責任を果たすために取り組んでいる。</v>
      </c>
      <c r="H60" s="451" t="s">
        <v>249</v>
      </c>
      <c r="I60" s="446" t="b">
        <f t="shared" si="0"/>
        <v>0</v>
      </c>
      <c r="J60" s="446">
        <v>1</v>
      </c>
      <c r="K60" s="447">
        <f t="shared" si="1"/>
        <v>0</v>
      </c>
      <c r="L60" s="700" t="s">
        <v>224</v>
      </c>
      <c r="M60" s="531" t="s">
        <v>77</v>
      </c>
      <c r="N60" s="419"/>
      <c r="O60" s="472"/>
    </row>
    <row r="61" spans="1:15" ht="60.6" customHeight="1">
      <c r="A61" s="474" t="s">
        <v>1</v>
      </c>
      <c r="B61" s="706"/>
      <c r="C61" s="708"/>
      <c r="D61" s="668"/>
      <c r="E61" s="457" t="s">
        <v>682</v>
      </c>
      <c r="F61" s="449" t="s">
        <v>250</v>
      </c>
      <c r="G61" s="450" t="str">
        <f>D60</f>
        <v>●取引先（調達先、下請け、代理店等）の事業活動や環境・社会への取組を理解し、サプライチェーン全体で社会的責任を果たすために取り組んでいる。</v>
      </c>
      <c r="H61" s="451" t="s">
        <v>251</v>
      </c>
      <c r="I61" s="446" t="b">
        <f t="shared" si="0"/>
        <v>0</v>
      </c>
      <c r="J61" s="446">
        <v>1</v>
      </c>
      <c r="K61" s="447">
        <f t="shared" si="1"/>
        <v>0</v>
      </c>
      <c r="L61" s="705"/>
      <c r="M61" s="531" t="s">
        <v>79</v>
      </c>
      <c r="N61" s="423"/>
      <c r="O61" s="472"/>
    </row>
    <row r="62" spans="1:15" ht="60.6" customHeight="1">
      <c r="A62" s="474" t="s">
        <v>1</v>
      </c>
      <c r="B62" s="670"/>
      <c r="C62" s="709"/>
      <c r="D62" s="681"/>
      <c r="E62" s="457" t="s">
        <v>682</v>
      </c>
      <c r="F62" s="449" t="s">
        <v>252</v>
      </c>
      <c r="G62" s="450" t="str">
        <f>D60</f>
        <v>●取引先（調達先、下請け、代理店等）の事業活動や環境・社会への取組を理解し、サプライチェーン全体で社会的責任を果たすために取り組んでいる。</v>
      </c>
      <c r="H62" s="451" t="s">
        <v>156</v>
      </c>
      <c r="I62" s="446" t="b">
        <f t="shared" si="0"/>
        <v>0</v>
      </c>
      <c r="J62" s="446">
        <v>1</v>
      </c>
      <c r="K62" s="447">
        <f t="shared" si="1"/>
        <v>0</v>
      </c>
      <c r="L62" s="710"/>
      <c r="M62" s="531" t="s">
        <v>78</v>
      </c>
      <c r="N62" s="422"/>
      <c r="O62" s="472"/>
    </row>
    <row r="63" spans="1:15" ht="54.95" customHeight="1">
      <c r="A63" s="474" t="s">
        <v>1</v>
      </c>
      <c r="B63" s="703" t="s">
        <v>526</v>
      </c>
      <c r="C63" s="704" t="s">
        <v>26</v>
      </c>
      <c r="D63" s="691" t="s">
        <v>8</v>
      </c>
      <c r="E63" s="457" t="s">
        <v>682</v>
      </c>
      <c r="F63" s="449" t="s">
        <v>37</v>
      </c>
      <c r="G63" s="450" t="str">
        <f>D63</f>
        <v>●顧客からの要望を聞き入れ・改善するための体制を整備している。</v>
      </c>
      <c r="H63" s="451" t="s">
        <v>117</v>
      </c>
      <c r="I63" s="446" t="b">
        <f t="shared" si="0"/>
        <v>0</v>
      </c>
      <c r="J63" s="446">
        <v>1</v>
      </c>
      <c r="K63" s="447">
        <f t="shared" si="1"/>
        <v>0</v>
      </c>
      <c r="L63" s="700" t="s">
        <v>225</v>
      </c>
      <c r="M63" s="531">
        <v>17.170000000000002</v>
      </c>
      <c r="N63" s="419"/>
      <c r="O63" s="472"/>
    </row>
    <row r="64" spans="1:15" ht="54.95" customHeight="1">
      <c r="A64" s="474" t="s">
        <v>1</v>
      </c>
      <c r="B64" s="703"/>
      <c r="C64" s="704"/>
      <c r="D64" s="692"/>
      <c r="E64" s="457" t="s">
        <v>682</v>
      </c>
      <c r="F64" s="449" t="s">
        <v>38</v>
      </c>
      <c r="G64" s="450" t="str">
        <f>D63</f>
        <v>●顧客からの要望を聞き入れ・改善するための体制を整備している。</v>
      </c>
      <c r="H64" s="451" t="s">
        <v>118</v>
      </c>
      <c r="I64" s="446" t="b">
        <f t="shared" si="0"/>
        <v>0</v>
      </c>
      <c r="J64" s="446">
        <v>1</v>
      </c>
      <c r="K64" s="447">
        <f t="shared" si="1"/>
        <v>0</v>
      </c>
      <c r="L64" s="705"/>
      <c r="M64" s="531">
        <v>17.170000000000002</v>
      </c>
      <c r="N64" s="420"/>
      <c r="O64" s="472"/>
    </row>
    <row r="65" spans="1:15" ht="54.95" customHeight="1">
      <c r="A65" s="474" t="s">
        <v>1</v>
      </c>
      <c r="B65" s="703"/>
      <c r="C65" s="704"/>
      <c r="D65" s="691" t="s">
        <v>253</v>
      </c>
      <c r="E65" s="457" t="s">
        <v>682</v>
      </c>
      <c r="F65" s="449" t="s">
        <v>597</v>
      </c>
      <c r="G65" s="450" t="str">
        <f>D65</f>
        <v>●品質管理に関する取組を行っている</v>
      </c>
      <c r="H65" s="451" t="s">
        <v>119</v>
      </c>
      <c r="I65" s="446" t="b">
        <f t="shared" si="0"/>
        <v>0</v>
      </c>
      <c r="J65" s="446">
        <v>1</v>
      </c>
      <c r="K65" s="447">
        <f t="shared" si="1"/>
        <v>0</v>
      </c>
      <c r="L65" s="705"/>
      <c r="M65" s="531" t="s">
        <v>509</v>
      </c>
      <c r="N65" s="423"/>
      <c r="O65" s="472"/>
    </row>
    <row r="66" spans="1:15" ht="54.95" customHeight="1">
      <c r="A66" s="474" t="s">
        <v>1</v>
      </c>
      <c r="B66" s="703"/>
      <c r="C66" s="704"/>
      <c r="D66" s="692"/>
      <c r="E66" s="457" t="s">
        <v>682</v>
      </c>
      <c r="F66" s="449" t="s">
        <v>58</v>
      </c>
      <c r="G66" s="450" t="str">
        <f>D65</f>
        <v>●品質管理に関する取組を行っている</v>
      </c>
      <c r="H66" s="451" t="s">
        <v>119</v>
      </c>
      <c r="I66" s="446" t="b">
        <f t="shared" si="0"/>
        <v>0</v>
      </c>
      <c r="J66" s="446">
        <v>2</v>
      </c>
      <c r="K66" s="447">
        <f t="shared" si="1"/>
        <v>0</v>
      </c>
      <c r="L66" s="705"/>
      <c r="M66" s="531" t="s">
        <v>509</v>
      </c>
      <c r="N66" s="422"/>
      <c r="O66" s="472"/>
    </row>
    <row r="67" spans="1:15" ht="71.099999999999994" customHeight="1">
      <c r="A67" s="474" t="s">
        <v>1</v>
      </c>
      <c r="B67" s="694" t="s">
        <v>527</v>
      </c>
      <c r="C67" s="697" t="s">
        <v>9</v>
      </c>
      <c r="D67" s="667" t="s">
        <v>10</v>
      </c>
      <c r="E67" s="457" t="s">
        <v>682</v>
      </c>
      <c r="F67" s="449" t="s">
        <v>305</v>
      </c>
      <c r="G67" s="450" t="str">
        <f>D67</f>
        <v>●製品・サービスの提供を通じて社会課題の解決に貢献している。</v>
      </c>
      <c r="H67" s="451" t="s">
        <v>120</v>
      </c>
      <c r="I67" s="446" t="b">
        <f t="shared" si="0"/>
        <v>0</v>
      </c>
      <c r="J67" s="446">
        <v>1</v>
      </c>
      <c r="K67" s="447">
        <f t="shared" si="1"/>
        <v>0</v>
      </c>
      <c r="L67" s="700" t="s">
        <v>471</v>
      </c>
      <c r="M67" s="531" t="s">
        <v>511</v>
      </c>
      <c r="N67" s="420"/>
      <c r="O67" s="472"/>
    </row>
    <row r="68" spans="1:15" ht="71.099999999999994" customHeight="1">
      <c r="A68" s="474" t="s">
        <v>1</v>
      </c>
      <c r="B68" s="695"/>
      <c r="C68" s="698"/>
      <c r="D68" s="680"/>
      <c r="E68" s="457" t="s">
        <v>682</v>
      </c>
      <c r="F68" s="449" t="s">
        <v>306</v>
      </c>
      <c r="G68" s="450" t="str">
        <f>D67</f>
        <v>●製品・サービスの提供を通じて社会課題の解決に貢献している。</v>
      </c>
      <c r="H68" s="451" t="s">
        <v>120</v>
      </c>
      <c r="I68" s="446" t="b">
        <f t="shared" si="0"/>
        <v>0</v>
      </c>
      <c r="J68" s="446">
        <v>1</v>
      </c>
      <c r="K68" s="447">
        <f t="shared" si="1"/>
        <v>0</v>
      </c>
      <c r="L68" s="701"/>
      <c r="M68" s="531" t="s">
        <v>511</v>
      </c>
      <c r="N68" s="423"/>
      <c r="O68" s="472"/>
    </row>
    <row r="69" spans="1:15" ht="71.099999999999994" customHeight="1">
      <c r="A69" s="474" t="s">
        <v>1</v>
      </c>
      <c r="B69" s="695"/>
      <c r="C69" s="698"/>
      <c r="D69" s="680"/>
      <c r="E69" s="457" t="s">
        <v>682</v>
      </c>
      <c r="F69" s="449" t="s">
        <v>366</v>
      </c>
      <c r="G69" s="450" t="str">
        <f>D67</f>
        <v>●製品・サービスの提供を通じて社会課題の解決に貢献している。</v>
      </c>
      <c r="H69" s="451" t="s">
        <v>120</v>
      </c>
      <c r="I69" s="446" t="b">
        <f t="shared" si="0"/>
        <v>0</v>
      </c>
      <c r="J69" s="446">
        <v>1</v>
      </c>
      <c r="K69" s="447">
        <f t="shared" si="1"/>
        <v>0</v>
      </c>
      <c r="L69" s="701"/>
      <c r="M69" s="531" t="s">
        <v>510</v>
      </c>
      <c r="N69" s="420"/>
      <c r="O69" s="472"/>
    </row>
    <row r="70" spans="1:15" ht="86.1" customHeight="1">
      <c r="A70" s="473"/>
      <c r="B70" s="696"/>
      <c r="C70" s="699"/>
      <c r="D70" s="673"/>
      <c r="E70" s="457" t="s">
        <v>682</v>
      </c>
      <c r="F70" s="455" t="s">
        <v>478</v>
      </c>
      <c r="G70" s="450">
        <f>D68</f>
        <v>0</v>
      </c>
      <c r="H70" s="456"/>
      <c r="I70" s="446" t="b">
        <f t="shared" si="0"/>
        <v>0</v>
      </c>
      <c r="J70" s="446">
        <v>1</v>
      </c>
      <c r="K70" s="447">
        <f t="shared" si="1"/>
        <v>0</v>
      </c>
      <c r="L70" s="702"/>
      <c r="M70" s="531">
        <v>17.170000000000002</v>
      </c>
      <c r="N70" s="424"/>
      <c r="O70" s="472"/>
    </row>
    <row r="71" spans="1:15" ht="36" customHeight="1">
      <c r="A71" s="475" t="s">
        <v>2</v>
      </c>
      <c r="B71" s="687" t="s">
        <v>528</v>
      </c>
      <c r="C71" s="689" t="s">
        <v>43</v>
      </c>
      <c r="D71" s="691" t="s">
        <v>13</v>
      </c>
      <c r="E71" s="459" t="s">
        <v>682</v>
      </c>
      <c r="F71" s="449" t="s">
        <v>59</v>
      </c>
      <c r="G71" s="450" t="str">
        <f>D71</f>
        <v>●公正な経済取引を行っている。</v>
      </c>
      <c r="H71" s="451" t="s">
        <v>170</v>
      </c>
      <c r="I71" s="446" t="b">
        <f t="shared" si="0"/>
        <v>0</v>
      </c>
      <c r="J71" s="446">
        <v>1</v>
      </c>
      <c r="K71" s="447">
        <f t="shared" si="1"/>
        <v>0</v>
      </c>
      <c r="L71" s="674" t="s">
        <v>213</v>
      </c>
      <c r="M71" s="531" t="s">
        <v>29</v>
      </c>
      <c r="N71" s="419"/>
      <c r="O71" s="472"/>
    </row>
    <row r="72" spans="1:15" ht="36" customHeight="1">
      <c r="A72" s="475" t="s">
        <v>2</v>
      </c>
      <c r="B72" s="688"/>
      <c r="C72" s="690"/>
      <c r="D72" s="692"/>
      <c r="E72" s="459" t="s">
        <v>682</v>
      </c>
      <c r="F72" s="449" t="s">
        <v>48</v>
      </c>
      <c r="G72" s="450" t="str">
        <f>D71</f>
        <v>●公正な経済取引を行っている。</v>
      </c>
      <c r="H72" s="451" t="s">
        <v>170</v>
      </c>
      <c r="I72" s="446" t="b">
        <f t="shared" si="0"/>
        <v>0</v>
      </c>
      <c r="J72" s="446">
        <v>1</v>
      </c>
      <c r="K72" s="447">
        <f t="shared" si="1"/>
        <v>0</v>
      </c>
      <c r="L72" s="693"/>
      <c r="M72" s="531" t="s">
        <v>29</v>
      </c>
      <c r="N72" s="423"/>
      <c r="O72" s="472"/>
    </row>
    <row r="73" spans="1:15" ht="36" customHeight="1">
      <c r="A73" s="475" t="s">
        <v>2</v>
      </c>
      <c r="B73" s="688"/>
      <c r="C73" s="690"/>
      <c r="D73" s="692"/>
      <c r="E73" s="459" t="s">
        <v>682</v>
      </c>
      <c r="F73" s="449" t="s">
        <v>254</v>
      </c>
      <c r="G73" s="450" t="str">
        <f>D71</f>
        <v>●公正な経済取引を行っている。</v>
      </c>
      <c r="H73" s="451" t="s">
        <v>170</v>
      </c>
      <c r="I73" s="446" t="b">
        <f t="shared" si="0"/>
        <v>0</v>
      </c>
      <c r="J73" s="446">
        <v>1</v>
      </c>
      <c r="K73" s="447">
        <f t="shared" si="1"/>
        <v>0</v>
      </c>
      <c r="L73" s="675"/>
      <c r="M73" s="531" t="s">
        <v>29</v>
      </c>
      <c r="N73" s="422"/>
      <c r="O73" s="472"/>
    </row>
    <row r="74" spans="1:15" ht="36" customHeight="1">
      <c r="A74" s="475" t="s">
        <v>2</v>
      </c>
      <c r="B74" s="687" t="s">
        <v>529</v>
      </c>
      <c r="C74" s="689" t="s">
        <v>41</v>
      </c>
      <c r="D74" s="691" t="s">
        <v>14</v>
      </c>
      <c r="E74" s="459" t="s">
        <v>682</v>
      </c>
      <c r="F74" s="449" t="s">
        <v>367</v>
      </c>
      <c r="G74" s="450" t="str">
        <f>D74</f>
        <v>●情報セキュリティ対策を行っている</v>
      </c>
      <c r="H74" s="451" t="s">
        <v>127</v>
      </c>
      <c r="I74" s="446" t="b">
        <f t="shared" si="0"/>
        <v>0</v>
      </c>
      <c r="J74" s="446">
        <v>1</v>
      </c>
      <c r="K74" s="447">
        <f t="shared" si="1"/>
        <v>0</v>
      </c>
      <c r="L74" s="674" t="s">
        <v>218</v>
      </c>
      <c r="M74" s="532" t="s">
        <v>84</v>
      </c>
      <c r="N74" s="428"/>
      <c r="O74" s="472"/>
    </row>
    <row r="75" spans="1:15" ht="36" customHeight="1">
      <c r="A75" s="475" t="s">
        <v>2</v>
      </c>
      <c r="B75" s="688"/>
      <c r="C75" s="690"/>
      <c r="D75" s="692"/>
      <c r="E75" s="459" t="s">
        <v>682</v>
      </c>
      <c r="F75" s="449" t="s">
        <v>49</v>
      </c>
      <c r="G75" s="450" t="str">
        <f>D74</f>
        <v>●情報セキュリティ対策を行っている</v>
      </c>
      <c r="H75" s="451" t="s">
        <v>127</v>
      </c>
      <c r="I75" s="446" t="b">
        <f t="shared" si="0"/>
        <v>0</v>
      </c>
      <c r="J75" s="446">
        <v>1</v>
      </c>
      <c r="K75" s="447">
        <f t="shared" si="1"/>
        <v>0</v>
      </c>
      <c r="L75" s="693"/>
      <c r="M75" s="532" t="s">
        <v>84</v>
      </c>
      <c r="N75" s="429"/>
      <c r="O75" s="472"/>
    </row>
    <row r="76" spans="1:15" ht="45" customHeight="1">
      <c r="A76" s="475" t="s">
        <v>2</v>
      </c>
      <c r="B76" s="688"/>
      <c r="C76" s="690"/>
      <c r="D76" s="692"/>
      <c r="E76" s="459" t="s">
        <v>682</v>
      </c>
      <c r="F76" s="449" t="s">
        <v>50</v>
      </c>
      <c r="G76" s="450" t="str">
        <f>D74</f>
        <v>●情報セキュリティ対策を行っている</v>
      </c>
      <c r="H76" s="451" t="s">
        <v>171</v>
      </c>
      <c r="I76" s="446" t="b">
        <f t="shared" si="0"/>
        <v>0</v>
      </c>
      <c r="J76" s="446">
        <v>1</v>
      </c>
      <c r="K76" s="447">
        <f t="shared" si="1"/>
        <v>0</v>
      </c>
      <c r="L76" s="693"/>
      <c r="M76" s="531" t="s">
        <v>85</v>
      </c>
      <c r="N76" s="423"/>
      <c r="O76" s="472"/>
    </row>
    <row r="77" spans="1:15" ht="36" customHeight="1">
      <c r="A77" s="475" t="s">
        <v>2</v>
      </c>
      <c r="B77" s="688"/>
      <c r="C77" s="690"/>
      <c r="D77" s="692"/>
      <c r="E77" s="459" t="s">
        <v>682</v>
      </c>
      <c r="F77" s="449" t="s">
        <v>61</v>
      </c>
      <c r="G77" s="450" t="str">
        <f>D74</f>
        <v>●情報セキュリティ対策を行っている</v>
      </c>
      <c r="H77" s="451" t="s">
        <v>163</v>
      </c>
      <c r="I77" s="446" t="b">
        <f t="shared" si="0"/>
        <v>0</v>
      </c>
      <c r="J77" s="446">
        <v>1</v>
      </c>
      <c r="K77" s="447">
        <f t="shared" si="1"/>
        <v>0</v>
      </c>
      <c r="L77" s="675"/>
      <c r="M77" s="532" t="s">
        <v>84</v>
      </c>
      <c r="N77" s="430"/>
      <c r="O77" s="472"/>
    </row>
    <row r="78" spans="1:15" ht="36" customHeight="1">
      <c r="A78" s="475" t="s">
        <v>2</v>
      </c>
      <c r="B78" s="669" t="s">
        <v>530</v>
      </c>
      <c r="C78" s="671" t="s">
        <v>15</v>
      </c>
      <c r="D78" s="667" t="s">
        <v>16</v>
      </c>
      <c r="E78" s="459" t="s">
        <v>682</v>
      </c>
      <c r="F78" s="449" t="s">
        <v>51</v>
      </c>
      <c r="G78" s="450" t="str">
        <f>D78</f>
        <v>●企業統治体制を構築している。</v>
      </c>
      <c r="H78" s="451" t="s">
        <v>172</v>
      </c>
      <c r="I78" s="446" t="b">
        <f t="shared" si="0"/>
        <v>0</v>
      </c>
      <c r="J78" s="446">
        <v>1</v>
      </c>
      <c r="K78" s="447">
        <f t="shared" si="1"/>
        <v>0</v>
      </c>
      <c r="L78" s="674" t="s">
        <v>213</v>
      </c>
      <c r="M78" s="531" t="s">
        <v>86</v>
      </c>
      <c r="N78" s="419"/>
      <c r="O78" s="472"/>
    </row>
    <row r="79" spans="1:15" ht="36" customHeight="1">
      <c r="A79" s="475" t="s">
        <v>2</v>
      </c>
      <c r="B79" s="670"/>
      <c r="C79" s="672"/>
      <c r="D79" s="681"/>
      <c r="E79" s="459" t="s">
        <v>682</v>
      </c>
      <c r="F79" s="449" t="s">
        <v>57</v>
      </c>
      <c r="G79" s="450" t="str">
        <f>D78</f>
        <v>●企業統治体制を構築している。</v>
      </c>
      <c r="H79" s="451" t="s">
        <v>164</v>
      </c>
      <c r="I79" s="446" t="b">
        <f t="shared" si="0"/>
        <v>0</v>
      </c>
      <c r="J79" s="446">
        <v>1</v>
      </c>
      <c r="K79" s="447">
        <f t="shared" si="1"/>
        <v>0</v>
      </c>
      <c r="L79" s="675"/>
      <c r="M79" s="531" t="s">
        <v>86</v>
      </c>
      <c r="N79" s="424"/>
      <c r="O79" s="472"/>
    </row>
    <row r="80" spans="1:15" ht="57" customHeight="1">
      <c r="A80" s="475" t="s">
        <v>2</v>
      </c>
      <c r="B80" s="669" t="s">
        <v>531</v>
      </c>
      <c r="C80" s="671" t="s">
        <v>30</v>
      </c>
      <c r="D80" s="667" t="s">
        <v>20</v>
      </c>
      <c r="E80" s="459" t="s">
        <v>682</v>
      </c>
      <c r="F80" s="449" t="s">
        <v>255</v>
      </c>
      <c r="G80" s="450" t="str">
        <f>D80</f>
        <v>●社会・環境に及ぼす影響に対し、責任を持って対応している。</v>
      </c>
      <c r="H80" s="451" t="s">
        <v>128</v>
      </c>
      <c r="I80" s="446" t="b">
        <f t="shared" si="0"/>
        <v>0</v>
      </c>
      <c r="J80" s="446">
        <v>1</v>
      </c>
      <c r="K80" s="447">
        <f t="shared" si="1"/>
        <v>0</v>
      </c>
      <c r="L80" s="674" t="s">
        <v>213</v>
      </c>
      <c r="M80" s="531" t="s">
        <v>87</v>
      </c>
      <c r="N80" s="423"/>
      <c r="O80" s="472"/>
    </row>
    <row r="81" spans="1:36" ht="36" customHeight="1">
      <c r="A81" s="475"/>
      <c r="B81" s="676"/>
      <c r="C81" s="678"/>
      <c r="D81" s="680"/>
      <c r="E81" s="459" t="s">
        <v>682</v>
      </c>
      <c r="F81" s="449" t="s">
        <v>65</v>
      </c>
      <c r="G81" s="450" t="str">
        <f>D80</f>
        <v>●社会・環境に及ぼす影響に対し、責任を持って対応している。</v>
      </c>
      <c r="H81" s="451" t="s">
        <v>129</v>
      </c>
      <c r="I81" s="446" t="b">
        <f t="shared" si="0"/>
        <v>0</v>
      </c>
      <c r="J81" s="446">
        <v>1</v>
      </c>
      <c r="K81" s="447">
        <f t="shared" si="1"/>
        <v>0</v>
      </c>
      <c r="L81" s="682"/>
      <c r="M81" s="531" t="s">
        <v>87</v>
      </c>
      <c r="N81" s="420"/>
      <c r="O81" s="472"/>
    </row>
    <row r="82" spans="1:36" ht="36" customHeight="1">
      <c r="A82" s="475" t="s">
        <v>2</v>
      </c>
      <c r="B82" s="676"/>
      <c r="C82" s="678"/>
      <c r="D82" s="681"/>
      <c r="E82" s="459" t="s">
        <v>682</v>
      </c>
      <c r="F82" s="449" t="s">
        <v>66</v>
      </c>
      <c r="G82" s="450" t="str">
        <f>D80</f>
        <v>●社会・環境に及ぼす影響に対し、責任を持って対応している。</v>
      </c>
      <c r="H82" s="451" t="s">
        <v>130</v>
      </c>
      <c r="I82" s="446" t="b">
        <f t="shared" ref="I82:I95" si="4">IF(E82="■",TRUE,FALSE)</f>
        <v>0</v>
      </c>
      <c r="J82" s="446">
        <v>1</v>
      </c>
      <c r="K82" s="447">
        <f t="shared" si="1"/>
        <v>0</v>
      </c>
      <c r="L82" s="675"/>
      <c r="M82" s="531" t="s">
        <v>107</v>
      </c>
      <c r="N82" s="420"/>
      <c r="O82" s="472"/>
    </row>
    <row r="83" spans="1:36" ht="93" customHeight="1">
      <c r="A83" s="475" t="s">
        <v>2</v>
      </c>
      <c r="B83" s="676"/>
      <c r="C83" s="678"/>
      <c r="D83" s="667" t="s">
        <v>261</v>
      </c>
      <c r="E83" s="459" t="s">
        <v>682</v>
      </c>
      <c r="F83" s="449" t="s">
        <v>259</v>
      </c>
      <c r="G83" s="450" t="str">
        <f>D83</f>
        <v>●SDGs達成に資する各種取組について、企業として戦略的・持続的に推進する基盤を整備している。</v>
      </c>
      <c r="H83" s="451" t="s">
        <v>144</v>
      </c>
      <c r="I83" s="446" t="b">
        <f t="shared" si="4"/>
        <v>0</v>
      </c>
      <c r="J83" s="446">
        <v>1</v>
      </c>
      <c r="K83" s="447">
        <f t="shared" si="1"/>
        <v>0</v>
      </c>
      <c r="L83" s="674" t="s">
        <v>262</v>
      </c>
      <c r="M83" s="683" t="s">
        <v>208</v>
      </c>
      <c r="N83" s="685" t="s">
        <v>208</v>
      </c>
      <c r="O83" s="472"/>
    </row>
    <row r="84" spans="1:36" ht="93" customHeight="1">
      <c r="A84" s="475"/>
      <c r="B84" s="677"/>
      <c r="C84" s="679"/>
      <c r="D84" s="673"/>
      <c r="E84" s="459" t="s">
        <v>682</v>
      </c>
      <c r="F84" s="449" t="s">
        <v>260</v>
      </c>
      <c r="G84" s="450">
        <f>D84</f>
        <v>0</v>
      </c>
      <c r="H84" s="451"/>
      <c r="I84" s="446" t="b">
        <f t="shared" si="4"/>
        <v>0</v>
      </c>
      <c r="J84" s="446">
        <v>2</v>
      </c>
      <c r="K84" s="447">
        <f t="shared" ref="K84:K95" si="5">IFERROR(VLOOKUP(TRUE,I84:J84,2,FALSE),0)</f>
        <v>0</v>
      </c>
      <c r="L84" s="675"/>
      <c r="M84" s="684"/>
      <c r="N84" s="686"/>
      <c r="O84" s="472"/>
    </row>
    <row r="85" spans="1:36" ht="41.1" customHeight="1">
      <c r="A85" s="475" t="s">
        <v>2</v>
      </c>
      <c r="B85" s="669" t="s">
        <v>532</v>
      </c>
      <c r="C85" s="671" t="s">
        <v>31</v>
      </c>
      <c r="D85" s="667" t="s">
        <v>257</v>
      </c>
      <c r="E85" s="459" t="s">
        <v>682</v>
      </c>
      <c r="F85" s="449" t="s">
        <v>52</v>
      </c>
      <c r="G85" s="450" t="str">
        <f>D85</f>
        <v>●事業継続や事業継承に関する取組が進められている。</v>
      </c>
      <c r="H85" s="451" t="s">
        <v>144</v>
      </c>
      <c r="I85" s="446" t="b">
        <f t="shared" si="4"/>
        <v>0</v>
      </c>
      <c r="J85" s="446">
        <v>1</v>
      </c>
      <c r="K85" s="447">
        <f t="shared" si="5"/>
        <v>0</v>
      </c>
      <c r="L85" s="674" t="s">
        <v>213</v>
      </c>
      <c r="M85" s="531" t="s">
        <v>88</v>
      </c>
      <c r="N85" s="419"/>
      <c r="O85" s="472"/>
    </row>
    <row r="86" spans="1:36" ht="43.35" customHeight="1">
      <c r="A86" s="475" t="s">
        <v>2</v>
      </c>
      <c r="B86" s="670"/>
      <c r="C86" s="672"/>
      <c r="D86" s="673"/>
      <c r="E86" s="459" t="s">
        <v>682</v>
      </c>
      <c r="F86" s="449" t="s">
        <v>42</v>
      </c>
      <c r="G86" s="450" t="str">
        <f>D85</f>
        <v>●事業継続や事業継承に関する取組が進められている。</v>
      </c>
      <c r="H86" s="451" t="s">
        <v>131</v>
      </c>
      <c r="I86" s="446" t="b">
        <f t="shared" si="4"/>
        <v>0</v>
      </c>
      <c r="J86" s="446">
        <v>1</v>
      </c>
      <c r="K86" s="447">
        <f t="shared" si="5"/>
        <v>0</v>
      </c>
      <c r="L86" s="675"/>
      <c r="M86" s="531" t="s">
        <v>108</v>
      </c>
      <c r="N86" s="424"/>
      <c r="O86" s="472"/>
    </row>
    <row r="87" spans="1:36" ht="75.599999999999994" customHeight="1">
      <c r="A87" s="476" t="s">
        <v>3</v>
      </c>
      <c r="B87" s="431" t="s">
        <v>533</v>
      </c>
      <c r="C87" s="432" t="s">
        <v>181</v>
      </c>
      <c r="D87" s="418" t="s">
        <v>32</v>
      </c>
      <c r="E87" s="460" t="s">
        <v>682</v>
      </c>
      <c r="F87" s="449" t="s">
        <v>182</v>
      </c>
      <c r="G87" s="450" t="str">
        <f>D87</f>
        <v>●市内における雇用を促進している。</v>
      </c>
      <c r="H87" s="451" t="s">
        <v>157</v>
      </c>
      <c r="I87" s="446" t="b">
        <f t="shared" si="4"/>
        <v>0</v>
      </c>
      <c r="J87" s="446">
        <v>3</v>
      </c>
      <c r="K87" s="447">
        <f t="shared" si="5"/>
        <v>0</v>
      </c>
      <c r="L87" s="461" t="s">
        <v>358</v>
      </c>
      <c r="M87" s="531" t="s">
        <v>89</v>
      </c>
      <c r="N87" s="433"/>
      <c r="O87" s="472"/>
    </row>
    <row r="88" spans="1:36" ht="104.45" customHeight="1">
      <c r="A88" s="476" t="s">
        <v>3</v>
      </c>
      <c r="B88" s="434" t="s">
        <v>534</v>
      </c>
      <c r="C88" s="435" t="s">
        <v>183</v>
      </c>
      <c r="D88" s="421" t="s">
        <v>19</v>
      </c>
      <c r="E88" s="460" t="s">
        <v>682</v>
      </c>
      <c r="F88" s="449" t="s">
        <v>359</v>
      </c>
      <c r="G88" s="450" t="str">
        <f>D88</f>
        <v>●市の施策・事業に協力している。</v>
      </c>
      <c r="H88" s="451" t="s">
        <v>165</v>
      </c>
      <c r="I88" s="446" t="b">
        <f t="shared" si="4"/>
        <v>0</v>
      </c>
      <c r="J88" s="446">
        <v>3</v>
      </c>
      <c r="K88" s="447">
        <f t="shared" si="5"/>
        <v>0</v>
      </c>
      <c r="L88" s="462" t="s">
        <v>603</v>
      </c>
      <c r="M88" s="531">
        <v>17.170000000000002</v>
      </c>
      <c r="N88" s="433"/>
      <c r="O88" s="472"/>
    </row>
    <row r="89" spans="1:36" ht="104.1" customHeight="1">
      <c r="A89" s="476" t="s">
        <v>3</v>
      </c>
      <c r="B89" s="664" t="s">
        <v>535</v>
      </c>
      <c r="C89" s="665" t="s">
        <v>184</v>
      </c>
      <c r="D89" s="421" t="s">
        <v>258</v>
      </c>
      <c r="E89" s="460" t="s">
        <v>682</v>
      </c>
      <c r="F89" s="449" t="s">
        <v>360</v>
      </c>
      <c r="G89" s="450" t="str">
        <f>D89</f>
        <v>●地域課題解決に向けた事業や取組を行っている。</v>
      </c>
      <c r="H89" s="451" t="s">
        <v>149</v>
      </c>
      <c r="I89" s="446" t="b">
        <f t="shared" si="4"/>
        <v>0</v>
      </c>
      <c r="J89" s="446">
        <v>3</v>
      </c>
      <c r="K89" s="447">
        <f t="shared" si="5"/>
        <v>0</v>
      </c>
      <c r="L89" s="658" t="s">
        <v>479</v>
      </c>
      <c r="M89" s="531" t="s">
        <v>513</v>
      </c>
      <c r="N89" s="423"/>
      <c r="O89" s="472"/>
    </row>
    <row r="90" spans="1:36" ht="61.5" customHeight="1">
      <c r="A90" s="476" t="s">
        <v>3</v>
      </c>
      <c r="B90" s="664"/>
      <c r="C90" s="665"/>
      <c r="D90" s="667" t="s">
        <v>17</v>
      </c>
      <c r="E90" s="460" t="s">
        <v>682</v>
      </c>
      <c r="F90" s="449" t="s">
        <v>203</v>
      </c>
      <c r="G90" s="450" t="str">
        <f>D90</f>
        <v>●地域社会とのコミュニケーション機会を設けている。</v>
      </c>
      <c r="H90" s="451" t="s">
        <v>133</v>
      </c>
      <c r="I90" s="446" t="b">
        <f t="shared" si="4"/>
        <v>0</v>
      </c>
      <c r="J90" s="446">
        <v>2</v>
      </c>
      <c r="K90" s="447">
        <f t="shared" si="5"/>
        <v>0</v>
      </c>
      <c r="L90" s="659"/>
      <c r="M90" s="531" t="s">
        <v>512</v>
      </c>
      <c r="N90" s="419"/>
      <c r="O90" s="472"/>
    </row>
    <row r="91" spans="1:36" ht="61.5" customHeight="1">
      <c r="A91" s="476" t="s">
        <v>3</v>
      </c>
      <c r="B91" s="664"/>
      <c r="C91" s="665"/>
      <c r="D91" s="668"/>
      <c r="E91" s="460" t="s">
        <v>682</v>
      </c>
      <c r="F91" s="449" t="s">
        <v>91</v>
      </c>
      <c r="G91" s="450" t="str">
        <f>D90</f>
        <v>●地域社会とのコミュニケーション機会を設けている。</v>
      </c>
      <c r="H91" s="451" t="s">
        <v>134</v>
      </c>
      <c r="I91" s="446" t="b">
        <f t="shared" si="4"/>
        <v>0</v>
      </c>
      <c r="J91" s="446">
        <v>2</v>
      </c>
      <c r="K91" s="447">
        <f t="shared" si="5"/>
        <v>0</v>
      </c>
      <c r="L91" s="659"/>
      <c r="M91" s="531">
        <v>10.199999999999999</v>
      </c>
      <c r="N91" s="423"/>
      <c r="O91" s="472"/>
    </row>
    <row r="92" spans="1:36" ht="61.5" customHeight="1">
      <c r="A92" s="476" t="s">
        <v>3</v>
      </c>
      <c r="B92" s="664"/>
      <c r="C92" s="665"/>
      <c r="D92" s="668"/>
      <c r="E92" s="460" t="s">
        <v>682</v>
      </c>
      <c r="F92" s="463" t="s">
        <v>204</v>
      </c>
      <c r="G92" s="464" t="str">
        <f>D90</f>
        <v>●地域社会とのコミュニケーション機会を設けている。</v>
      </c>
      <c r="H92" s="465" t="s">
        <v>135</v>
      </c>
      <c r="I92" s="446" t="b">
        <f t="shared" si="4"/>
        <v>0</v>
      </c>
      <c r="J92" s="466">
        <v>2</v>
      </c>
      <c r="K92" s="447">
        <f t="shared" si="5"/>
        <v>0</v>
      </c>
      <c r="L92" s="666"/>
      <c r="M92" s="533">
        <v>11.3</v>
      </c>
      <c r="N92" s="420"/>
      <c r="O92" s="472"/>
    </row>
    <row r="93" spans="1:36" ht="78.95" customHeight="1">
      <c r="A93" s="476"/>
      <c r="B93" s="649" t="s">
        <v>536</v>
      </c>
      <c r="C93" s="652" t="s">
        <v>18</v>
      </c>
      <c r="D93" s="655" t="s">
        <v>308</v>
      </c>
      <c r="E93" s="460" t="s">
        <v>682</v>
      </c>
      <c r="F93" s="449" t="s">
        <v>56</v>
      </c>
      <c r="G93" s="464" t="str">
        <f>D93</f>
        <v>●地域経済の振興・地域内経済循環に資する製品・サービスを提供している。</v>
      </c>
      <c r="H93" s="451" t="s">
        <v>132</v>
      </c>
      <c r="I93" s="446" t="b">
        <f t="shared" si="4"/>
        <v>0</v>
      </c>
      <c r="J93" s="446">
        <v>3</v>
      </c>
      <c r="K93" s="447">
        <f t="shared" si="5"/>
        <v>0</v>
      </c>
      <c r="L93" s="658" t="s">
        <v>470</v>
      </c>
      <c r="M93" s="533" t="s">
        <v>514</v>
      </c>
      <c r="N93" s="661"/>
      <c r="O93" s="472"/>
    </row>
    <row r="94" spans="1:36" ht="78.95" customHeight="1">
      <c r="A94" s="476"/>
      <c r="B94" s="650"/>
      <c r="C94" s="653"/>
      <c r="D94" s="656"/>
      <c r="E94" s="460" t="s">
        <v>682</v>
      </c>
      <c r="F94" s="463" t="s">
        <v>55</v>
      </c>
      <c r="G94" s="464" t="str">
        <f>D93</f>
        <v>●地域経済の振興・地域内経済循環に資する製品・サービスを提供している。</v>
      </c>
      <c r="H94" s="465"/>
      <c r="I94" s="446" t="b">
        <f t="shared" si="4"/>
        <v>0</v>
      </c>
      <c r="J94" s="466">
        <v>3</v>
      </c>
      <c r="K94" s="447">
        <f t="shared" si="5"/>
        <v>0</v>
      </c>
      <c r="L94" s="659"/>
      <c r="M94" s="533" t="s">
        <v>90</v>
      </c>
      <c r="N94" s="662"/>
      <c r="O94" s="472"/>
    </row>
    <row r="95" spans="1:36" s="478" customFormat="1" ht="89.1" customHeight="1" thickBot="1">
      <c r="A95" s="477" t="s">
        <v>3</v>
      </c>
      <c r="B95" s="651"/>
      <c r="C95" s="654"/>
      <c r="D95" s="657"/>
      <c r="E95" s="467" t="s">
        <v>682</v>
      </c>
      <c r="F95" s="468" t="s">
        <v>480</v>
      </c>
      <c r="G95" s="464" t="str">
        <f>D93</f>
        <v>●地域経済の振興・地域内経済循環に資する製品・サービスを提供している。</v>
      </c>
      <c r="H95" s="469" t="s">
        <v>136</v>
      </c>
      <c r="I95" s="446" t="b">
        <f t="shared" si="4"/>
        <v>0</v>
      </c>
      <c r="J95" s="470">
        <v>3</v>
      </c>
      <c r="K95" s="447">
        <f t="shared" si="5"/>
        <v>0</v>
      </c>
      <c r="L95" s="660"/>
      <c r="M95" s="534">
        <v>17.170000000000002</v>
      </c>
      <c r="N95" s="663"/>
      <c r="O95" s="472"/>
      <c r="P95" s="403"/>
      <c r="Q95" s="403"/>
      <c r="R95" s="403"/>
      <c r="S95" s="403"/>
      <c r="T95" s="403"/>
      <c r="U95" s="403"/>
      <c r="V95" s="403"/>
      <c r="W95" s="403"/>
      <c r="X95" s="403"/>
      <c r="Y95" s="403"/>
      <c r="Z95" s="403"/>
      <c r="AA95" s="403"/>
      <c r="AB95" s="403"/>
      <c r="AC95" s="403"/>
      <c r="AD95" s="403"/>
      <c r="AE95" s="403"/>
      <c r="AF95" s="403"/>
      <c r="AG95" s="403"/>
      <c r="AH95" s="403"/>
      <c r="AI95" s="403"/>
      <c r="AJ95" s="403"/>
    </row>
    <row r="96" spans="1:36" ht="17.100000000000001" customHeight="1">
      <c r="H96" s="438"/>
      <c r="I96" s="439"/>
      <c r="N96" s="441"/>
    </row>
  </sheetData>
  <sheetProtection algorithmName="SHA-512" hashValue="66PFBfK6qOgziS+66H8HzrgAkYFiGUK30xxu5/qIVr764EvtsWWtJefS1mYH1+lRJg8jt0b03gyuA1Oq0IRHhA==" saltValue="czItkpZS6o2ixE8VGDF0mg==" spinCount="100000" sheet="1" formatCells="0" formatRows="0" selectLockedCells="1"/>
  <mergeCells count="106">
    <mergeCell ref="L7:L10"/>
    <mergeCell ref="C7:D10"/>
    <mergeCell ref="C11:D11"/>
    <mergeCell ref="C5:M5"/>
    <mergeCell ref="N29:N33"/>
    <mergeCell ref="B27:B28"/>
    <mergeCell ref="C27:C28"/>
    <mergeCell ref="D27:D28"/>
    <mergeCell ref="L27:L28"/>
    <mergeCell ref="N17:N19"/>
    <mergeCell ref="M15:N16"/>
    <mergeCell ref="E16:F16"/>
    <mergeCell ref="B25:B26"/>
    <mergeCell ref="C25:C26"/>
    <mergeCell ref="D25:D26"/>
    <mergeCell ref="L25:L26"/>
    <mergeCell ref="D23:D24"/>
    <mergeCell ref="B20:B24"/>
    <mergeCell ref="C20:C24"/>
    <mergeCell ref="D20:D22"/>
    <mergeCell ref="B17:B19"/>
    <mergeCell ref="C17:C19"/>
    <mergeCell ref="D17:D18"/>
    <mergeCell ref="L17:L19"/>
    <mergeCell ref="L20:L22"/>
    <mergeCell ref="B34:B35"/>
    <mergeCell ref="C34:C35"/>
    <mergeCell ref="D34:D35"/>
    <mergeCell ref="L34:L35"/>
    <mergeCell ref="L36:L38"/>
    <mergeCell ref="L39:L42"/>
    <mergeCell ref="B29:B33"/>
    <mergeCell ref="C29:C33"/>
    <mergeCell ref="D29:D33"/>
    <mergeCell ref="L29:L33"/>
    <mergeCell ref="B48:B53"/>
    <mergeCell ref="C48:C53"/>
    <mergeCell ref="D48:D50"/>
    <mergeCell ref="D51:D53"/>
    <mergeCell ref="B43:B47"/>
    <mergeCell ref="C43:C47"/>
    <mergeCell ref="L43:L47"/>
    <mergeCell ref="B36:B42"/>
    <mergeCell ref="C36:C42"/>
    <mergeCell ref="D36:D38"/>
    <mergeCell ref="D39:D42"/>
    <mergeCell ref="D43:D46"/>
    <mergeCell ref="B60:B62"/>
    <mergeCell ref="C60:C62"/>
    <mergeCell ref="D60:D62"/>
    <mergeCell ref="L60:L62"/>
    <mergeCell ref="B58:B59"/>
    <mergeCell ref="C58:C59"/>
    <mergeCell ref="D58:D59"/>
    <mergeCell ref="L58:L59"/>
    <mergeCell ref="B54:B57"/>
    <mergeCell ref="C54:C57"/>
    <mergeCell ref="D54:D57"/>
    <mergeCell ref="L54:L57"/>
    <mergeCell ref="B71:B73"/>
    <mergeCell ref="C71:C73"/>
    <mergeCell ref="D71:D73"/>
    <mergeCell ref="L71:L73"/>
    <mergeCell ref="B67:B70"/>
    <mergeCell ref="C67:C70"/>
    <mergeCell ref="D67:D70"/>
    <mergeCell ref="L67:L70"/>
    <mergeCell ref="B63:B66"/>
    <mergeCell ref="C63:C66"/>
    <mergeCell ref="D63:D64"/>
    <mergeCell ref="L63:L66"/>
    <mergeCell ref="D65:D66"/>
    <mergeCell ref="N83:N84"/>
    <mergeCell ref="B78:B79"/>
    <mergeCell ref="C78:C79"/>
    <mergeCell ref="D78:D79"/>
    <mergeCell ref="L78:L79"/>
    <mergeCell ref="L83:L84"/>
    <mergeCell ref="B74:B77"/>
    <mergeCell ref="C74:C77"/>
    <mergeCell ref="D74:D77"/>
    <mergeCell ref="L74:L77"/>
    <mergeCell ref="B3:O3"/>
    <mergeCell ref="B13:O13"/>
    <mergeCell ref="L23:L24"/>
    <mergeCell ref="L48:L50"/>
    <mergeCell ref="L51:L53"/>
    <mergeCell ref="B93:B95"/>
    <mergeCell ref="C93:C95"/>
    <mergeCell ref="D93:D95"/>
    <mergeCell ref="L93:L95"/>
    <mergeCell ref="N93:N95"/>
    <mergeCell ref="B89:B92"/>
    <mergeCell ref="C89:C92"/>
    <mergeCell ref="L89:L92"/>
    <mergeCell ref="D90:D92"/>
    <mergeCell ref="B85:B86"/>
    <mergeCell ref="C85:C86"/>
    <mergeCell ref="D85:D86"/>
    <mergeCell ref="L85:L86"/>
    <mergeCell ref="B80:B84"/>
    <mergeCell ref="C80:C84"/>
    <mergeCell ref="D80:D82"/>
    <mergeCell ref="L80:L82"/>
    <mergeCell ref="D83:D84"/>
    <mergeCell ref="M83:M84"/>
  </mergeCells>
  <phoneticPr fontId="1"/>
  <conditionalFormatting sqref="E88:E95">
    <cfRule type="expression" dxfId="102" priority="42">
      <formula>AND(#REF!=TRUE,$I88=FALSE)</formula>
    </cfRule>
  </conditionalFormatting>
  <conditionalFormatting sqref="E88:E95">
    <cfRule type="expression" dxfId="101" priority="43">
      <formula>AND(#REF!=TRUE,$I88=FALSE)</formula>
    </cfRule>
  </conditionalFormatting>
  <conditionalFormatting sqref="E88:E95 E17:E35">
    <cfRule type="expression" dxfId="100" priority="44">
      <formula>AND(#REF!=TRUE,$I17=FALSE)</formula>
    </cfRule>
    <cfRule type="expression" dxfId="99" priority="45">
      <formula>AND(#REF!=TRUE,$I17=FALSE)</formula>
    </cfRule>
  </conditionalFormatting>
  <conditionalFormatting sqref="E88:E95 E17:E35">
    <cfRule type="expression" dxfId="98" priority="46">
      <formula>AND(#REF!=TRUE,$I17=FALSE)</formula>
    </cfRule>
  </conditionalFormatting>
  <conditionalFormatting sqref="E88:E95 E17:E35">
    <cfRule type="expression" dxfId="97" priority="47">
      <formula>AND(#REF!=TRUE,$I17=FALSE)</formula>
    </cfRule>
    <cfRule type="expression" dxfId="96" priority="48">
      <formula>AND(#REF!=TRUE,$I17=FALSE)</formula>
    </cfRule>
  </conditionalFormatting>
  <conditionalFormatting sqref="E88:E95">
    <cfRule type="expression" dxfId="95" priority="49">
      <formula>AND(#REF!=TRUE,$I88=FALSE)</formula>
    </cfRule>
  </conditionalFormatting>
  <conditionalFormatting sqref="E88:E95">
    <cfRule type="expression" dxfId="94" priority="50">
      <formula>AND(#REF!=TRUE,$I88=FALSE)</formula>
    </cfRule>
  </conditionalFormatting>
  <conditionalFormatting sqref="E88:E95">
    <cfRule type="expression" dxfId="93" priority="51">
      <formula>AND(#REF!=TRUE,$I88=FALSE)</formula>
    </cfRule>
    <cfRule type="expression" dxfId="92" priority="52">
      <formula>AND(#REF!=TRUE,$I88=FALSE)</formula>
    </cfRule>
    <cfRule type="expression" dxfId="91" priority="53">
      <formula>AND(#REF!=TRUE,$I88=FALSE)</formula>
    </cfRule>
  </conditionalFormatting>
  <conditionalFormatting sqref="E88:E95">
    <cfRule type="expression" dxfId="90" priority="54">
      <formula>AND(#REF!=TRUE,$I88=FALSE)</formula>
    </cfRule>
  </conditionalFormatting>
  <conditionalFormatting sqref="E88:E95">
    <cfRule type="expression" dxfId="89" priority="55">
      <formula>AND(#REF!=TRUE,$I88=FALSE)</formula>
    </cfRule>
  </conditionalFormatting>
  <dataValidations count="5">
    <dataValidation type="textLength" allowBlank="1" showInputMessage="1" showErrorMessage="1" sqref="L20:L95" xr:uid="{00000000-0002-0000-0100-000000000000}">
      <formula1>0</formula1>
      <formula2>300</formula2>
    </dataValidation>
    <dataValidation type="textLength" allowBlank="1" showInputMessage="1" showErrorMessage="1" sqref="L17:L19" xr:uid="{17F09E33-A8E2-4A3B-BCBE-F45A4D3244D0}">
      <formula1>0</formula1>
      <formula2>500</formula2>
    </dataValidation>
    <dataValidation type="list" allowBlank="1" showInputMessage="1" showErrorMessage="1" sqref="E17:E95 E7:E11" xr:uid="{A0971961-0E75-4AE6-9A78-7298DDE2E2D6}">
      <formula1>"□,■"</formula1>
    </dataValidation>
    <dataValidation type="list" allowBlank="1" showInputMessage="1" showErrorMessage="1" sqref="L7:L10" xr:uid="{80FD51F0-DE4F-4893-B228-840E911193CD}">
      <formula1>"※受賞年度を選択してください,令和4（2022）年度,令和5（2023）年度,令和6（2024）年度"</formula1>
    </dataValidation>
    <dataValidation type="list" allowBlank="1" showInputMessage="1" showErrorMessage="1" sqref="L11" xr:uid="{DD0AEAE1-45D5-4733-A755-9F1CE2F4349E}">
      <formula1>"※修了年度を選択してください,令和3（2021）年度,令和4（2022）年度,令和5（2023）年度,令和6（2024）年度"</formula1>
    </dataValidation>
  </dataValidations>
  <printOptions horizontalCentered="1"/>
  <pageMargins left="0" right="0" top="0.59055118110236227" bottom="0" header="0" footer="0"/>
  <pageSetup paperSize="8" scale="37" fitToHeight="0" orientation="portrait" r:id="rId1"/>
  <headerFooter>
    <oddHeader>&amp;L&amp;20（様式第２号）</oddHeader>
    <oddFooter>&amp;C&amp;20&amp;P/6</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33" id="{36A085FF-8DAF-4C23-8D85-E03A01F1CE67}">
            <xm:f>【評価】_②認証チェックシート!$AH$1=TRUE</xm:f>
            <x14:dxf>
              <fill>
                <patternFill>
                  <bgColor theme="2" tint="-0.24994659260841701"/>
                </patternFill>
              </fill>
            </x14:dxf>
          </x14:cfRule>
          <xm:sqref>D36:L59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K32"/>
  <sheetViews>
    <sheetView showGridLines="0" showZeros="0" topLeftCell="B1" zoomScaleNormal="100" zoomScaleSheetLayoutView="40" workbookViewId="0">
      <selection activeCell="C6" sqref="C6:E6"/>
    </sheetView>
  </sheetViews>
  <sheetFormatPr defaultColWidth="8" defaultRowHeight="16.5"/>
  <cols>
    <col min="1" max="1" width="7.625" style="1" hidden="1" customWidth="1"/>
    <col min="2" max="2" width="7.625" style="6" customWidth="1"/>
    <col min="3" max="3" width="18.75" style="5" customWidth="1"/>
    <col min="4" max="4" width="31.375" style="4" customWidth="1"/>
    <col min="5" max="5" width="26.375" style="4" customWidth="1"/>
    <col min="6" max="6" width="46.25" style="4" customWidth="1"/>
    <col min="7" max="7" width="36.125" style="1" customWidth="1"/>
    <col min="8" max="8" width="14.125" style="1" customWidth="1"/>
    <col min="9" max="9" width="45.25" style="4" customWidth="1"/>
    <col min="10" max="10" width="21.75" style="4" customWidth="1"/>
    <col min="11" max="11" width="7" style="4" customWidth="1"/>
    <col min="12" max="16384" width="8" style="1"/>
  </cols>
  <sheetData>
    <row r="1" spans="2:11" s="21" customFormat="1" ht="25.15" customHeight="1">
      <c r="B1" s="104"/>
      <c r="C1" s="19"/>
      <c r="D1" s="15"/>
      <c r="E1" s="15"/>
      <c r="F1" s="15"/>
      <c r="G1" s="170"/>
      <c r="H1" s="170"/>
      <c r="I1" s="170"/>
      <c r="J1" s="360" t="str">
        <f>'様式1号（基本情報）'!F4</f>
        <v>第５回様式</v>
      </c>
      <c r="K1" s="170"/>
    </row>
    <row r="2" spans="2:11" s="21" customFormat="1" ht="25.15" customHeight="1">
      <c r="B2" s="22"/>
      <c r="C2" s="19"/>
      <c r="D2" s="15"/>
      <c r="E2" s="15"/>
      <c r="F2" s="15"/>
      <c r="G2" s="23"/>
      <c r="H2" s="23"/>
      <c r="I2" s="23"/>
      <c r="J2" s="15">
        <f>'様式1号（基本情報）'!C11</f>
        <v>0</v>
      </c>
      <c r="K2" s="170"/>
    </row>
    <row r="3" spans="2:11" ht="44.45" customHeight="1">
      <c r="B3" s="765" t="s">
        <v>468</v>
      </c>
      <c r="C3" s="765"/>
      <c r="D3" s="765"/>
      <c r="E3" s="765"/>
      <c r="F3" s="765"/>
      <c r="G3" s="765"/>
      <c r="H3" s="765"/>
      <c r="I3" s="765"/>
      <c r="J3" s="765"/>
      <c r="K3" s="765"/>
    </row>
    <row r="4" spans="2:11" ht="33.75" customHeight="1">
      <c r="B4" s="484" t="s">
        <v>618</v>
      </c>
      <c r="C4" s="485"/>
      <c r="D4" s="485"/>
      <c r="E4" s="485"/>
      <c r="F4" s="485"/>
      <c r="G4" s="485"/>
      <c r="H4" s="485"/>
      <c r="I4" s="485"/>
      <c r="J4" s="485"/>
      <c r="K4" s="485"/>
    </row>
    <row r="5" spans="2:11" ht="17.25" thickBot="1">
      <c r="B5" s="486" t="s">
        <v>708</v>
      </c>
      <c r="C5" s="485"/>
      <c r="D5" s="485"/>
      <c r="E5" s="485"/>
      <c r="F5" s="485"/>
      <c r="G5" s="485"/>
      <c r="H5" s="485"/>
      <c r="I5" s="485"/>
      <c r="J5" s="485"/>
      <c r="K5" s="485"/>
    </row>
    <row r="6" spans="2:11" ht="28.5" customHeight="1">
      <c r="B6" s="497" t="s">
        <v>620</v>
      </c>
      <c r="C6" s="787"/>
      <c r="D6" s="788"/>
      <c r="E6" s="789"/>
      <c r="F6" s="485"/>
      <c r="G6" s="485"/>
      <c r="H6" s="485"/>
      <c r="I6" s="485"/>
      <c r="J6" s="485"/>
      <c r="K6" s="485"/>
    </row>
    <row r="7" spans="2:11" ht="28.5" customHeight="1">
      <c r="B7" s="498" t="s">
        <v>621</v>
      </c>
      <c r="C7" s="757"/>
      <c r="D7" s="758"/>
      <c r="E7" s="759"/>
      <c r="F7" s="485"/>
      <c r="G7" s="485"/>
      <c r="H7" s="485"/>
      <c r="I7" s="485"/>
      <c r="J7" s="485"/>
      <c r="K7" s="485"/>
    </row>
    <row r="8" spans="2:11" ht="28.5" customHeight="1">
      <c r="B8" s="498" t="s">
        <v>622</v>
      </c>
      <c r="C8" s="757"/>
      <c r="D8" s="758"/>
      <c r="E8" s="759"/>
      <c r="F8" s="485"/>
      <c r="G8" s="485"/>
      <c r="H8" s="485"/>
      <c r="I8" s="485"/>
      <c r="J8" s="485"/>
      <c r="K8" s="485"/>
    </row>
    <row r="9" spans="2:11" ht="28.5" customHeight="1">
      <c r="B9" s="498" t="s">
        <v>623</v>
      </c>
      <c r="C9" s="757"/>
      <c r="D9" s="758"/>
      <c r="E9" s="759"/>
      <c r="F9" s="485"/>
      <c r="G9" s="485"/>
      <c r="H9" s="485"/>
      <c r="I9" s="485"/>
      <c r="J9" s="485"/>
      <c r="K9" s="485"/>
    </row>
    <row r="10" spans="2:11" ht="28.5" customHeight="1" thickBot="1">
      <c r="B10" s="499" t="s">
        <v>624</v>
      </c>
      <c r="C10" s="760"/>
      <c r="D10" s="761"/>
      <c r="E10" s="762"/>
      <c r="F10" s="485"/>
      <c r="G10" s="485"/>
      <c r="H10" s="485"/>
      <c r="I10" s="485"/>
      <c r="J10" s="485"/>
      <c r="K10" s="485"/>
    </row>
    <row r="11" spans="2:11" ht="29.25" customHeight="1">
      <c r="B11" s="486"/>
      <c r="C11" s="485"/>
      <c r="D11" s="485"/>
      <c r="E11" s="485"/>
      <c r="F11" s="485"/>
      <c r="G11" s="485"/>
      <c r="H11" s="485"/>
      <c r="I11" s="485"/>
      <c r="J11" s="485"/>
      <c r="K11" s="485"/>
    </row>
    <row r="12" spans="2:11" ht="20.25" customHeight="1">
      <c r="B12" s="484" t="s">
        <v>619</v>
      </c>
      <c r="C12" s="485"/>
      <c r="D12" s="485"/>
      <c r="E12" s="485"/>
      <c r="F12" s="485"/>
      <c r="G12" s="485"/>
      <c r="H12" s="485"/>
      <c r="I12" s="485"/>
      <c r="J12" s="485"/>
      <c r="K12" s="485"/>
    </row>
    <row r="13" spans="2:11" ht="126" customHeight="1" thickBot="1">
      <c r="B13" s="766" t="s">
        <v>709</v>
      </c>
      <c r="C13" s="766"/>
      <c r="D13" s="766"/>
      <c r="E13" s="766"/>
      <c r="F13" s="766"/>
      <c r="G13" s="766"/>
      <c r="H13" s="766"/>
      <c r="I13" s="766"/>
      <c r="J13" s="766"/>
      <c r="K13" s="766"/>
    </row>
    <row r="14" spans="2:11" customFormat="1" ht="32.25" customHeight="1">
      <c r="B14" s="776" t="s">
        <v>188</v>
      </c>
      <c r="C14" s="777"/>
      <c r="D14" s="778"/>
      <c r="E14" s="785" t="s">
        <v>615</v>
      </c>
      <c r="F14" s="785" t="s">
        <v>294</v>
      </c>
      <c r="G14" s="776" t="s">
        <v>286</v>
      </c>
      <c r="H14" s="778"/>
      <c r="I14" s="767" t="s">
        <v>289</v>
      </c>
      <c r="J14" s="768"/>
      <c r="K14" s="769"/>
    </row>
    <row r="15" spans="2:11" customFormat="1" ht="32.25" customHeight="1" thickBot="1">
      <c r="B15" s="487" t="s">
        <v>344</v>
      </c>
      <c r="C15" s="487" t="s">
        <v>284</v>
      </c>
      <c r="D15" s="487" t="s">
        <v>285</v>
      </c>
      <c r="E15" s="786"/>
      <c r="F15" s="786"/>
      <c r="G15" s="487" t="s">
        <v>287</v>
      </c>
      <c r="H15" s="488" t="s">
        <v>288</v>
      </c>
      <c r="I15" s="770"/>
      <c r="J15" s="771"/>
      <c r="K15" s="772"/>
    </row>
    <row r="16" spans="2:11" customFormat="1" ht="108.75" customHeight="1">
      <c r="B16" s="489" t="s">
        <v>345</v>
      </c>
      <c r="C16" s="490" t="s">
        <v>538</v>
      </c>
      <c r="D16" s="490" t="s">
        <v>452</v>
      </c>
      <c r="E16" s="490" t="s">
        <v>616</v>
      </c>
      <c r="F16" s="491" t="s">
        <v>296</v>
      </c>
      <c r="G16" s="490" t="s">
        <v>290</v>
      </c>
      <c r="H16" s="490" t="s">
        <v>291</v>
      </c>
      <c r="I16" s="779" t="s">
        <v>293</v>
      </c>
      <c r="J16" s="780"/>
      <c r="K16" s="781"/>
    </row>
    <row r="17" spans="2:11" customFormat="1" ht="108.75" customHeight="1">
      <c r="B17" s="489" t="s">
        <v>345</v>
      </c>
      <c r="C17" s="490" t="s">
        <v>539</v>
      </c>
      <c r="D17" s="490" t="s">
        <v>453</v>
      </c>
      <c r="E17" s="490" t="s">
        <v>617</v>
      </c>
      <c r="F17" s="491" t="s">
        <v>297</v>
      </c>
      <c r="G17" s="490" t="s">
        <v>298</v>
      </c>
      <c r="H17" s="490" t="s">
        <v>299</v>
      </c>
      <c r="I17" s="782" t="s">
        <v>300</v>
      </c>
      <c r="J17" s="783"/>
      <c r="K17" s="784"/>
    </row>
    <row r="18" spans="2:11" customFormat="1" ht="143.25" customHeight="1">
      <c r="B18" s="492" t="s">
        <v>292</v>
      </c>
      <c r="C18" s="493"/>
      <c r="D18" s="494"/>
      <c r="E18" s="495"/>
      <c r="F18" s="496"/>
      <c r="G18" s="494"/>
      <c r="H18" s="494"/>
      <c r="I18" s="773"/>
      <c r="J18" s="774"/>
      <c r="K18" s="775"/>
    </row>
    <row r="19" spans="2:11" customFormat="1" ht="143.25" customHeight="1">
      <c r="B19" s="492" t="s">
        <v>346</v>
      </c>
      <c r="C19" s="493"/>
      <c r="D19" s="494"/>
      <c r="E19" s="495"/>
      <c r="F19" s="496"/>
      <c r="G19" s="494"/>
      <c r="H19" s="494"/>
      <c r="I19" s="773"/>
      <c r="J19" s="774"/>
      <c r="K19" s="775"/>
    </row>
    <row r="20" spans="2:11" customFormat="1" ht="143.25" customHeight="1">
      <c r="B20" s="492" t="s">
        <v>347</v>
      </c>
      <c r="C20" s="493"/>
      <c r="D20" s="494"/>
      <c r="E20" s="495"/>
      <c r="F20" s="496"/>
      <c r="G20" s="494"/>
      <c r="H20" s="494"/>
      <c r="I20" s="773"/>
      <c r="J20" s="774"/>
      <c r="K20" s="775"/>
    </row>
    <row r="21" spans="2:11" ht="61.5" customHeight="1">
      <c r="B21" s="766" t="s">
        <v>469</v>
      </c>
      <c r="C21" s="766"/>
      <c r="D21" s="766"/>
      <c r="E21" s="766"/>
      <c r="F21" s="766"/>
      <c r="G21" s="766"/>
      <c r="H21" s="766"/>
      <c r="I21" s="766"/>
      <c r="J21" s="766"/>
      <c r="K21" s="766"/>
    </row>
    <row r="23" spans="2:11">
      <c r="B23" s="763"/>
      <c r="C23" s="764"/>
      <c r="D23" s="764"/>
      <c r="E23" s="764"/>
      <c r="F23" s="764"/>
      <c r="G23" s="764"/>
      <c r="H23" s="764"/>
      <c r="I23" s="764"/>
      <c r="J23" s="764"/>
    </row>
    <row r="24" spans="2:11" customFormat="1" ht="30.75" customHeight="1"/>
    <row r="25" spans="2:11" customFormat="1" ht="18.75"/>
    <row r="26" spans="2:11" customFormat="1" ht="18.75"/>
    <row r="27" spans="2:11" customFormat="1" ht="96.75" customHeight="1"/>
    <row r="28" spans="2:11" customFormat="1" ht="18.75"/>
    <row r="29" spans="2:11" customFormat="1" ht="18.75"/>
    <row r="30" spans="2:11" customFormat="1" ht="17.25" customHeight="1"/>
    <row r="31" spans="2:11" ht="17.25" customHeight="1"/>
    <row r="32" spans="2:11" ht="17.25" customHeight="1"/>
  </sheetData>
  <sheetProtection algorithmName="SHA-512" hashValue="UdCekuvGZp4wKSE5v9fjlnHSiACaCa+cdjvQYQy+11WDZrM3SO9RG7Wo7KgJ2l+x8lCzfE3Tb7uflYb/mzoMNQ==" saltValue="DePY4NNkjp3X84dYE8FaEQ==" spinCount="100000" sheet="1" formatCells="0" formatColumns="0" formatRows="0" selectLockedCells="1"/>
  <mergeCells count="19">
    <mergeCell ref="E14:E15"/>
    <mergeCell ref="C6:E6"/>
    <mergeCell ref="C7:E7"/>
    <mergeCell ref="C8:E8"/>
    <mergeCell ref="C9:E9"/>
    <mergeCell ref="C10:E10"/>
    <mergeCell ref="B23:J23"/>
    <mergeCell ref="B3:K3"/>
    <mergeCell ref="B13:K13"/>
    <mergeCell ref="I14:K15"/>
    <mergeCell ref="B21:K21"/>
    <mergeCell ref="I20:K20"/>
    <mergeCell ref="B14:D14"/>
    <mergeCell ref="I16:K16"/>
    <mergeCell ref="G14:H14"/>
    <mergeCell ref="I17:K17"/>
    <mergeCell ref="I18:K18"/>
    <mergeCell ref="I19:K19"/>
    <mergeCell ref="F14:F15"/>
  </mergeCells>
  <phoneticPr fontId="1"/>
  <printOptions horizontalCentered="1"/>
  <pageMargins left="0" right="0" top="0.59055118110236227" bottom="0" header="0" footer="0"/>
  <pageSetup paperSize="9" scale="34" fitToHeight="0" orientation="landscape" r:id="rId1"/>
  <headerFooter>
    <oddHeader>&amp;L&amp;20（様式第３号）</oddHeader>
    <oddFooter>&amp;C&amp;20&amp;P/6</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'（非表示シート）BCI列プルダウン'!$H$2:$H$3</xm:f>
          </x14:formula1>
          <xm:sqref>D18</xm:sqref>
        </x14:dataValidation>
        <x14:dataValidation type="list" allowBlank="1" showInputMessage="1" showErrorMessage="1" xr:uid="{00000000-0002-0000-0200-000001000000}">
          <x14:formula1>
            <xm:f>'（非表示シート）BCI列プルダウン'!$D$2:$D$24</xm:f>
          </x14:formula1>
          <xm:sqref>C18:C20</xm:sqref>
        </x14:dataValidation>
        <x14:dataValidation type="list" allowBlank="1" showInputMessage="1" showErrorMessage="1" xr:uid="{00000000-0002-0000-0200-000002000000}">
          <x14:formula1>
            <xm:f>'（非表示シート）BCI列プルダウン'!$H$6:$H$7</xm:f>
          </x14:formula1>
          <xm:sqref>D19</xm:sqref>
        </x14:dataValidation>
        <x14:dataValidation type="list" allowBlank="1" showInputMessage="1" showErrorMessage="1" xr:uid="{00000000-0002-0000-0200-000003000000}">
          <x14:formula1>
            <xm:f>'（非表示シート）BCI列プルダウン'!$H$10:$H$11</xm:f>
          </x14:formula1>
          <xm:sqref>D20</xm:sqref>
        </x14:dataValidation>
        <x14:dataValidation type="list" allowBlank="1" showInputMessage="1" showErrorMessage="1" xr:uid="{FDC37322-1C23-49CF-A99C-EF11328EAC54}">
          <x14:formula1>
            <xm:f>'（非表示シート）BCI列プルダウン'!$J$2:$J$18</xm:f>
          </x14:formula1>
          <xm:sqref>C6:E10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6975-59BC-4FAD-8D76-5775CD472F2F}">
  <sheetPr codeName="Sheet9">
    <tabColor theme="6" tint="-0.499984740745262"/>
    <pageSetUpPr fitToPage="1"/>
  </sheetPr>
  <dimension ref="A1:AJ94"/>
  <sheetViews>
    <sheetView showGridLines="0" showZeros="0" topLeftCell="B1" zoomScale="60" zoomScaleNormal="60" zoomScaleSheetLayoutView="40" workbookViewId="0">
      <selection activeCell="L27" sqref="L27:L31"/>
    </sheetView>
  </sheetViews>
  <sheetFormatPr defaultColWidth="8" defaultRowHeight="18.75"/>
  <cols>
    <col min="1" max="1" width="7.625" style="1" hidden="1" customWidth="1"/>
    <col min="2" max="2" width="9.625" style="14" customWidth="1"/>
    <col min="3" max="3" width="21.625" style="5" customWidth="1"/>
    <col min="4" max="4" width="39.125" style="4" customWidth="1"/>
    <col min="5" max="5" width="6.625" style="4" customWidth="1"/>
    <col min="6" max="6" width="117.25" style="1" customWidth="1"/>
    <col min="7" max="8" width="49.125" style="331" hidden="1" customWidth="1"/>
    <col min="9" max="11" width="49.125" style="356" hidden="1" customWidth="1"/>
    <col min="12" max="12" width="117.25" style="4" customWidth="1"/>
    <col min="13" max="14" width="31.125" style="4" customWidth="1"/>
    <col min="15" max="15" width="1.625" customWidth="1"/>
    <col min="16" max="16384" width="8" style="1"/>
  </cols>
  <sheetData>
    <row r="1" spans="1:16" s="21" customFormat="1" ht="37.5" customHeight="1">
      <c r="B1" s="25"/>
      <c r="C1" s="19"/>
      <c r="D1" s="15"/>
      <c r="E1" s="15"/>
      <c r="F1" s="20"/>
      <c r="G1" s="326"/>
      <c r="H1" s="326"/>
      <c r="I1" s="326"/>
      <c r="J1" s="326"/>
      <c r="K1" s="326"/>
      <c r="L1" s="15"/>
      <c r="M1" s="20"/>
      <c r="N1" s="359"/>
      <c r="O1" s="20"/>
      <c r="P1" s="20"/>
    </row>
    <row r="2" spans="1:16" s="21" customFormat="1" ht="23.45" customHeight="1">
      <c r="B2" s="22"/>
      <c r="C2" s="19"/>
      <c r="D2" s="15"/>
      <c r="E2" s="15"/>
      <c r="F2" s="23"/>
      <c r="G2" s="327"/>
      <c r="H2" s="327"/>
      <c r="I2" s="326"/>
      <c r="J2" s="326"/>
      <c r="K2" s="326"/>
      <c r="L2" s="15"/>
      <c r="N2" s="15">
        <f>'様式1号（基本情報）'!$C$11</f>
        <v>0</v>
      </c>
      <c r="O2" s="15"/>
      <c r="P2" s="20"/>
    </row>
    <row r="3" spans="1:16" s="21" customFormat="1" ht="35.1" customHeight="1">
      <c r="B3" s="804" t="s">
        <v>467</v>
      </c>
      <c r="C3" s="804"/>
      <c r="D3" s="804"/>
      <c r="E3" s="804"/>
      <c r="F3" s="804"/>
      <c r="G3" s="804"/>
      <c r="H3" s="804"/>
      <c r="I3" s="804"/>
      <c r="J3" s="804"/>
      <c r="K3" s="804"/>
      <c r="L3" s="804"/>
      <c r="M3" s="804"/>
      <c r="N3" s="804"/>
      <c r="O3" s="804"/>
      <c r="P3" s="20"/>
    </row>
    <row r="4" spans="1:16" s="21" customFormat="1" ht="0.75" customHeight="1">
      <c r="B4" s="107"/>
      <c r="C4" s="107"/>
      <c r="D4" s="107"/>
      <c r="E4" s="107"/>
      <c r="F4" s="107"/>
      <c r="G4" s="328"/>
      <c r="H4" s="328"/>
      <c r="I4" s="328"/>
      <c r="J4" s="328"/>
      <c r="K4" s="328"/>
      <c r="L4" s="107"/>
      <c r="M4" s="107"/>
      <c r="N4" s="107"/>
      <c r="O4" s="107"/>
      <c r="P4" s="20"/>
    </row>
    <row r="5" spans="1:16" s="21" customFormat="1" ht="0.75" customHeight="1">
      <c r="B5" s="79"/>
      <c r="D5" s="107"/>
      <c r="E5" s="107"/>
      <c r="F5" s="107"/>
      <c r="G5" s="328"/>
      <c r="H5" s="328"/>
      <c r="I5" s="328"/>
      <c r="J5" s="328"/>
      <c r="K5" s="328"/>
      <c r="L5" s="107"/>
      <c r="M5" s="107"/>
      <c r="N5" s="107"/>
      <c r="O5" s="107"/>
      <c r="P5" s="20"/>
    </row>
    <row r="6" spans="1:16" s="21" customFormat="1" ht="0.75" customHeight="1">
      <c r="B6" s="107"/>
      <c r="C6" s="79"/>
      <c r="D6" s="107"/>
      <c r="E6" s="107"/>
      <c r="F6" s="107"/>
      <c r="G6" s="328"/>
      <c r="H6" s="328"/>
      <c r="I6" s="328"/>
      <c r="J6" s="328"/>
      <c r="K6" s="328"/>
      <c r="L6" s="107"/>
      <c r="M6" s="107"/>
      <c r="N6" s="107"/>
      <c r="O6" s="107"/>
      <c r="P6" s="20"/>
    </row>
    <row r="7" spans="1:16" s="21" customFormat="1" ht="0.75" customHeight="1">
      <c r="B7" s="107"/>
      <c r="C7" s="80"/>
      <c r="D7" s="81"/>
      <c r="E7" s="81"/>
      <c r="F7" s="248"/>
      <c r="G7" s="328"/>
      <c r="H7" s="328"/>
      <c r="I7" s="328"/>
      <c r="J7" s="328"/>
      <c r="K7" s="328"/>
      <c r="L7" s="107"/>
      <c r="M7" s="107"/>
      <c r="N7" s="107"/>
      <c r="O7" s="107"/>
      <c r="P7" s="20"/>
    </row>
    <row r="8" spans="1:16" s="21" customFormat="1" ht="0.75" customHeight="1">
      <c r="B8" s="107"/>
      <c r="C8" s="80"/>
      <c r="D8" s="81"/>
      <c r="E8" s="81"/>
      <c r="F8" s="248"/>
      <c r="G8" s="328"/>
      <c r="H8" s="328"/>
      <c r="I8" s="328"/>
      <c r="J8" s="328"/>
      <c r="K8" s="328"/>
      <c r="L8" s="107"/>
      <c r="M8" s="107"/>
      <c r="N8" s="107"/>
      <c r="O8" s="107"/>
      <c r="P8" s="20"/>
    </row>
    <row r="9" spans="1:16" s="21" customFormat="1" ht="50.45" customHeight="1">
      <c r="B9" s="107"/>
      <c r="C9" s="80"/>
      <c r="D9" s="81"/>
      <c r="E9" s="81"/>
      <c r="F9" s="248"/>
      <c r="G9" s="328"/>
      <c r="H9" s="328"/>
      <c r="I9" s="328"/>
      <c r="J9" s="328"/>
      <c r="K9" s="328"/>
      <c r="L9" s="107"/>
      <c r="M9" s="107"/>
      <c r="N9" s="107"/>
      <c r="O9" s="107"/>
      <c r="P9" s="20"/>
    </row>
    <row r="10" spans="1:16" s="21" customFormat="1" ht="116.45" customHeight="1">
      <c r="B10" s="805" t="s">
        <v>685</v>
      </c>
      <c r="C10" s="805"/>
      <c r="D10" s="805"/>
      <c r="E10" s="805"/>
      <c r="F10" s="805"/>
      <c r="G10" s="805"/>
      <c r="H10" s="805"/>
      <c r="I10" s="805"/>
      <c r="J10" s="805"/>
      <c r="K10" s="805"/>
      <c r="L10" s="805"/>
      <c r="M10" s="805"/>
      <c r="N10" s="805"/>
      <c r="O10" s="805"/>
      <c r="P10" s="20"/>
    </row>
    <row r="11" spans="1:16" ht="33.6" hidden="1" customHeight="1">
      <c r="B11" s="2"/>
      <c r="C11"/>
      <c r="D11" s="26"/>
      <c r="E11" s="26"/>
      <c r="F11" s="27"/>
      <c r="G11" s="329"/>
      <c r="H11" s="329"/>
      <c r="I11" s="330"/>
      <c r="J11" s="330"/>
      <c r="K11" s="330"/>
      <c r="L11"/>
      <c r="M11"/>
      <c r="N11"/>
    </row>
    <row r="12" spans="1:16" ht="12" customHeight="1" thickBot="1">
      <c r="B12" s="2"/>
      <c r="C12" s="2"/>
      <c r="D12" s="3"/>
      <c r="E12" s="3"/>
      <c r="I12" s="332"/>
      <c r="J12" s="332"/>
      <c r="K12" s="332"/>
      <c r="L12" s="3"/>
      <c r="M12" s="3"/>
      <c r="N12" s="3"/>
    </row>
    <row r="13" spans="1:16" s="6" customFormat="1" ht="24" customHeight="1">
      <c r="B13" s="12" t="s">
        <v>4</v>
      </c>
      <c r="C13" s="13" t="s">
        <v>5</v>
      </c>
      <c r="D13" s="13" t="s">
        <v>264</v>
      </c>
      <c r="E13" s="116"/>
      <c r="F13" s="222" t="s">
        <v>265</v>
      </c>
      <c r="G13" s="333"/>
      <c r="H13" s="333"/>
      <c r="I13" s="334"/>
      <c r="J13" s="334"/>
      <c r="K13" s="335"/>
      <c r="L13" s="223" t="s">
        <v>266</v>
      </c>
      <c r="M13" s="806" t="s">
        <v>80</v>
      </c>
      <c r="N13" s="807"/>
      <c r="O13" s="16"/>
    </row>
    <row r="14" spans="1:16" s="6" customFormat="1" ht="51" customHeight="1" thickBot="1">
      <c r="B14" s="37"/>
      <c r="C14" s="224"/>
      <c r="D14" s="7"/>
      <c r="E14" s="810" t="s">
        <v>236</v>
      </c>
      <c r="F14" s="811"/>
      <c r="G14" s="336" t="s">
        <v>151</v>
      </c>
      <c r="H14" s="336" t="s">
        <v>150</v>
      </c>
      <c r="I14" s="337"/>
      <c r="J14" s="337"/>
      <c r="K14" s="338"/>
      <c r="L14" s="225" t="s">
        <v>686</v>
      </c>
      <c r="M14" s="808"/>
      <c r="N14" s="809"/>
      <c r="O14" s="16"/>
    </row>
    <row r="15" spans="1:16" ht="88.5" customHeight="1">
      <c r="A15" s="9" t="s">
        <v>0</v>
      </c>
      <c r="B15" s="790" t="s">
        <v>515</v>
      </c>
      <c r="C15" s="794" t="s">
        <v>11</v>
      </c>
      <c r="D15" s="798" t="s">
        <v>97</v>
      </c>
      <c r="E15" s="369" t="s">
        <v>682</v>
      </c>
      <c r="F15" s="320" t="s">
        <v>595</v>
      </c>
      <c r="G15" s="339" t="str">
        <f>D15</f>
        <v>●自社の事業活動に伴う環境負荷を低減するためのマネジメント体制を構築している。</v>
      </c>
      <c r="H15" s="340" t="s">
        <v>158</v>
      </c>
      <c r="I15" s="341" t="b">
        <f>IF(E15="■",TRUE,FALSE)</f>
        <v>0</v>
      </c>
      <c r="J15" s="341">
        <v>1</v>
      </c>
      <c r="K15" s="342">
        <f>IFERROR(VLOOKUP(TRUE,I15:J15,2,FALSE),0)</f>
        <v>0</v>
      </c>
      <c r="L15" s="814" t="s">
        <v>481</v>
      </c>
      <c r="M15" s="316" t="s">
        <v>498</v>
      </c>
      <c r="N15" s="815"/>
      <c r="O15" s="16"/>
    </row>
    <row r="16" spans="1:16" ht="88.5" customHeight="1">
      <c r="A16" s="9" t="s">
        <v>0</v>
      </c>
      <c r="B16" s="791"/>
      <c r="C16" s="795"/>
      <c r="D16" s="799"/>
      <c r="E16" s="370" t="s">
        <v>682</v>
      </c>
      <c r="F16" s="203" t="s">
        <v>593</v>
      </c>
      <c r="G16" s="339" t="str">
        <f>D15</f>
        <v>●自社の事業活動に伴う環境負荷を低減するためのマネジメント体制を構築している。</v>
      </c>
      <c r="H16" s="340" t="s">
        <v>158</v>
      </c>
      <c r="I16" s="341" t="b">
        <f t="shared" ref="I16:I79" si="0">IF(E16="■",TRUE,FALSE)</f>
        <v>0</v>
      </c>
      <c r="J16" s="341">
        <v>2</v>
      </c>
      <c r="K16" s="342">
        <f>IFERROR(VLOOKUP(TRUE,I16:J16,2,FALSE),0)</f>
        <v>0</v>
      </c>
      <c r="L16" s="802"/>
      <c r="M16" s="316" t="s">
        <v>498</v>
      </c>
      <c r="N16" s="816"/>
      <c r="O16" s="16"/>
    </row>
    <row r="17" spans="1:15" ht="88.5" customHeight="1">
      <c r="A17" s="9" t="s">
        <v>0</v>
      </c>
      <c r="B17" s="812"/>
      <c r="C17" s="813"/>
      <c r="D17" s="314" t="s">
        <v>238</v>
      </c>
      <c r="E17" s="370" t="s">
        <v>682</v>
      </c>
      <c r="F17" s="203" t="s">
        <v>239</v>
      </c>
      <c r="G17" s="343" t="str">
        <f>D17</f>
        <v>●自社の環境への取組を開示している。</v>
      </c>
      <c r="H17" s="344" t="s">
        <v>240</v>
      </c>
      <c r="I17" s="341" t="b">
        <f t="shared" si="0"/>
        <v>0</v>
      </c>
      <c r="J17" s="341">
        <v>1</v>
      </c>
      <c r="K17" s="342">
        <f t="shared" ref="K17:K82" si="1">IFERROR(VLOOKUP(TRUE,I17:J17,2,FALSE),0)</f>
        <v>0</v>
      </c>
      <c r="L17" s="803"/>
      <c r="M17" s="82">
        <v>12.6</v>
      </c>
      <c r="N17" s="817"/>
      <c r="O17" s="16"/>
    </row>
    <row r="18" spans="1:15" ht="44.25" customHeight="1">
      <c r="A18" s="9" t="s">
        <v>0</v>
      </c>
      <c r="B18" s="790" t="s">
        <v>537</v>
      </c>
      <c r="C18" s="794" t="s">
        <v>241</v>
      </c>
      <c r="D18" s="798" t="s">
        <v>202</v>
      </c>
      <c r="E18" s="370" t="s">
        <v>682</v>
      </c>
      <c r="F18" s="203" t="s">
        <v>54</v>
      </c>
      <c r="G18" s="343" t="str">
        <f>D18</f>
        <v>●脱炭素に向けて、省エネに取り組んでいる。</v>
      </c>
      <c r="H18" s="344" t="s">
        <v>145</v>
      </c>
      <c r="I18" s="341" t="b">
        <f t="shared" si="0"/>
        <v>0</v>
      </c>
      <c r="J18" s="341">
        <v>1</v>
      </c>
      <c r="K18" s="342">
        <f t="shared" si="1"/>
        <v>0</v>
      </c>
      <c r="L18" s="801" t="s">
        <v>211</v>
      </c>
      <c r="M18" s="82" t="s">
        <v>499</v>
      </c>
      <c r="N18" s="226"/>
      <c r="O18" s="16"/>
    </row>
    <row r="19" spans="1:15" ht="36" customHeight="1">
      <c r="A19" s="9"/>
      <c r="B19" s="791"/>
      <c r="C19" s="795"/>
      <c r="D19" s="799"/>
      <c r="E19" s="370" t="s">
        <v>682</v>
      </c>
      <c r="F19" s="203" t="s">
        <v>74</v>
      </c>
      <c r="G19" s="343" t="str">
        <f>D18</f>
        <v>●脱炭素に向けて、省エネに取り組んでいる。</v>
      </c>
      <c r="H19" s="344" t="s">
        <v>121</v>
      </c>
      <c r="I19" s="341" t="b">
        <f t="shared" si="0"/>
        <v>0</v>
      </c>
      <c r="J19" s="341">
        <v>1</v>
      </c>
      <c r="K19" s="342">
        <f t="shared" si="1"/>
        <v>0</v>
      </c>
      <c r="L19" s="802"/>
      <c r="M19" s="82" t="s">
        <v>500</v>
      </c>
      <c r="N19" s="227"/>
      <c r="O19" s="16"/>
    </row>
    <row r="20" spans="1:15" ht="36" customHeight="1">
      <c r="A20" s="9" t="s">
        <v>0</v>
      </c>
      <c r="B20" s="792"/>
      <c r="C20" s="796"/>
      <c r="D20" s="800"/>
      <c r="E20" s="370" t="s">
        <v>682</v>
      </c>
      <c r="F20" s="203" t="s">
        <v>301</v>
      </c>
      <c r="G20" s="343" t="str">
        <f>D18</f>
        <v>●脱炭素に向けて、省エネに取り組んでいる。</v>
      </c>
      <c r="H20" s="344" t="s">
        <v>162</v>
      </c>
      <c r="I20" s="341" t="b">
        <f t="shared" si="0"/>
        <v>0</v>
      </c>
      <c r="J20" s="341">
        <v>1</v>
      </c>
      <c r="K20" s="342">
        <f t="shared" si="1"/>
        <v>0</v>
      </c>
      <c r="L20" s="802"/>
      <c r="M20" s="82" t="s">
        <v>501</v>
      </c>
      <c r="N20" s="228"/>
      <c r="O20" s="16"/>
    </row>
    <row r="21" spans="1:15" ht="66.599999999999994" customHeight="1">
      <c r="A21" s="9"/>
      <c r="B21" s="792"/>
      <c r="C21" s="796"/>
      <c r="D21" s="798" t="s">
        <v>487</v>
      </c>
      <c r="E21" s="370" t="s">
        <v>682</v>
      </c>
      <c r="F21" s="203" t="s">
        <v>45</v>
      </c>
      <c r="G21" s="343" t="str">
        <f>D21</f>
        <v>●脱炭素に向けて、再生可能エネルギーの利用を進めている。</v>
      </c>
      <c r="H21" s="344" t="s">
        <v>146</v>
      </c>
      <c r="I21" s="341" t="b">
        <f t="shared" si="0"/>
        <v>0</v>
      </c>
      <c r="J21" s="341">
        <v>2</v>
      </c>
      <c r="K21" s="342">
        <f t="shared" si="1"/>
        <v>0</v>
      </c>
      <c r="L21" s="801" t="s">
        <v>212</v>
      </c>
      <c r="M21" s="82" t="s">
        <v>502</v>
      </c>
      <c r="N21" s="227"/>
      <c r="O21" s="16"/>
    </row>
    <row r="22" spans="1:15" ht="66.599999999999994" customHeight="1">
      <c r="A22" s="9"/>
      <c r="B22" s="793"/>
      <c r="C22" s="797"/>
      <c r="D22" s="800"/>
      <c r="E22" s="370" t="s">
        <v>682</v>
      </c>
      <c r="F22" s="203" t="s">
        <v>101</v>
      </c>
      <c r="G22" s="343" t="str">
        <f>D21</f>
        <v>●脱炭素に向けて、再生可能エネルギーの利用を進めている。</v>
      </c>
      <c r="H22" s="344" t="s">
        <v>122</v>
      </c>
      <c r="I22" s="341" t="b">
        <f t="shared" si="0"/>
        <v>0</v>
      </c>
      <c r="J22" s="341">
        <v>2</v>
      </c>
      <c r="K22" s="342">
        <f t="shared" si="1"/>
        <v>0</v>
      </c>
      <c r="L22" s="803"/>
      <c r="M22" s="82" t="s">
        <v>503</v>
      </c>
      <c r="N22" s="229"/>
      <c r="O22" s="16"/>
    </row>
    <row r="23" spans="1:15" ht="59.1" customHeight="1">
      <c r="A23" s="9" t="s">
        <v>0</v>
      </c>
      <c r="B23" s="820" t="s">
        <v>516</v>
      </c>
      <c r="C23" s="822" t="s">
        <v>27</v>
      </c>
      <c r="D23" s="798" t="s">
        <v>98</v>
      </c>
      <c r="E23" s="370" t="s">
        <v>682</v>
      </c>
      <c r="F23" s="207" t="s">
        <v>46</v>
      </c>
      <c r="G23" s="345" t="str">
        <f>D23</f>
        <v>●自社の事業活動において、水の効率的な利用・管理を行っている</v>
      </c>
      <c r="H23" s="346" t="s">
        <v>147</v>
      </c>
      <c r="I23" s="341" t="b">
        <f t="shared" si="0"/>
        <v>0</v>
      </c>
      <c r="J23" s="341">
        <v>1</v>
      </c>
      <c r="K23" s="342">
        <f t="shared" si="1"/>
        <v>0</v>
      </c>
      <c r="L23" s="825" t="s">
        <v>495</v>
      </c>
      <c r="M23" s="82" t="s">
        <v>81</v>
      </c>
      <c r="N23" s="226"/>
      <c r="O23" s="16"/>
    </row>
    <row r="24" spans="1:15" ht="59.1" customHeight="1">
      <c r="A24" s="9" t="s">
        <v>0</v>
      </c>
      <c r="B24" s="793"/>
      <c r="C24" s="797"/>
      <c r="D24" s="800"/>
      <c r="E24" s="370" t="s">
        <v>682</v>
      </c>
      <c r="F24" s="207" t="s">
        <v>489</v>
      </c>
      <c r="G24" s="345" t="str">
        <f>D23</f>
        <v>●自社の事業活動において、水の効率的な利用・管理を行っている</v>
      </c>
      <c r="H24" s="346" t="s">
        <v>123</v>
      </c>
      <c r="I24" s="341" t="b">
        <f t="shared" si="0"/>
        <v>0</v>
      </c>
      <c r="J24" s="341">
        <v>1</v>
      </c>
      <c r="K24" s="342">
        <f t="shared" si="1"/>
        <v>0</v>
      </c>
      <c r="L24" s="827"/>
      <c r="M24" s="82">
        <v>6.3</v>
      </c>
      <c r="N24" s="230"/>
      <c r="O24" s="16"/>
    </row>
    <row r="25" spans="1:15" ht="59.1" customHeight="1">
      <c r="A25" s="9" t="s">
        <v>0</v>
      </c>
      <c r="B25" s="820" t="s">
        <v>517</v>
      </c>
      <c r="C25" s="822" t="s">
        <v>12</v>
      </c>
      <c r="D25" s="798" t="s">
        <v>99</v>
      </c>
      <c r="E25" s="370" t="s">
        <v>682</v>
      </c>
      <c r="F25" s="203" t="s">
        <v>47</v>
      </c>
      <c r="G25" s="343" t="str">
        <f>D25</f>
        <v>●自社の事業活動において、廃棄物・有害化学物質を適切に管理している。</v>
      </c>
      <c r="H25" s="344" t="s">
        <v>124</v>
      </c>
      <c r="I25" s="341" t="b">
        <f t="shared" si="0"/>
        <v>0</v>
      </c>
      <c r="J25" s="341">
        <v>1</v>
      </c>
      <c r="K25" s="342">
        <f t="shared" si="1"/>
        <v>0</v>
      </c>
      <c r="L25" s="825" t="s">
        <v>495</v>
      </c>
      <c r="M25" s="317" t="s">
        <v>28</v>
      </c>
      <c r="N25" s="231"/>
      <c r="O25" s="16"/>
    </row>
    <row r="26" spans="1:15" ht="59.1" customHeight="1">
      <c r="A26" s="9" t="s">
        <v>0</v>
      </c>
      <c r="B26" s="793"/>
      <c r="C26" s="797"/>
      <c r="D26" s="800"/>
      <c r="E26" s="370" t="s">
        <v>682</v>
      </c>
      <c r="F26" s="203" t="s">
        <v>39</v>
      </c>
      <c r="G26" s="343" t="str">
        <f>D25</f>
        <v>●自社の事業活動において、廃棄物・有害化学物質を適切に管理している。</v>
      </c>
      <c r="H26" s="344" t="s">
        <v>148</v>
      </c>
      <c r="I26" s="341" t="b">
        <f t="shared" si="0"/>
        <v>0</v>
      </c>
      <c r="J26" s="341">
        <v>1</v>
      </c>
      <c r="K26" s="342">
        <f t="shared" si="1"/>
        <v>0</v>
      </c>
      <c r="L26" s="827"/>
      <c r="M26" s="82" t="s">
        <v>82</v>
      </c>
      <c r="N26" s="228"/>
      <c r="O26" s="16"/>
    </row>
    <row r="27" spans="1:15" ht="87.75" customHeight="1">
      <c r="A27" s="9" t="s">
        <v>0</v>
      </c>
      <c r="B27" s="820" t="s">
        <v>518</v>
      </c>
      <c r="C27" s="822" t="s">
        <v>40</v>
      </c>
      <c r="D27" s="798" t="s">
        <v>100</v>
      </c>
      <c r="E27" s="370" t="s">
        <v>682</v>
      </c>
      <c r="F27" s="203" t="s">
        <v>474</v>
      </c>
      <c r="G27" s="343" t="str">
        <f>D27</f>
        <v>●自社の事業活動において、天然資源や生物多様性へ配慮している。</v>
      </c>
      <c r="H27" s="344" t="s">
        <v>125</v>
      </c>
      <c r="I27" s="341" t="b">
        <f t="shared" si="0"/>
        <v>0</v>
      </c>
      <c r="J27" s="341">
        <v>1</v>
      </c>
      <c r="K27" s="342">
        <f t="shared" si="1"/>
        <v>0</v>
      </c>
      <c r="L27" s="825" t="s">
        <v>214</v>
      </c>
      <c r="M27" s="82" t="s">
        <v>504</v>
      </c>
      <c r="N27" s="818"/>
      <c r="O27" s="16"/>
    </row>
    <row r="28" spans="1:15" ht="56.85" customHeight="1">
      <c r="A28" s="9" t="s">
        <v>0</v>
      </c>
      <c r="B28" s="838"/>
      <c r="C28" s="839"/>
      <c r="D28" s="799"/>
      <c r="E28" s="370" t="s">
        <v>682</v>
      </c>
      <c r="F28" s="203" t="s">
        <v>475</v>
      </c>
      <c r="G28" s="343" t="str">
        <f>D27</f>
        <v>●自社の事業活動において、天然資源や生物多様性へ配慮している。</v>
      </c>
      <c r="H28" s="344" t="s">
        <v>173</v>
      </c>
      <c r="I28" s="341" t="b">
        <f t="shared" si="0"/>
        <v>0</v>
      </c>
      <c r="J28" s="341">
        <v>1</v>
      </c>
      <c r="K28" s="342">
        <f t="shared" si="1"/>
        <v>0</v>
      </c>
      <c r="L28" s="840"/>
      <c r="M28" s="317" t="s">
        <v>505</v>
      </c>
      <c r="N28" s="819"/>
      <c r="O28" s="16"/>
    </row>
    <row r="29" spans="1:15" ht="56.85" customHeight="1">
      <c r="A29" s="9" t="s">
        <v>0</v>
      </c>
      <c r="B29" s="838"/>
      <c r="C29" s="839"/>
      <c r="D29" s="799"/>
      <c r="E29" s="370" t="s">
        <v>682</v>
      </c>
      <c r="F29" s="203" t="s">
        <v>598</v>
      </c>
      <c r="G29" s="343" t="str">
        <f>D25</f>
        <v>●自社の事業活動において、廃棄物・有害化学物質を適切に管理している。</v>
      </c>
      <c r="H29" s="344" t="s">
        <v>173</v>
      </c>
      <c r="I29" s="341" t="b">
        <f t="shared" si="0"/>
        <v>0</v>
      </c>
      <c r="J29" s="341">
        <v>1</v>
      </c>
      <c r="K29" s="342">
        <f t="shared" si="1"/>
        <v>0</v>
      </c>
      <c r="L29" s="840"/>
      <c r="M29" s="317" t="s">
        <v>506</v>
      </c>
      <c r="N29" s="819"/>
      <c r="O29" s="16"/>
    </row>
    <row r="30" spans="1:15" ht="56.85" customHeight="1">
      <c r="A30" s="9" t="s">
        <v>0</v>
      </c>
      <c r="B30" s="838"/>
      <c r="C30" s="839"/>
      <c r="D30" s="799"/>
      <c r="E30" s="370" t="s">
        <v>682</v>
      </c>
      <c r="F30" s="203" t="s">
        <v>180</v>
      </c>
      <c r="G30" s="343" t="str">
        <f>D25</f>
        <v>●自社の事業活動において、廃棄物・有害化学物質を適切に管理している。</v>
      </c>
      <c r="H30" s="344" t="s">
        <v>173</v>
      </c>
      <c r="I30" s="341" t="b">
        <f t="shared" si="0"/>
        <v>0</v>
      </c>
      <c r="J30" s="341">
        <v>1</v>
      </c>
      <c r="K30" s="342">
        <f t="shared" si="1"/>
        <v>0</v>
      </c>
      <c r="L30" s="840"/>
      <c r="M30" s="317" t="s">
        <v>186</v>
      </c>
      <c r="N30" s="819"/>
      <c r="O30" s="16"/>
    </row>
    <row r="31" spans="1:15" ht="56.85" customHeight="1">
      <c r="A31" s="9" t="s">
        <v>0</v>
      </c>
      <c r="B31" s="838"/>
      <c r="C31" s="839"/>
      <c r="D31" s="799"/>
      <c r="E31" s="370" t="s">
        <v>682</v>
      </c>
      <c r="F31" s="203" t="s">
        <v>403</v>
      </c>
      <c r="G31" s="343">
        <f>D26</f>
        <v>0</v>
      </c>
      <c r="H31" s="344" t="s">
        <v>173</v>
      </c>
      <c r="I31" s="341" t="b">
        <f t="shared" si="0"/>
        <v>0</v>
      </c>
      <c r="J31" s="341">
        <v>2</v>
      </c>
      <c r="K31" s="342">
        <f t="shared" si="1"/>
        <v>0</v>
      </c>
      <c r="L31" s="840"/>
      <c r="M31" s="317" t="s">
        <v>507</v>
      </c>
      <c r="N31" s="819"/>
      <c r="O31" s="16"/>
    </row>
    <row r="32" spans="1:15" ht="148.5" customHeight="1">
      <c r="A32" s="9" t="s">
        <v>0</v>
      </c>
      <c r="B32" s="820" t="s">
        <v>519</v>
      </c>
      <c r="C32" s="822" t="s">
        <v>177</v>
      </c>
      <c r="D32" s="798" t="s">
        <v>67</v>
      </c>
      <c r="E32" s="370" t="s">
        <v>682</v>
      </c>
      <c r="F32" s="203" t="s">
        <v>302</v>
      </c>
      <c r="G32" s="343" t="str">
        <f>D32</f>
        <v>●製品・サービスの提供を通じて、環境問題の改善に貢献している。</v>
      </c>
      <c r="H32" s="344" t="s">
        <v>126</v>
      </c>
      <c r="I32" s="341" t="b">
        <f t="shared" si="0"/>
        <v>0</v>
      </c>
      <c r="J32" s="341">
        <v>2</v>
      </c>
      <c r="K32" s="342">
        <f t="shared" si="1"/>
        <v>0</v>
      </c>
      <c r="L32" s="825" t="s">
        <v>472</v>
      </c>
      <c r="M32" s="317" t="s">
        <v>83</v>
      </c>
      <c r="N32" s="232"/>
      <c r="O32" s="16"/>
    </row>
    <row r="33" spans="1:15" ht="148.5" customHeight="1">
      <c r="A33" s="9"/>
      <c r="B33" s="821"/>
      <c r="C33" s="823"/>
      <c r="D33" s="824"/>
      <c r="E33" s="370" t="s">
        <v>682</v>
      </c>
      <c r="F33" s="321" t="s">
        <v>476</v>
      </c>
      <c r="G33" s="343">
        <f>D33</f>
        <v>0</v>
      </c>
      <c r="H33" s="347"/>
      <c r="I33" s="341" t="b">
        <f t="shared" si="0"/>
        <v>0</v>
      </c>
      <c r="J33" s="341">
        <v>2</v>
      </c>
      <c r="K33" s="342">
        <f t="shared" si="1"/>
        <v>0</v>
      </c>
      <c r="L33" s="826"/>
      <c r="M33" s="82">
        <v>17.170000000000002</v>
      </c>
      <c r="N33" s="230"/>
      <c r="O33" s="16"/>
    </row>
    <row r="34" spans="1:15" ht="50.45" customHeight="1">
      <c r="A34" s="8" t="s">
        <v>1</v>
      </c>
      <c r="B34" s="828" t="s">
        <v>520</v>
      </c>
      <c r="C34" s="831" t="s">
        <v>21</v>
      </c>
      <c r="D34" s="799" t="s">
        <v>93</v>
      </c>
      <c r="E34" s="371" t="s">
        <v>682</v>
      </c>
      <c r="F34" s="321" t="s">
        <v>94</v>
      </c>
      <c r="G34" s="348" t="str">
        <f>D34</f>
        <v>●職場における安全・衛生管理に取り組んでいる。</v>
      </c>
      <c r="H34" s="347" t="s">
        <v>152</v>
      </c>
      <c r="I34" s="341" t="b">
        <f t="shared" si="0"/>
        <v>0</v>
      </c>
      <c r="J34" s="341">
        <v>1</v>
      </c>
      <c r="K34" s="342">
        <f t="shared" si="1"/>
        <v>0</v>
      </c>
      <c r="L34" s="835" t="s">
        <v>215</v>
      </c>
      <c r="M34" s="82">
        <v>8.8000000000000007</v>
      </c>
      <c r="N34" s="232"/>
      <c r="O34" s="16"/>
    </row>
    <row r="35" spans="1:15" ht="50.45" customHeight="1">
      <c r="A35" s="8" t="s">
        <v>1</v>
      </c>
      <c r="B35" s="829"/>
      <c r="C35" s="832"/>
      <c r="D35" s="834"/>
      <c r="E35" s="371" t="s">
        <v>682</v>
      </c>
      <c r="F35" s="203" t="s">
        <v>95</v>
      </c>
      <c r="G35" s="348" t="str">
        <f>D34</f>
        <v>●職場における安全・衛生管理に取り組んでいる。</v>
      </c>
      <c r="H35" s="344" t="s">
        <v>154</v>
      </c>
      <c r="I35" s="341" t="b">
        <f t="shared" si="0"/>
        <v>0</v>
      </c>
      <c r="J35" s="341">
        <v>1</v>
      </c>
      <c r="K35" s="342">
        <f t="shared" si="1"/>
        <v>0</v>
      </c>
      <c r="L35" s="836"/>
      <c r="M35" s="82" t="s">
        <v>68</v>
      </c>
      <c r="N35" s="228"/>
      <c r="O35" s="16"/>
    </row>
    <row r="36" spans="1:15" ht="50.45" customHeight="1">
      <c r="A36" s="8" t="s">
        <v>1</v>
      </c>
      <c r="B36" s="829"/>
      <c r="C36" s="832"/>
      <c r="D36" s="800"/>
      <c r="E36" s="371" t="s">
        <v>682</v>
      </c>
      <c r="F36" s="203" t="s">
        <v>33</v>
      </c>
      <c r="G36" s="348" t="str">
        <f>D34</f>
        <v>●職場における安全・衛生管理に取り組んでいる。</v>
      </c>
      <c r="H36" s="344" t="s">
        <v>153</v>
      </c>
      <c r="I36" s="341" t="b">
        <f t="shared" si="0"/>
        <v>0</v>
      </c>
      <c r="J36" s="341">
        <v>2</v>
      </c>
      <c r="K36" s="342">
        <f t="shared" si="1"/>
        <v>0</v>
      </c>
      <c r="L36" s="837"/>
      <c r="M36" s="82" t="s">
        <v>69</v>
      </c>
      <c r="N36" s="229"/>
      <c r="O36" s="16"/>
    </row>
    <row r="37" spans="1:15" ht="53.45" customHeight="1">
      <c r="A37" s="8" t="s">
        <v>1</v>
      </c>
      <c r="B37" s="829"/>
      <c r="C37" s="832"/>
      <c r="D37" s="798" t="s">
        <v>60</v>
      </c>
      <c r="E37" s="371" t="s">
        <v>682</v>
      </c>
      <c r="F37" s="203" t="s">
        <v>243</v>
      </c>
      <c r="G37" s="343" t="str">
        <f>D37</f>
        <v>●健康経営に取り組んでいる。</v>
      </c>
      <c r="H37" s="344" t="s">
        <v>109</v>
      </c>
      <c r="I37" s="341" t="b">
        <f t="shared" si="0"/>
        <v>0</v>
      </c>
      <c r="J37" s="341">
        <v>1</v>
      </c>
      <c r="K37" s="342">
        <f t="shared" si="1"/>
        <v>0</v>
      </c>
      <c r="L37" s="835" t="s">
        <v>221</v>
      </c>
      <c r="M37" s="82" t="s">
        <v>106</v>
      </c>
      <c r="N37" s="226"/>
    </row>
    <row r="38" spans="1:15" ht="53.45" customHeight="1">
      <c r="A38" s="8" t="s">
        <v>1</v>
      </c>
      <c r="B38" s="829"/>
      <c r="C38" s="832"/>
      <c r="D38" s="834"/>
      <c r="E38" s="371" t="s">
        <v>682</v>
      </c>
      <c r="F38" s="203" t="s">
        <v>166</v>
      </c>
      <c r="G38" s="343" t="str">
        <f>D37</f>
        <v>●健康経営に取り組んでいる。</v>
      </c>
      <c r="H38" s="344" t="s">
        <v>110</v>
      </c>
      <c r="I38" s="341" t="b">
        <f t="shared" si="0"/>
        <v>0</v>
      </c>
      <c r="J38" s="341">
        <v>1</v>
      </c>
      <c r="K38" s="342">
        <f t="shared" si="1"/>
        <v>0</v>
      </c>
      <c r="L38" s="836"/>
      <c r="M38" s="82" t="s">
        <v>22</v>
      </c>
      <c r="N38" s="228"/>
    </row>
    <row r="39" spans="1:15" ht="53.45" customHeight="1">
      <c r="A39" s="8" t="s">
        <v>1</v>
      </c>
      <c r="B39" s="829"/>
      <c r="C39" s="832"/>
      <c r="D39" s="834"/>
      <c r="E39" s="371" t="s">
        <v>682</v>
      </c>
      <c r="F39" s="203" t="s">
        <v>193</v>
      </c>
      <c r="G39" s="343" t="str">
        <f>D37</f>
        <v>●健康経営に取り組んでいる。</v>
      </c>
      <c r="H39" s="344" t="s">
        <v>159</v>
      </c>
      <c r="I39" s="341" t="b">
        <f t="shared" si="0"/>
        <v>0</v>
      </c>
      <c r="J39" s="341">
        <v>1</v>
      </c>
      <c r="K39" s="342">
        <f t="shared" si="1"/>
        <v>0</v>
      </c>
      <c r="L39" s="836"/>
      <c r="M39" s="82" t="s">
        <v>22</v>
      </c>
      <c r="N39" s="227"/>
    </row>
    <row r="40" spans="1:15" ht="53.45" customHeight="1">
      <c r="A40" s="8" t="s">
        <v>1</v>
      </c>
      <c r="B40" s="830"/>
      <c r="C40" s="833"/>
      <c r="D40" s="800"/>
      <c r="E40" s="371" t="s">
        <v>682</v>
      </c>
      <c r="F40" s="203" t="s">
        <v>192</v>
      </c>
      <c r="G40" s="343" t="str">
        <f>D37</f>
        <v>●健康経営に取り組んでいる。</v>
      </c>
      <c r="H40" s="344" t="s">
        <v>111</v>
      </c>
      <c r="I40" s="341" t="b">
        <f t="shared" si="0"/>
        <v>0</v>
      </c>
      <c r="J40" s="341">
        <v>2</v>
      </c>
      <c r="K40" s="342">
        <f t="shared" si="1"/>
        <v>0</v>
      </c>
      <c r="L40" s="837"/>
      <c r="M40" s="82" t="s">
        <v>22</v>
      </c>
      <c r="N40" s="229"/>
    </row>
    <row r="41" spans="1:15" ht="48" customHeight="1">
      <c r="A41" s="8" t="s">
        <v>1</v>
      </c>
      <c r="B41" s="828" t="s">
        <v>521</v>
      </c>
      <c r="C41" s="831" t="s">
        <v>23</v>
      </c>
      <c r="D41" s="798" t="s">
        <v>645</v>
      </c>
      <c r="E41" s="371" t="s">
        <v>682</v>
      </c>
      <c r="F41" s="203" t="s">
        <v>96</v>
      </c>
      <c r="G41" s="343" t="str">
        <f>D41</f>
        <v>●社内の多様な人材（外国人、障がい者、高齢者、性的マイノリティ等）の活躍支援に関する取組がある。</v>
      </c>
      <c r="H41" s="344" t="s">
        <v>112</v>
      </c>
      <c r="I41" s="341" t="b">
        <f t="shared" si="0"/>
        <v>0</v>
      </c>
      <c r="J41" s="341">
        <v>1</v>
      </c>
      <c r="K41" s="342">
        <f t="shared" si="1"/>
        <v>0</v>
      </c>
      <c r="L41" s="835" t="s">
        <v>216</v>
      </c>
      <c r="M41" s="82" t="s">
        <v>62</v>
      </c>
      <c r="N41" s="226"/>
      <c r="O41" s="16"/>
    </row>
    <row r="42" spans="1:15" ht="56.25" customHeight="1">
      <c r="A42" s="8" t="s">
        <v>1</v>
      </c>
      <c r="B42" s="847"/>
      <c r="C42" s="848"/>
      <c r="D42" s="799"/>
      <c r="E42" s="371" t="s">
        <v>682</v>
      </c>
      <c r="F42" s="203" t="s">
        <v>34</v>
      </c>
      <c r="G42" s="343" t="str">
        <f>D41</f>
        <v>●社内の多様な人材（外国人、障がい者、高齢者、性的マイノリティ等）の活躍支援に関する取組がある。</v>
      </c>
      <c r="H42" s="344" t="s">
        <v>160</v>
      </c>
      <c r="I42" s="341" t="b">
        <f t="shared" si="0"/>
        <v>0</v>
      </c>
      <c r="J42" s="341">
        <v>1</v>
      </c>
      <c r="K42" s="342">
        <f t="shared" si="1"/>
        <v>0</v>
      </c>
      <c r="L42" s="836"/>
      <c r="M42" s="82" t="s">
        <v>105</v>
      </c>
      <c r="N42" s="228"/>
      <c r="O42" s="16"/>
    </row>
    <row r="43" spans="1:15" ht="48" customHeight="1">
      <c r="A43" s="8" t="s">
        <v>1</v>
      </c>
      <c r="B43" s="829"/>
      <c r="C43" s="832"/>
      <c r="D43" s="799"/>
      <c r="E43" s="371" t="s">
        <v>682</v>
      </c>
      <c r="F43" s="203" t="s">
        <v>178</v>
      </c>
      <c r="G43" s="343" t="str">
        <f>D41</f>
        <v>●社内の多様な人材（外国人、障がい者、高齢者、性的マイノリティ等）の活躍支援に関する取組がある。</v>
      </c>
      <c r="H43" s="344" t="s">
        <v>161</v>
      </c>
      <c r="I43" s="341" t="b">
        <f t="shared" si="0"/>
        <v>0</v>
      </c>
      <c r="J43" s="341">
        <v>1</v>
      </c>
      <c r="K43" s="342">
        <f t="shared" si="1"/>
        <v>0</v>
      </c>
      <c r="L43" s="836"/>
      <c r="M43" s="82" t="s">
        <v>187</v>
      </c>
      <c r="N43" s="233"/>
      <c r="O43" s="16"/>
    </row>
    <row r="44" spans="1:15" ht="55.35" customHeight="1">
      <c r="A44" s="8" t="s">
        <v>1</v>
      </c>
      <c r="B44" s="829"/>
      <c r="C44" s="832"/>
      <c r="D44" s="824"/>
      <c r="E44" s="371" t="s">
        <v>682</v>
      </c>
      <c r="F44" s="203" t="s">
        <v>373</v>
      </c>
      <c r="G44" s="343">
        <f>D44</f>
        <v>0</v>
      </c>
      <c r="H44" s="344" t="s">
        <v>168</v>
      </c>
      <c r="I44" s="341" t="b">
        <f t="shared" si="0"/>
        <v>0</v>
      </c>
      <c r="J44" s="341">
        <v>2</v>
      </c>
      <c r="K44" s="342">
        <f t="shared" si="1"/>
        <v>0</v>
      </c>
      <c r="L44" s="836"/>
      <c r="M44" s="317" t="s">
        <v>508</v>
      </c>
      <c r="N44" s="234"/>
      <c r="O44" s="16"/>
    </row>
    <row r="45" spans="1:15" ht="55.35" customHeight="1">
      <c r="A45" s="8" t="s">
        <v>1</v>
      </c>
      <c r="B45" s="830"/>
      <c r="C45" s="833"/>
      <c r="D45" s="314" t="s">
        <v>244</v>
      </c>
      <c r="E45" s="371" t="s">
        <v>682</v>
      </c>
      <c r="F45" s="203" t="s">
        <v>70</v>
      </c>
      <c r="G45" s="343" t="str">
        <f>D45</f>
        <v>●ハラスメントを防止するための取組を進めている。</v>
      </c>
      <c r="H45" s="344" t="s">
        <v>168</v>
      </c>
      <c r="I45" s="341" t="b">
        <f t="shared" si="0"/>
        <v>0</v>
      </c>
      <c r="J45" s="341">
        <v>1</v>
      </c>
      <c r="K45" s="342">
        <f t="shared" si="1"/>
        <v>0</v>
      </c>
      <c r="L45" s="837"/>
      <c r="M45" s="317" t="s">
        <v>24</v>
      </c>
      <c r="N45" s="234"/>
      <c r="O45" s="16"/>
    </row>
    <row r="46" spans="1:15" ht="54" customHeight="1">
      <c r="A46" s="8" t="s">
        <v>1</v>
      </c>
      <c r="B46" s="828" t="s">
        <v>522</v>
      </c>
      <c r="C46" s="831" t="s">
        <v>35</v>
      </c>
      <c r="D46" s="798" t="s">
        <v>179</v>
      </c>
      <c r="E46" s="371" t="s">
        <v>682</v>
      </c>
      <c r="F46" s="203" t="s">
        <v>303</v>
      </c>
      <c r="G46" s="343" t="str">
        <f>D46</f>
        <v>●女性の活躍支援に向けた目標を設定している。</v>
      </c>
      <c r="H46" s="344" t="s">
        <v>245</v>
      </c>
      <c r="I46" s="341" t="b">
        <f t="shared" si="0"/>
        <v>0</v>
      </c>
      <c r="J46" s="341">
        <v>1</v>
      </c>
      <c r="K46" s="342">
        <f t="shared" si="1"/>
        <v>0</v>
      </c>
      <c r="L46" s="851" t="s">
        <v>217</v>
      </c>
      <c r="M46" s="82" t="s">
        <v>185</v>
      </c>
      <c r="N46" s="226"/>
      <c r="O46" s="16"/>
    </row>
    <row r="47" spans="1:15" ht="28.5">
      <c r="A47" s="8" t="s">
        <v>1</v>
      </c>
      <c r="B47" s="847"/>
      <c r="C47" s="848"/>
      <c r="D47" s="799"/>
      <c r="E47" s="371" t="s">
        <v>682</v>
      </c>
      <c r="F47" s="203" t="s">
        <v>304</v>
      </c>
      <c r="G47" s="343" t="str">
        <f>D46</f>
        <v>●女性の活躍支援に向けた目標を設定している。</v>
      </c>
      <c r="H47" s="344" t="s">
        <v>169</v>
      </c>
      <c r="I47" s="341" t="b">
        <f t="shared" si="0"/>
        <v>0</v>
      </c>
      <c r="J47" s="341">
        <v>1</v>
      </c>
      <c r="K47" s="342">
        <f t="shared" si="1"/>
        <v>0</v>
      </c>
      <c r="L47" s="851"/>
      <c r="M47" s="82" t="s">
        <v>185</v>
      </c>
      <c r="N47" s="227"/>
      <c r="O47" s="16"/>
    </row>
    <row r="48" spans="1:15" ht="52.5">
      <c r="A48" s="8" t="s">
        <v>1</v>
      </c>
      <c r="B48" s="847"/>
      <c r="C48" s="848"/>
      <c r="D48" s="824"/>
      <c r="E48" s="371" t="s">
        <v>682</v>
      </c>
      <c r="F48" s="203" t="s">
        <v>604</v>
      </c>
      <c r="G48" s="343" t="str">
        <f>D46</f>
        <v>●女性の活躍支援に向けた目標を設定している。</v>
      </c>
      <c r="H48" s="344" t="s">
        <v>155</v>
      </c>
      <c r="I48" s="341" t="b">
        <f t="shared" si="0"/>
        <v>0</v>
      </c>
      <c r="J48" s="341">
        <v>1</v>
      </c>
      <c r="K48" s="342">
        <f t="shared" si="1"/>
        <v>0</v>
      </c>
      <c r="L48" s="851"/>
      <c r="M48" s="82" t="s">
        <v>140</v>
      </c>
      <c r="N48" s="229"/>
      <c r="O48" s="16"/>
    </row>
    <row r="49" spans="1:15" ht="108.75" customHeight="1">
      <c r="A49" s="8" t="s">
        <v>1</v>
      </c>
      <c r="B49" s="847"/>
      <c r="C49" s="848"/>
      <c r="D49" s="798" t="s">
        <v>246</v>
      </c>
      <c r="E49" s="371" t="s">
        <v>682</v>
      </c>
      <c r="F49" s="203" t="s">
        <v>167</v>
      </c>
      <c r="G49" s="343" t="str">
        <f>D49</f>
        <v>●女性の活躍を推進するための取組がある。</v>
      </c>
      <c r="H49" s="344" t="s">
        <v>245</v>
      </c>
      <c r="I49" s="341" t="b">
        <f t="shared" si="0"/>
        <v>0</v>
      </c>
      <c r="J49" s="341">
        <v>1</v>
      </c>
      <c r="K49" s="342">
        <f t="shared" si="1"/>
        <v>0</v>
      </c>
      <c r="L49" s="851" t="s">
        <v>222</v>
      </c>
      <c r="M49" s="82" t="s">
        <v>103</v>
      </c>
      <c r="N49" s="226"/>
      <c r="O49" s="16"/>
    </row>
    <row r="50" spans="1:15" ht="72" customHeight="1">
      <c r="A50" s="8" t="s">
        <v>1</v>
      </c>
      <c r="B50" s="847"/>
      <c r="C50" s="848"/>
      <c r="D50" s="799"/>
      <c r="E50" s="371" t="s">
        <v>682</v>
      </c>
      <c r="F50" s="203" t="s">
        <v>102</v>
      </c>
      <c r="G50" s="343" t="str">
        <f>D49</f>
        <v>●女性の活躍を推進するための取組がある。</v>
      </c>
      <c r="H50" s="344" t="s">
        <v>169</v>
      </c>
      <c r="I50" s="341" t="b">
        <f t="shared" si="0"/>
        <v>0</v>
      </c>
      <c r="J50" s="341">
        <v>1</v>
      </c>
      <c r="K50" s="342">
        <f t="shared" si="1"/>
        <v>0</v>
      </c>
      <c r="L50" s="851"/>
      <c r="M50" s="82" t="s">
        <v>104</v>
      </c>
      <c r="N50" s="227"/>
      <c r="O50" s="16"/>
    </row>
    <row r="51" spans="1:15" ht="28.5">
      <c r="A51" s="8" t="s">
        <v>1</v>
      </c>
      <c r="B51" s="849"/>
      <c r="C51" s="850"/>
      <c r="D51" s="824"/>
      <c r="E51" s="371" t="s">
        <v>682</v>
      </c>
      <c r="F51" s="203" t="s">
        <v>477</v>
      </c>
      <c r="G51" s="343" t="str">
        <f>D49</f>
        <v>●女性の活躍を推進するための取組がある。</v>
      </c>
      <c r="H51" s="344" t="s">
        <v>155</v>
      </c>
      <c r="I51" s="341" t="b">
        <f t="shared" si="0"/>
        <v>0</v>
      </c>
      <c r="J51" s="341">
        <v>2</v>
      </c>
      <c r="K51" s="342">
        <f t="shared" si="1"/>
        <v>0</v>
      </c>
      <c r="L51" s="851"/>
      <c r="M51" s="82" t="s">
        <v>140</v>
      </c>
      <c r="N51" s="229"/>
      <c r="O51" s="16"/>
    </row>
    <row r="52" spans="1:15" ht="42.6" customHeight="1">
      <c r="A52" s="8" t="s">
        <v>1</v>
      </c>
      <c r="B52" s="841" t="s">
        <v>523</v>
      </c>
      <c r="C52" s="842" t="s">
        <v>25</v>
      </c>
      <c r="D52" s="798" t="s">
        <v>247</v>
      </c>
      <c r="E52" s="371" t="s">
        <v>682</v>
      </c>
      <c r="F52" s="203" t="s">
        <v>205</v>
      </c>
      <c r="G52" s="343" t="str">
        <f>D52</f>
        <v>●多様な働き方を促進するための取組がある。</v>
      </c>
      <c r="H52" s="344" t="s">
        <v>113</v>
      </c>
      <c r="I52" s="341" t="b">
        <f t="shared" si="0"/>
        <v>0</v>
      </c>
      <c r="J52" s="341">
        <v>1</v>
      </c>
      <c r="K52" s="342">
        <f t="shared" si="1"/>
        <v>0</v>
      </c>
      <c r="L52" s="835" t="s">
        <v>496</v>
      </c>
      <c r="M52" s="82" t="s">
        <v>141</v>
      </c>
      <c r="N52" s="226"/>
      <c r="O52" s="16"/>
    </row>
    <row r="53" spans="1:15" ht="42.6" customHeight="1">
      <c r="A53" s="8" t="s">
        <v>1</v>
      </c>
      <c r="B53" s="792"/>
      <c r="C53" s="796"/>
      <c r="D53" s="834"/>
      <c r="E53" s="371" t="s">
        <v>682</v>
      </c>
      <c r="F53" s="203" t="s">
        <v>44</v>
      </c>
      <c r="G53" s="343" t="str">
        <f>D52</f>
        <v>●多様な働き方を促進するための取組がある。</v>
      </c>
      <c r="H53" s="344" t="s">
        <v>114</v>
      </c>
      <c r="I53" s="341" t="b">
        <f t="shared" si="0"/>
        <v>0</v>
      </c>
      <c r="J53" s="341">
        <v>1</v>
      </c>
      <c r="K53" s="342">
        <f t="shared" si="1"/>
        <v>0</v>
      </c>
      <c r="L53" s="843"/>
      <c r="M53" s="82" t="s">
        <v>63</v>
      </c>
      <c r="N53" s="228"/>
      <c r="O53" s="16"/>
    </row>
    <row r="54" spans="1:15" ht="42.6" customHeight="1">
      <c r="A54" s="8"/>
      <c r="B54" s="792"/>
      <c r="C54" s="796"/>
      <c r="D54" s="834"/>
      <c r="E54" s="371" t="s">
        <v>682</v>
      </c>
      <c r="F54" s="203" t="s">
        <v>71</v>
      </c>
      <c r="G54" s="343" t="str">
        <f>D52</f>
        <v>●多様な働き方を促進するための取組がある。</v>
      </c>
      <c r="H54" s="344" t="s">
        <v>115</v>
      </c>
      <c r="I54" s="341" t="b">
        <f t="shared" si="0"/>
        <v>0</v>
      </c>
      <c r="J54" s="341">
        <v>1</v>
      </c>
      <c r="K54" s="342">
        <f t="shared" si="1"/>
        <v>0</v>
      </c>
      <c r="L54" s="843"/>
      <c r="M54" s="82" t="s">
        <v>76</v>
      </c>
      <c r="N54" s="227"/>
      <c r="O54" s="16"/>
    </row>
    <row r="55" spans="1:15" ht="42.6" customHeight="1">
      <c r="A55" s="8"/>
      <c r="B55" s="792"/>
      <c r="C55" s="796"/>
      <c r="D55" s="834"/>
      <c r="E55" s="371" t="s">
        <v>682</v>
      </c>
      <c r="F55" s="203" t="s">
        <v>372</v>
      </c>
      <c r="G55" s="343">
        <f>D53</f>
        <v>0</v>
      </c>
      <c r="H55" s="344"/>
      <c r="I55" s="341" t="b">
        <f t="shared" si="0"/>
        <v>0</v>
      </c>
      <c r="J55" s="341">
        <v>2</v>
      </c>
      <c r="K55" s="342">
        <f t="shared" si="1"/>
        <v>0</v>
      </c>
      <c r="L55" s="843"/>
      <c r="M55" s="82" t="s">
        <v>142</v>
      </c>
      <c r="N55" s="227"/>
      <c r="O55" s="16"/>
    </row>
    <row r="56" spans="1:15" ht="63.6" customHeight="1">
      <c r="A56" s="8" t="s">
        <v>1</v>
      </c>
      <c r="B56" s="841" t="s">
        <v>524</v>
      </c>
      <c r="C56" s="842" t="s">
        <v>6</v>
      </c>
      <c r="D56" s="844" t="s">
        <v>7</v>
      </c>
      <c r="E56" s="371" t="s">
        <v>682</v>
      </c>
      <c r="F56" s="203" t="s">
        <v>72</v>
      </c>
      <c r="G56" s="343" t="str">
        <f>D56</f>
        <v>●従業員に能力開発、教育訓練の機会や人材育成のための仕組みを提供している。</v>
      </c>
      <c r="H56" s="344" t="s">
        <v>174</v>
      </c>
      <c r="I56" s="341" t="b">
        <f t="shared" si="0"/>
        <v>0</v>
      </c>
      <c r="J56" s="341">
        <v>1</v>
      </c>
      <c r="K56" s="342">
        <f t="shared" si="1"/>
        <v>0</v>
      </c>
      <c r="L56" s="835" t="s">
        <v>223</v>
      </c>
      <c r="M56" s="82" t="s">
        <v>143</v>
      </c>
      <c r="N56" s="228"/>
      <c r="O56" s="16"/>
    </row>
    <row r="57" spans="1:15" ht="63.6" customHeight="1">
      <c r="A57" s="8" t="s">
        <v>1</v>
      </c>
      <c r="B57" s="793"/>
      <c r="C57" s="797"/>
      <c r="D57" s="845"/>
      <c r="E57" s="371" t="s">
        <v>682</v>
      </c>
      <c r="F57" s="203" t="s">
        <v>36</v>
      </c>
      <c r="G57" s="343" t="str">
        <f>D56</f>
        <v>●従業員に能力開発、教育訓練の機会や人材育成のための仕組みを提供している。</v>
      </c>
      <c r="H57" s="344" t="s">
        <v>116</v>
      </c>
      <c r="I57" s="341" t="b">
        <f t="shared" si="0"/>
        <v>0</v>
      </c>
      <c r="J57" s="341">
        <v>1</v>
      </c>
      <c r="K57" s="342">
        <f t="shared" si="1"/>
        <v>0</v>
      </c>
      <c r="L57" s="846"/>
      <c r="M57" s="82" t="s">
        <v>64</v>
      </c>
      <c r="N57" s="229"/>
      <c r="O57" s="16"/>
    </row>
    <row r="58" spans="1:15" ht="60.6" customHeight="1">
      <c r="A58" s="8" t="s">
        <v>1</v>
      </c>
      <c r="B58" s="841" t="s">
        <v>525</v>
      </c>
      <c r="C58" s="852" t="s">
        <v>139</v>
      </c>
      <c r="D58" s="855" t="s">
        <v>248</v>
      </c>
      <c r="E58" s="371" t="s">
        <v>682</v>
      </c>
      <c r="F58" s="203" t="s">
        <v>138</v>
      </c>
      <c r="G58" s="343" t="str">
        <f>D58</f>
        <v>●取引先（調達先、下請け、代理店等）の事業活動や環境・社会への取組を理解し、サプライチェーン全体で社会的責任を果たすために取り組んでいる。</v>
      </c>
      <c r="H58" s="344" t="s">
        <v>249</v>
      </c>
      <c r="I58" s="341" t="b">
        <f t="shared" si="0"/>
        <v>0</v>
      </c>
      <c r="J58" s="341">
        <v>1</v>
      </c>
      <c r="K58" s="342">
        <f t="shared" si="1"/>
        <v>0</v>
      </c>
      <c r="L58" s="835" t="s">
        <v>224</v>
      </c>
      <c r="M58" s="82" t="s">
        <v>77</v>
      </c>
      <c r="N58" s="226"/>
      <c r="O58" s="16"/>
    </row>
    <row r="59" spans="1:15" ht="60.6" customHeight="1">
      <c r="A59" s="8" t="s">
        <v>1</v>
      </c>
      <c r="B59" s="792"/>
      <c r="C59" s="853"/>
      <c r="D59" s="856"/>
      <c r="E59" s="371" t="s">
        <v>682</v>
      </c>
      <c r="F59" s="203" t="s">
        <v>250</v>
      </c>
      <c r="G59" s="343" t="str">
        <f>D58</f>
        <v>●取引先（調達先、下請け、代理店等）の事業活動や環境・社会への取組を理解し、サプライチェーン全体で社会的責任を果たすために取り組んでいる。</v>
      </c>
      <c r="H59" s="344" t="s">
        <v>251</v>
      </c>
      <c r="I59" s="341" t="b">
        <f t="shared" si="0"/>
        <v>0</v>
      </c>
      <c r="J59" s="341">
        <v>1</v>
      </c>
      <c r="K59" s="342">
        <f t="shared" si="1"/>
        <v>0</v>
      </c>
      <c r="L59" s="843"/>
      <c r="M59" s="82" t="s">
        <v>79</v>
      </c>
      <c r="N59" s="228"/>
      <c r="O59" s="16"/>
    </row>
    <row r="60" spans="1:15" ht="60.6" customHeight="1">
      <c r="A60" s="8" t="s">
        <v>1</v>
      </c>
      <c r="B60" s="793"/>
      <c r="C60" s="854"/>
      <c r="D60" s="857"/>
      <c r="E60" s="371" t="s">
        <v>682</v>
      </c>
      <c r="F60" s="203" t="s">
        <v>252</v>
      </c>
      <c r="G60" s="343" t="str">
        <f>D58</f>
        <v>●取引先（調達先、下請け、代理店等）の事業活動や環境・社会への取組を理解し、サプライチェーン全体で社会的責任を果たすために取り組んでいる。</v>
      </c>
      <c r="H60" s="344" t="s">
        <v>156</v>
      </c>
      <c r="I60" s="341" t="b">
        <f t="shared" si="0"/>
        <v>0</v>
      </c>
      <c r="J60" s="341">
        <v>1</v>
      </c>
      <c r="K60" s="342">
        <f t="shared" si="1"/>
        <v>0</v>
      </c>
      <c r="L60" s="846"/>
      <c r="M60" s="82" t="s">
        <v>78</v>
      </c>
      <c r="N60" s="229"/>
      <c r="O60" s="16"/>
    </row>
    <row r="61" spans="1:15" ht="54.95" customHeight="1">
      <c r="A61" s="8" t="s">
        <v>1</v>
      </c>
      <c r="B61" s="858" t="s">
        <v>526</v>
      </c>
      <c r="C61" s="859" t="s">
        <v>26</v>
      </c>
      <c r="D61" s="860" t="s">
        <v>8</v>
      </c>
      <c r="E61" s="371" t="s">
        <v>682</v>
      </c>
      <c r="F61" s="203" t="s">
        <v>37</v>
      </c>
      <c r="G61" s="343" t="str">
        <f>D61</f>
        <v>●顧客からの要望を聞き入れ・改善するための体制を整備している。</v>
      </c>
      <c r="H61" s="344" t="s">
        <v>117</v>
      </c>
      <c r="I61" s="341" t="b">
        <f t="shared" si="0"/>
        <v>0</v>
      </c>
      <c r="J61" s="341">
        <v>1</v>
      </c>
      <c r="K61" s="342">
        <f t="shared" si="1"/>
        <v>0</v>
      </c>
      <c r="L61" s="835" t="s">
        <v>225</v>
      </c>
      <c r="M61" s="82">
        <v>17.170000000000002</v>
      </c>
      <c r="N61" s="226"/>
      <c r="O61" s="16"/>
    </row>
    <row r="62" spans="1:15" ht="54.95" customHeight="1">
      <c r="A62" s="8" t="s">
        <v>1</v>
      </c>
      <c r="B62" s="858"/>
      <c r="C62" s="859"/>
      <c r="D62" s="861"/>
      <c r="E62" s="371" t="s">
        <v>682</v>
      </c>
      <c r="F62" s="203" t="s">
        <v>38</v>
      </c>
      <c r="G62" s="343" t="str">
        <f>D61</f>
        <v>●顧客からの要望を聞き入れ・改善するための体制を整備している。</v>
      </c>
      <c r="H62" s="344" t="s">
        <v>118</v>
      </c>
      <c r="I62" s="341" t="b">
        <f t="shared" si="0"/>
        <v>0</v>
      </c>
      <c r="J62" s="341">
        <v>1</v>
      </c>
      <c r="K62" s="342">
        <f t="shared" si="1"/>
        <v>0</v>
      </c>
      <c r="L62" s="843"/>
      <c r="M62" s="82">
        <v>17.170000000000002</v>
      </c>
      <c r="N62" s="227"/>
      <c r="O62" s="16"/>
    </row>
    <row r="63" spans="1:15" ht="54.95" customHeight="1">
      <c r="A63" s="8" t="s">
        <v>1</v>
      </c>
      <c r="B63" s="858"/>
      <c r="C63" s="859"/>
      <c r="D63" s="862" t="s">
        <v>253</v>
      </c>
      <c r="E63" s="371" t="s">
        <v>682</v>
      </c>
      <c r="F63" s="203" t="s">
        <v>597</v>
      </c>
      <c r="G63" s="343" t="str">
        <f>D63</f>
        <v>●品質管理に関する取組を行っている</v>
      </c>
      <c r="H63" s="344" t="s">
        <v>119</v>
      </c>
      <c r="I63" s="341" t="b">
        <f t="shared" si="0"/>
        <v>0</v>
      </c>
      <c r="J63" s="341">
        <v>2</v>
      </c>
      <c r="K63" s="342">
        <f t="shared" si="1"/>
        <v>0</v>
      </c>
      <c r="L63" s="843"/>
      <c r="M63" s="82" t="s">
        <v>509</v>
      </c>
      <c r="N63" s="228"/>
      <c r="O63" s="16"/>
    </row>
    <row r="64" spans="1:15" ht="54.95" customHeight="1">
      <c r="A64" s="8" t="s">
        <v>1</v>
      </c>
      <c r="B64" s="858"/>
      <c r="C64" s="859"/>
      <c r="D64" s="863"/>
      <c r="E64" s="371" t="s">
        <v>682</v>
      </c>
      <c r="F64" s="203" t="s">
        <v>58</v>
      </c>
      <c r="G64" s="343" t="str">
        <f>D63</f>
        <v>●品質管理に関する取組を行っている</v>
      </c>
      <c r="H64" s="344" t="s">
        <v>119</v>
      </c>
      <c r="I64" s="341" t="b">
        <f t="shared" si="0"/>
        <v>0</v>
      </c>
      <c r="J64" s="341">
        <v>1</v>
      </c>
      <c r="K64" s="342">
        <f t="shared" si="1"/>
        <v>0</v>
      </c>
      <c r="L64" s="843"/>
      <c r="M64" s="82" t="s">
        <v>509</v>
      </c>
      <c r="N64" s="229"/>
      <c r="O64" s="16"/>
    </row>
    <row r="65" spans="1:15" ht="71.099999999999994" customHeight="1">
      <c r="A65" s="8" t="s">
        <v>1</v>
      </c>
      <c r="B65" s="841" t="s">
        <v>527</v>
      </c>
      <c r="C65" s="842" t="s">
        <v>9</v>
      </c>
      <c r="D65" s="798" t="s">
        <v>10</v>
      </c>
      <c r="E65" s="371" t="s">
        <v>682</v>
      </c>
      <c r="F65" s="203" t="s">
        <v>305</v>
      </c>
      <c r="G65" s="343" t="str">
        <f>D65</f>
        <v>●製品・サービスの提供を通じて社会課題の解決に貢献している。</v>
      </c>
      <c r="H65" s="344" t="s">
        <v>120</v>
      </c>
      <c r="I65" s="341" t="b">
        <f t="shared" si="0"/>
        <v>0</v>
      </c>
      <c r="J65" s="341">
        <v>1</v>
      </c>
      <c r="K65" s="342">
        <f t="shared" si="1"/>
        <v>0</v>
      </c>
      <c r="L65" s="835" t="s">
        <v>471</v>
      </c>
      <c r="M65" s="317" t="s">
        <v>511</v>
      </c>
      <c r="N65" s="235"/>
      <c r="O65" s="16"/>
    </row>
    <row r="66" spans="1:15" ht="71.099999999999994" customHeight="1">
      <c r="A66" s="8" t="s">
        <v>1</v>
      </c>
      <c r="B66" s="873"/>
      <c r="C66" s="875"/>
      <c r="D66" s="799"/>
      <c r="E66" s="371" t="s">
        <v>682</v>
      </c>
      <c r="F66" s="203" t="s">
        <v>306</v>
      </c>
      <c r="G66" s="343" t="str">
        <f>D65</f>
        <v>●製品・サービスの提供を通じて社会課題の解決に貢献している。</v>
      </c>
      <c r="H66" s="344" t="s">
        <v>120</v>
      </c>
      <c r="I66" s="341" t="b">
        <f t="shared" si="0"/>
        <v>0</v>
      </c>
      <c r="J66" s="341">
        <v>1</v>
      </c>
      <c r="K66" s="342">
        <f t="shared" si="1"/>
        <v>0</v>
      </c>
      <c r="L66" s="836"/>
      <c r="M66" s="317" t="s">
        <v>511</v>
      </c>
      <c r="N66" s="228"/>
      <c r="O66" s="16"/>
    </row>
    <row r="67" spans="1:15" ht="71.099999999999994" customHeight="1">
      <c r="A67" s="8" t="s">
        <v>1</v>
      </c>
      <c r="B67" s="873"/>
      <c r="C67" s="875"/>
      <c r="D67" s="799"/>
      <c r="E67" s="371" t="s">
        <v>682</v>
      </c>
      <c r="F67" s="203" t="s">
        <v>366</v>
      </c>
      <c r="G67" s="343" t="str">
        <f>D65</f>
        <v>●製品・サービスの提供を通じて社会課題の解決に貢献している。</v>
      </c>
      <c r="H67" s="344" t="s">
        <v>120</v>
      </c>
      <c r="I67" s="341" t="b">
        <f t="shared" si="0"/>
        <v>0</v>
      </c>
      <c r="J67" s="341">
        <v>1</v>
      </c>
      <c r="K67" s="342">
        <f t="shared" si="1"/>
        <v>0</v>
      </c>
      <c r="L67" s="836"/>
      <c r="M67" s="317" t="s">
        <v>510</v>
      </c>
      <c r="N67" s="235"/>
      <c r="O67" s="16"/>
    </row>
    <row r="68" spans="1:15" ht="86.1" customHeight="1">
      <c r="A68" s="9"/>
      <c r="B68" s="874"/>
      <c r="C68" s="876"/>
      <c r="D68" s="824"/>
      <c r="E68" s="371" t="s">
        <v>682</v>
      </c>
      <c r="F68" s="321" t="s">
        <v>478</v>
      </c>
      <c r="G68" s="343">
        <f>D66</f>
        <v>0</v>
      </c>
      <c r="H68" s="347"/>
      <c r="I68" s="341" t="b">
        <f t="shared" si="0"/>
        <v>0</v>
      </c>
      <c r="J68" s="341">
        <v>1</v>
      </c>
      <c r="K68" s="342">
        <f t="shared" si="1"/>
        <v>0</v>
      </c>
      <c r="L68" s="837"/>
      <c r="M68" s="82">
        <v>17.170000000000002</v>
      </c>
      <c r="N68" s="230"/>
      <c r="O68" s="16"/>
    </row>
    <row r="69" spans="1:15" ht="36" customHeight="1">
      <c r="A69" s="10" t="s">
        <v>2</v>
      </c>
      <c r="B69" s="864" t="s">
        <v>528</v>
      </c>
      <c r="C69" s="866" t="s">
        <v>43</v>
      </c>
      <c r="D69" s="862" t="s">
        <v>13</v>
      </c>
      <c r="E69" s="372" t="s">
        <v>682</v>
      </c>
      <c r="F69" s="203" t="s">
        <v>59</v>
      </c>
      <c r="G69" s="343" t="str">
        <f>D69</f>
        <v>●公正な経済取引を行っている。</v>
      </c>
      <c r="H69" s="344" t="s">
        <v>170</v>
      </c>
      <c r="I69" s="341" t="b">
        <f t="shared" si="0"/>
        <v>0</v>
      </c>
      <c r="J69" s="341">
        <v>1</v>
      </c>
      <c r="K69" s="342">
        <f t="shared" si="1"/>
        <v>0</v>
      </c>
      <c r="L69" s="868" t="s">
        <v>213</v>
      </c>
      <c r="M69" s="82" t="s">
        <v>29</v>
      </c>
      <c r="N69" s="226"/>
      <c r="O69" s="16"/>
    </row>
    <row r="70" spans="1:15" ht="36" customHeight="1">
      <c r="A70" s="10" t="s">
        <v>2</v>
      </c>
      <c r="B70" s="865"/>
      <c r="C70" s="867"/>
      <c r="D70" s="863"/>
      <c r="E70" s="372" t="s">
        <v>682</v>
      </c>
      <c r="F70" s="203" t="s">
        <v>48</v>
      </c>
      <c r="G70" s="343" t="str">
        <f>D69</f>
        <v>●公正な経済取引を行っている。</v>
      </c>
      <c r="H70" s="344" t="s">
        <v>170</v>
      </c>
      <c r="I70" s="341" t="b">
        <f t="shared" si="0"/>
        <v>0</v>
      </c>
      <c r="J70" s="341">
        <v>1</v>
      </c>
      <c r="K70" s="342">
        <f t="shared" si="1"/>
        <v>0</v>
      </c>
      <c r="L70" s="869"/>
      <c r="M70" s="82" t="s">
        <v>29</v>
      </c>
      <c r="N70" s="228"/>
      <c r="O70" s="16"/>
    </row>
    <row r="71" spans="1:15" ht="36" customHeight="1">
      <c r="A71" s="10" t="s">
        <v>2</v>
      </c>
      <c r="B71" s="865"/>
      <c r="C71" s="867"/>
      <c r="D71" s="863"/>
      <c r="E71" s="372" t="s">
        <v>682</v>
      </c>
      <c r="F71" s="203" t="s">
        <v>254</v>
      </c>
      <c r="G71" s="343" t="str">
        <f>D69</f>
        <v>●公正な経済取引を行っている。</v>
      </c>
      <c r="H71" s="344" t="s">
        <v>170</v>
      </c>
      <c r="I71" s="341" t="b">
        <f t="shared" si="0"/>
        <v>0</v>
      </c>
      <c r="J71" s="341">
        <v>1</v>
      </c>
      <c r="K71" s="342">
        <f t="shared" si="1"/>
        <v>0</v>
      </c>
      <c r="L71" s="870"/>
      <c r="M71" s="82" t="s">
        <v>29</v>
      </c>
      <c r="N71" s="229"/>
      <c r="O71" s="16"/>
    </row>
    <row r="72" spans="1:15" ht="36" customHeight="1">
      <c r="A72" s="10" t="s">
        <v>2</v>
      </c>
      <c r="B72" s="864" t="s">
        <v>529</v>
      </c>
      <c r="C72" s="866" t="s">
        <v>41</v>
      </c>
      <c r="D72" s="862" t="s">
        <v>14</v>
      </c>
      <c r="E72" s="372" t="s">
        <v>682</v>
      </c>
      <c r="F72" s="203" t="s">
        <v>367</v>
      </c>
      <c r="G72" s="343" t="str">
        <f>D72</f>
        <v>●情報セキュリティ対策を行っている</v>
      </c>
      <c r="H72" s="344" t="s">
        <v>127</v>
      </c>
      <c r="I72" s="341" t="b">
        <f t="shared" si="0"/>
        <v>0</v>
      </c>
      <c r="J72" s="341">
        <v>1</v>
      </c>
      <c r="K72" s="342">
        <f t="shared" si="1"/>
        <v>0</v>
      </c>
      <c r="L72" s="868" t="s">
        <v>218</v>
      </c>
      <c r="M72" s="312" t="s">
        <v>84</v>
      </c>
      <c r="N72" s="236"/>
      <c r="O72" s="16"/>
    </row>
    <row r="73" spans="1:15" ht="36" customHeight="1">
      <c r="A73" s="10" t="s">
        <v>2</v>
      </c>
      <c r="B73" s="865"/>
      <c r="C73" s="867"/>
      <c r="D73" s="863"/>
      <c r="E73" s="372" t="s">
        <v>682</v>
      </c>
      <c r="F73" s="203" t="s">
        <v>49</v>
      </c>
      <c r="G73" s="343" t="str">
        <f>D72</f>
        <v>●情報セキュリティ対策を行っている</v>
      </c>
      <c r="H73" s="344" t="s">
        <v>127</v>
      </c>
      <c r="I73" s="341" t="b">
        <f t="shared" si="0"/>
        <v>0</v>
      </c>
      <c r="J73" s="341">
        <v>1</v>
      </c>
      <c r="K73" s="342">
        <f t="shared" si="1"/>
        <v>0</v>
      </c>
      <c r="L73" s="869"/>
      <c r="M73" s="312" t="s">
        <v>84</v>
      </c>
      <c r="N73" s="237"/>
      <c r="O73" s="16"/>
    </row>
    <row r="74" spans="1:15" ht="45" customHeight="1">
      <c r="A74" s="10" t="s">
        <v>2</v>
      </c>
      <c r="B74" s="865"/>
      <c r="C74" s="867"/>
      <c r="D74" s="863"/>
      <c r="E74" s="372" t="s">
        <v>682</v>
      </c>
      <c r="F74" s="203" t="s">
        <v>50</v>
      </c>
      <c r="G74" s="343" t="str">
        <f>D72</f>
        <v>●情報セキュリティ対策を行っている</v>
      </c>
      <c r="H74" s="344" t="s">
        <v>171</v>
      </c>
      <c r="I74" s="341" t="b">
        <f t="shared" si="0"/>
        <v>0</v>
      </c>
      <c r="J74" s="341">
        <v>1</v>
      </c>
      <c r="K74" s="342">
        <f t="shared" si="1"/>
        <v>0</v>
      </c>
      <c r="L74" s="869"/>
      <c r="M74" s="82" t="s">
        <v>85</v>
      </c>
      <c r="N74" s="228"/>
      <c r="O74" s="16"/>
    </row>
    <row r="75" spans="1:15" ht="36" customHeight="1">
      <c r="A75" s="10" t="s">
        <v>2</v>
      </c>
      <c r="B75" s="865"/>
      <c r="C75" s="867"/>
      <c r="D75" s="863"/>
      <c r="E75" s="372" t="s">
        <v>682</v>
      </c>
      <c r="F75" s="203" t="s">
        <v>61</v>
      </c>
      <c r="G75" s="343" t="str">
        <f>D72</f>
        <v>●情報セキュリティ対策を行っている</v>
      </c>
      <c r="H75" s="344" t="s">
        <v>163</v>
      </c>
      <c r="I75" s="341" t="b">
        <f t="shared" si="0"/>
        <v>0</v>
      </c>
      <c r="J75" s="341">
        <v>1</v>
      </c>
      <c r="K75" s="342">
        <f t="shared" si="1"/>
        <v>0</v>
      </c>
      <c r="L75" s="870"/>
      <c r="M75" s="312" t="s">
        <v>84</v>
      </c>
      <c r="N75" s="238"/>
      <c r="O75" s="16"/>
    </row>
    <row r="76" spans="1:15" ht="36" customHeight="1">
      <c r="A76" s="10" t="s">
        <v>2</v>
      </c>
      <c r="B76" s="871" t="s">
        <v>530</v>
      </c>
      <c r="C76" s="872" t="s">
        <v>15</v>
      </c>
      <c r="D76" s="798" t="s">
        <v>16</v>
      </c>
      <c r="E76" s="372" t="s">
        <v>682</v>
      </c>
      <c r="F76" s="203" t="s">
        <v>51</v>
      </c>
      <c r="G76" s="343" t="str">
        <f>D76</f>
        <v>●企業統治体制を構築している。</v>
      </c>
      <c r="H76" s="344" t="s">
        <v>172</v>
      </c>
      <c r="I76" s="341" t="b">
        <f t="shared" si="0"/>
        <v>0</v>
      </c>
      <c r="J76" s="341">
        <v>1</v>
      </c>
      <c r="K76" s="342">
        <f t="shared" si="1"/>
        <v>0</v>
      </c>
      <c r="L76" s="868" t="s">
        <v>213</v>
      </c>
      <c r="M76" s="313" t="s">
        <v>86</v>
      </c>
      <c r="N76" s="239"/>
      <c r="O76" s="16"/>
    </row>
    <row r="77" spans="1:15" ht="36" customHeight="1">
      <c r="A77" s="10" t="s">
        <v>2</v>
      </c>
      <c r="B77" s="793"/>
      <c r="C77" s="797"/>
      <c r="D77" s="800"/>
      <c r="E77" s="372" t="s">
        <v>682</v>
      </c>
      <c r="F77" s="203" t="s">
        <v>57</v>
      </c>
      <c r="G77" s="343" t="str">
        <f>D76</f>
        <v>●企業統治体制を構築している。</v>
      </c>
      <c r="H77" s="344" t="s">
        <v>164</v>
      </c>
      <c r="I77" s="341" t="b">
        <f t="shared" si="0"/>
        <v>0</v>
      </c>
      <c r="J77" s="341">
        <v>1</v>
      </c>
      <c r="K77" s="342">
        <f t="shared" si="1"/>
        <v>0</v>
      </c>
      <c r="L77" s="870"/>
      <c r="M77" s="313" t="s">
        <v>86</v>
      </c>
      <c r="N77" s="230"/>
      <c r="O77" s="16"/>
    </row>
    <row r="78" spans="1:15" ht="57" customHeight="1">
      <c r="A78" s="10" t="s">
        <v>2</v>
      </c>
      <c r="B78" s="871" t="s">
        <v>531</v>
      </c>
      <c r="C78" s="872" t="s">
        <v>30</v>
      </c>
      <c r="D78" s="798" t="s">
        <v>20</v>
      </c>
      <c r="E78" s="372" t="s">
        <v>682</v>
      </c>
      <c r="F78" s="203" t="s">
        <v>255</v>
      </c>
      <c r="G78" s="343" t="str">
        <f>D78</f>
        <v>●社会・環境に及ぼす影響に対し、責任を持って対応している。</v>
      </c>
      <c r="H78" s="344" t="s">
        <v>128</v>
      </c>
      <c r="I78" s="341" t="b">
        <f t="shared" si="0"/>
        <v>0</v>
      </c>
      <c r="J78" s="341">
        <v>1</v>
      </c>
      <c r="K78" s="342">
        <f t="shared" si="1"/>
        <v>0</v>
      </c>
      <c r="L78" s="868" t="s">
        <v>213</v>
      </c>
      <c r="M78" s="82" t="s">
        <v>87</v>
      </c>
      <c r="N78" s="228"/>
      <c r="O78" s="16"/>
    </row>
    <row r="79" spans="1:15" ht="36" customHeight="1">
      <c r="A79" s="10"/>
      <c r="B79" s="882"/>
      <c r="C79" s="884"/>
      <c r="D79" s="799"/>
      <c r="E79" s="372" t="s">
        <v>682</v>
      </c>
      <c r="F79" s="203" t="s">
        <v>65</v>
      </c>
      <c r="G79" s="343" t="str">
        <f>D78</f>
        <v>●社会・環境に及ぼす影響に対し、責任を持って対応している。</v>
      </c>
      <c r="H79" s="344" t="s">
        <v>129</v>
      </c>
      <c r="I79" s="341" t="b">
        <f t="shared" si="0"/>
        <v>0</v>
      </c>
      <c r="J79" s="341">
        <v>1</v>
      </c>
      <c r="K79" s="342">
        <f t="shared" si="1"/>
        <v>0</v>
      </c>
      <c r="L79" s="886"/>
      <c r="M79" s="82" t="s">
        <v>87</v>
      </c>
      <c r="N79" s="227"/>
      <c r="O79" s="16"/>
    </row>
    <row r="80" spans="1:15" ht="36" customHeight="1">
      <c r="A80" s="10" t="s">
        <v>2</v>
      </c>
      <c r="B80" s="882"/>
      <c r="C80" s="884"/>
      <c r="D80" s="800"/>
      <c r="E80" s="372" t="s">
        <v>682</v>
      </c>
      <c r="F80" s="203" t="s">
        <v>66</v>
      </c>
      <c r="G80" s="343" t="str">
        <f>D78</f>
        <v>●社会・環境に及ぼす影響に対し、責任を持って対応している。</v>
      </c>
      <c r="H80" s="344" t="s">
        <v>130</v>
      </c>
      <c r="I80" s="341" t="b">
        <f t="shared" ref="I80:I93" si="2">IF(E80="■",TRUE,FALSE)</f>
        <v>0</v>
      </c>
      <c r="J80" s="341">
        <v>1</v>
      </c>
      <c r="K80" s="342">
        <f t="shared" si="1"/>
        <v>0</v>
      </c>
      <c r="L80" s="870"/>
      <c r="M80" s="82" t="s">
        <v>107</v>
      </c>
      <c r="N80" s="227"/>
      <c r="O80" s="16"/>
    </row>
    <row r="81" spans="1:36" ht="93" customHeight="1">
      <c r="A81" s="10" t="s">
        <v>2</v>
      </c>
      <c r="B81" s="882"/>
      <c r="C81" s="884"/>
      <c r="D81" s="798" t="s">
        <v>261</v>
      </c>
      <c r="E81" s="372" t="s">
        <v>682</v>
      </c>
      <c r="F81" s="203" t="s">
        <v>259</v>
      </c>
      <c r="G81" s="343" t="str">
        <f>D81</f>
        <v>●SDGs達成に資する各種取組について、企業として戦略的・持続的に推進する基盤を整備している。</v>
      </c>
      <c r="H81" s="344" t="s">
        <v>144</v>
      </c>
      <c r="I81" s="341" t="b">
        <f t="shared" si="2"/>
        <v>0</v>
      </c>
      <c r="J81" s="341">
        <v>1</v>
      </c>
      <c r="K81" s="342">
        <f t="shared" si="1"/>
        <v>0</v>
      </c>
      <c r="L81" s="868" t="s">
        <v>262</v>
      </c>
      <c r="M81" s="877" t="s">
        <v>208</v>
      </c>
      <c r="N81" s="879" t="s">
        <v>208</v>
      </c>
      <c r="O81" s="16"/>
    </row>
    <row r="82" spans="1:36" ht="93" customHeight="1">
      <c r="A82" s="10"/>
      <c r="B82" s="883"/>
      <c r="C82" s="885"/>
      <c r="D82" s="824"/>
      <c r="E82" s="372" t="s">
        <v>682</v>
      </c>
      <c r="F82" s="203" t="s">
        <v>260</v>
      </c>
      <c r="G82" s="343">
        <f>D82</f>
        <v>0</v>
      </c>
      <c r="H82" s="344"/>
      <c r="I82" s="341" t="b">
        <f t="shared" si="2"/>
        <v>0</v>
      </c>
      <c r="J82" s="341">
        <v>2</v>
      </c>
      <c r="K82" s="342">
        <f t="shared" si="1"/>
        <v>0</v>
      </c>
      <c r="L82" s="870"/>
      <c r="M82" s="878"/>
      <c r="N82" s="880"/>
      <c r="O82" s="16"/>
    </row>
    <row r="83" spans="1:36" ht="41.1" customHeight="1">
      <c r="A83" s="10" t="s">
        <v>2</v>
      </c>
      <c r="B83" s="871" t="s">
        <v>532</v>
      </c>
      <c r="C83" s="872" t="s">
        <v>31</v>
      </c>
      <c r="D83" s="844" t="s">
        <v>257</v>
      </c>
      <c r="E83" s="372" t="s">
        <v>682</v>
      </c>
      <c r="F83" s="203" t="s">
        <v>52</v>
      </c>
      <c r="G83" s="343" t="str">
        <f>D83</f>
        <v>●事業継続や事業継承に関する取組が進められている。</v>
      </c>
      <c r="H83" s="344" t="s">
        <v>144</v>
      </c>
      <c r="I83" s="341" t="b">
        <f t="shared" si="2"/>
        <v>0</v>
      </c>
      <c r="J83" s="341">
        <v>1</v>
      </c>
      <c r="K83" s="342">
        <f t="shared" ref="K83:K93" si="3">IFERROR(VLOOKUP(TRUE,I83:J83,2,FALSE),0)</f>
        <v>0</v>
      </c>
      <c r="L83" s="868" t="s">
        <v>213</v>
      </c>
      <c r="M83" s="82" t="s">
        <v>88</v>
      </c>
      <c r="N83" s="226"/>
      <c r="O83" s="16"/>
    </row>
    <row r="84" spans="1:36" ht="43.35" customHeight="1">
      <c r="A84" s="10" t="s">
        <v>2</v>
      </c>
      <c r="B84" s="793"/>
      <c r="C84" s="797"/>
      <c r="D84" s="881"/>
      <c r="E84" s="372" t="s">
        <v>682</v>
      </c>
      <c r="F84" s="203" t="s">
        <v>42</v>
      </c>
      <c r="G84" s="343" t="str">
        <f>D83</f>
        <v>●事業継続や事業継承に関する取組が進められている。</v>
      </c>
      <c r="H84" s="344" t="s">
        <v>131</v>
      </c>
      <c r="I84" s="341" t="b">
        <f t="shared" si="2"/>
        <v>0</v>
      </c>
      <c r="J84" s="341">
        <v>1</v>
      </c>
      <c r="K84" s="342">
        <f t="shared" si="3"/>
        <v>0</v>
      </c>
      <c r="L84" s="870"/>
      <c r="M84" s="82" t="s">
        <v>108</v>
      </c>
      <c r="N84" s="230"/>
      <c r="O84" s="16"/>
    </row>
    <row r="85" spans="1:36" ht="75.599999999999994" customHeight="1">
      <c r="A85" s="11" t="s">
        <v>3</v>
      </c>
      <c r="B85" s="108" t="s">
        <v>533</v>
      </c>
      <c r="C85" s="240" t="s">
        <v>181</v>
      </c>
      <c r="D85" s="315" t="s">
        <v>32</v>
      </c>
      <c r="E85" s="373" t="s">
        <v>682</v>
      </c>
      <c r="F85" s="203" t="s">
        <v>182</v>
      </c>
      <c r="G85" s="343" t="str">
        <f>D85</f>
        <v>●市内における雇用を促進している。</v>
      </c>
      <c r="H85" s="344" t="s">
        <v>157</v>
      </c>
      <c r="I85" s="341" t="b">
        <f t="shared" si="2"/>
        <v>0</v>
      </c>
      <c r="J85" s="341">
        <v>3</v>
      </c>
      <c r="K85" s="342">
        <f t="shared" si="3"/>
        <v>0</v>
      </c>
      <c r="L85" s="318" t="s">
        <v>358</v>
      </c>
      <c r="M85" s="82" t="s">
        <v>89</v>
      </c>
      <c r="N85" s="241"/>
      <c r="O85" s="16"/>
    </row>
    <row r="86" spans="1:36" ht="104.45" customHeight="1">
      <c r="A86" s="11" t="s">
        <v>3</v>
      </c>
      <c r="B86" s="242" t="s">
        <v>534</v>
      </c>
      <c r="C86" s="243" t="s">
        <v>183</v>
      </c>
      <c r="D86" s="314" t="s">
        <v>19</v>
      </c>
      <c r="E86" s="373" t="s">
        <v>682</v>
      </c>
      <c r="F86" s="203" t="s">
        <v>359</v>
      </c>
      <c r="G86" s="343" t="str">
        <f>D86</f>
        <v>●市の施策・事業に協力している。</v>
      </c>
      <c r="H86" s="344" t="s">
        <v>165</v>
      </c>
      <c r="I86" s="341" t="b">
        <f t="shared" si="2"/>
        <v>0</v>
      </c>
      <c r="J86" s="341">
        <v>3</v>
      </c>
      <c r="K86" s="342">
        <f t="shared" si="3"/>
        <v>0</v>
      </c>
      <c r="L86" s="319" t="s">
        <v>603</v>
      </c>
      <c r="M86" s="82">
        <v>17.170000000000002</v>
      </c>
      <c r="N86" s="241"/>
      <c r="O86" s="16"/>
    </row>
    <row r="87" spans="1:36" ht="104.1" customHeight="1">
      <c r="A87" s="11" t="s">
        <v>3</v>
      </c>
      <c r="B87" s="890" t="s">
        <v>535</v>
      </c>
      <c r="C87" s="891" t="s">
        <v>184</v>
      </c>
      <c r="D87" s="314" t="s">
        <v>258</v>
      </c>
      <c r="E87" s="373" t="s">
        <v>682</v>
      </c>
      <c r="F87" s="203" t="s">
        <v>360</v>
      </c>
      <c r="G87" s="343" t="str">
        <f>D87</f>
        <v>●地域課題解決に向けた事業や取組を行っている。</v>
      </c>
      <c r="H87" s="344" t="s">
        <v>149</v>
      </c>
      <c r="I87" s="341" t="b">
        <f t="shared" si="2"/>
        <v>0</v>
      </c>
      <c r="J87" s="341">
        <v>3</v>
      </c>
      <c r="K87" s="342">
        <f t="shared" si="3"/>
        <v>0</v>
      </c>
      <c r="L87" s="892" t="s">
        <v>479</v>
      </c>
      <c r="M87" s="82" t="s">
        <v>513</v>
      </c>
      <c r="N87" s="228"/>
      <c r="O87" s="16"/>
    </row>
    <row r="88" spans="1:36" ht="61.5" customHeight="1">
      <c r="A88" s="11" t="s">
        <v>3</v>
      </c>
      <c r="B88" s="890"/>
      <c r="C88" s="891"/>
      <c r="D88" s="798" t="s">
        <v>17</v>
      </c>
      <c r="E88" s="373" t="s">
        <v>682</v>
      </c>
      <c r="F88" s="203" t="s">
        <v>203</v>
      </c>
      <c r="G88" s="343" t="str">
        <f>D88</f>
        <v>●地域社会とのコミュニケーション機会を設けている。</v>
      </c>
      <c r="H88" s="344" t="s">
        <v>133</v>
      </c>
      <c r="I88" s="341" t="b">
        <f t="shared" si="2"/>
        <v>0</v>
      </c>
      <c r="J88" s="341">
        <v>2</v>
      </c>
      <c r="K88" s="342">
        <f t="shared" si="3"/>
        <v>0</v>
      </c>
      <c r="L88" s="893"/>
      <c r="M88" s="82" t="s">
        <v>512</v>
      </c>
      <c r="N88" s="226"/>
      <c r="O88" s="16"/>
    </row>
    <row r="89" spans="1:36" ht="61.5" customHeight="1">
      <c r="A89" s="11" t="s">
        <v>3</v>
      </c>
      <c r="B89" s="890"/>
      <c r="C89" s="891"/>
      <c r="D89" s="834"/>
      <c r="E89" s="373" t="s">
        <v>682</v>
      </c>
      <c r="F89" s="203" t="s">
        <v>91</v>
      </c>
      <c r="G89" s="343" t="str">
        <f>D88</f>
        <v>●地域社会とのコミュニケーション機会を設けている。</v>
      </c>
      <c r="H89" s="344" t="s">
        <v>134</v>
      </c>
      <c r="I89" s="341" t="b">
        <f t="shared" si="2"/>
        <v>0</v>
      </c>
      <c r="J89" s="341">
        <v>2</v>
      </c>
      <c r="K89" s="342">
        <f t="shared" si="3"/>
        <v>0</v>
      </c>
      <c r="L89" s="893"/>
      <c r="M89" s="82">
        <v>10.199999999999999</v>
      </c>
      <c r="N89" s="228"/>
      <c r="O89" s="16"/>
    </row>
    <row r="90" spans="1:36" ht="61.5" customHeight="1">
      <c r="A90" s="11" t="s">
        <v>3</v>
      </c>
      <c r="B90" s="890"/>
      <c r="C90" s="891"/>
      <c r="D90" s="834"/>
      <c r="E90" s="373" t="s">
        <v>682</v>
      </c>
      <c r="F90" s="212" t="s">
        <v>204</v>
      </c>
      <c r="G90" s="349" t="str">
        <f>D88</f>
        <v>●地域社会とのコミュニケーション機会を設けている。</v>
      </c>
      <c r="H90" s="350" t="s">
        <v>135</v>
      </c>
      <c r="I90" s="341" t="b">
        <f t="shared" si="2"/>
        <v>0</v>
      </c>
      <c r="J90" s="351">
        <v>2</v>
      </c>
      <c r="K90" s="342">
        <f t="shared" si="3"/>
        <v>0</v>
      </c>
      <c r="L90" s="894"/>
      <c r="M90" s="84">
        <v>11.3</v>
      </c>
      <c r="N90" s="227"/>
      <c r="O90" s="16"/>
    </row>
    <row r="91" spans="1:36" ht="78.95" customHeight="1">
      <c r="A91" s="11"/>
      <c r="B91" s="895" t="s">
        <v>536</v>
      </c>
      <c r="C91" s="898" t="s">
        <v>18</v>
      </c>
      <c r="D91" s="901" t="s">
        <v>308</v>
      </c>
      <c r="E91" s="373" t="s">
        <v>682</v>
      </c>
      <c r="F91" s="203" t="s">
        <v>56</v>
      </c>
      <c r="G91" s="349" t="str">
        <f>D91</f>
        <v>●地域経済の振興・地域内経済循環に資する製品・サービスを提供している。</v>
      </c>
      <c r="H91" s="344" t="s">
        <v>132</v>
      </c>
      <c r="I91" s="341" t="b">
        <f t="shared" si="2"/>
        <v>0</v>
      </c>
      <c r="J91" s="341">
        <v>3</v>
      </c>
      <c r="K91" s="342">
        <f t="shared" si="3"/>
        <v>0</v>
      </c>
      <c r="L91" s="892" t="s">
        <v>470</v>
      </c>
      <c r="M91" s="84" t="s">
        <v>514</v>
      </c>
      <c r="N91" s="887"/>
      <c r="O91" s="16"/>
    </row>
    <row r="92" spans="1:36" ht="78.95" customHeight="1">
      <c r="A92" s="11"/>
      <c r="B92" s="896"/>
      <c r="C92" s="899"/>
      <c r="D92" s="902"/>
      <c r="E92" s="373" t="s">
        <v>682</v>
      </c>
      <c r="F92" s="212" t="s">
        <v>55</v>
      </c>
      <c r="G92" s="349" t="str">
        <f>D91</f>
        <v>●地域経済の振興・地域内経済循環に資する製品・サービスを提供している。</v>
      </c>
      <c r="H92" s="350"/>
      <c r="I92" s="341" t="b">
        <f t="shared" si="2"/>
        <v>0</v>
      </c>
      <c r="J92" s="351">
        <v>3</v>
      </c>
      <c r="K92" s="342">
        <f t="shared" si="3"/>
        <v>0</v>
      </c>
      <c r="L92" s="893"/>
      <c r="M92" s="84" t="s">
        <v>90</v>
      </c>
      <c r="N92" s="888"/>
      <c r="O92" s="16"/>
    </row>
    <row r="93" spans="1:36" s="53" customFormat="1" ht="89.1" customHeight="1" thickBot="1">
      <c r="A93" s="244" t="s">
        <v>3</v>
      </c>
      <c r="B93" s="897"/>
      <c r="C93" s="900"/>
      <c r="D93" s="903"/>
      <c r="E93" s="374" t="s">
        <v>682</v>
      </c>
      <c r="F93" s="204" t="s">
        <v>480</v>
      </c>
      <c r="G93" s="349" t="str">
        <f>D91</f>
        <v>●地域経済の振興・地域内経済循環に資する製品・サービスを提供している。</v>
      </c>
      <c r="H93" s="352" t="s">
        <v>136</v>
      </c>
      <c r="I93" s="341" t="b">
        <f t="shared" si="2"/>
        <v>0</v>
      </c>
      <c r="J93" s="353">
        <v>3</v>
      </c>
      <c r="K93" s="342">
        <f t="shared" si="3"/>
        <v>0</v>
      </c>
      <c r="L93" s="904"/>
      <c r="M93" s="85">
        <v>17.170000000000002</v>
      </c>
      <c r="N93" s="889"/>
      <c r="O93" s="16"/>
      <c r="P93" s="1"/>
      <c r="Q93" s="1"/>
      <c r="R93" s="1"/>
      <c r="S93" s="245"/>
      <c r="T93" s="1"/>
      <c r="U93" s="1"/>
      <c r="V93" s="1"/>
      <c r="W93" s="1"/>
      <c r="X93" s="1"/>
      <c r="Y93" s="1"/>
      <c r="Z93" s="1"/>
      <c r="AA93" s="1"/>
      <c r="AB93" s="1"/>
      <c r="AC93" s="1"/>
      <c r="AD93" s="1"/>
      <c r="AE93" s="1"/>
      <c r="AF93" s="1"/>
      <c r="AG93" s="1"/>
      <c r="AH93" s="1"/>
      <c r="AI93" s="1"/>
      <c r="AJ93" s="1"/>
    </row>
    <row r="94" spans="1:36" ht="17.100000000000001" customHeight="1">
      <c r="C94" s="246"/>
      <c r="H94" s="354"/>
      <c r="I94" s="355"/>
      <c r="N94" s="247"/>
      <c r="S94" s="245"/>
    </row>
  </sheetData>
  <sheetProtection formatCells="0" formatRows="0" selectLockedCells="1"/>
  <mergeCells count="102">
    <mergeCell ref="N91:N93"/>
    <mergeCell ref="B87:B90"/>
    <mergeCell ref="C87:C90"/>
    <mergeCell ref="L87:L90"/>
    <mergeCell ref="D88:D90"/>
    <mergeCell ref="B91:B93"/>
    <mergeCell ref="C91:C93"/>
    <mergeCell ref="D91:D93"/>
    <mergeCell ref="L91:L93"/>
    <mergeCell ref="M81:M82"/>
    <mergeCell ref="N81:N82"/>
    <mergeCell ref="B83:B84"/>
    <mergeCell ref="C83:C84"/>
    <mergeCell ref="D83:D84"/>
    <mergeCell ref="L83:L84"/>
    <mergeCell ref="B78:B82"/>
    <mergeCell ref="C78:C82"/>
    <mergeCell ref="D78:D80"/>
    <mergeCell ref="L78:L80"/>
    <mergeCell ref="D81:D82"/>
    <mergeCell ref="L81:L82"/>
    <mergeCell ref="B72:B75"/>
    <mergeCell ref="C72:C75"/>
    <mergeCell ref="D72:D75"/>
    <mergeCell ref="L72:L75"/>
    <mergeCell ref="B76:B77"/>
    <mergeCell ref="C76:C77"/>
    <mergeCell ref="D76:D77"/>
    <mergeCell ref="L76:L77"/>
    <mergeCell ref="B65:B68"/>
    <mergeCell ref="C65:C68"/>
    <mergeCell ref="D65:D68"/>
    <mergeCell ref="L65:L68"/>
    <mergeCell ref="B69:B71"/>
    <mergeCell ref="C69:C71"/>
    <mergeCell ref="D69:D71"/>
    <mergeCell ref="L69:L71"/>
    <mergeCell ref="B58:B60"/>
    <mergeCell ref="C58:C60"/>
    <mergeCell ref="D58:D60"/>
    <mergeCell ref="L58:L60"/>
    <mergeCell ref="B61:B64"/>
    <mergeCell ref="C61:C64"/>
    <mergeCell ref="D61:D62"/>
    <mergeCell ref="L61:L64"/>
    <mergeCell ref="D63:D64"/>
    <mergeCell ref="B52:B55"/>
    <mergeCell ref="C52:C55"/>
    <mergeCell ref="D52:D55"/>
    <mergeCell ref="L52:L55"/>
    <mergeCell ref="B56:B57"/>
    <mergeCell ref="C56:C57"/>
    <mergeCell ref="D56:D57"/>
    <mergeCell ref="L56:L57"/>
    <mergeCell ref="B41:B45"/>
    <mergeCell ref="C41:C45"/>
    <mergeCell ref="D41:D44"/>
    <mergeCell ref="L41:L45"/>
    <mergeCell ref="B46:B51"/>
    <mergeCell ref="C46:C51"/>
    <mergeCell ref="D46:D48"/>
    <mergeCell ref="L46:L48"/>
    <mergeCell ref="D49:D51"/>
    <mergeCell ref="L49:L51"/>
    <mergeCell ref="B34:B40"/>
    <mergeCell ref="C34:C40"/>
    <mergeCell ref="D34:D36"/>
    <mergeCell ref="L34:L36"/>
    <mergeCell ref="D37:D40"/>
    <mergeCell ref="L37:L40"/>
    <mergeCell ref="B27:B31"/>
    <mergeCell ref="C27:C31"/>
    <mergeCell ref="D27:D31"/>
    <mergeCell ref="L27:L31"/>
    <mergeCell ref="N27:N31"/>
    <mergeCell ref="B32:B33"/>
    <mergeCell ref="C32:C33"/>
    <mergeCell ref="D32:D33"/>
    <mergeCell ref="L32:L33"/>
    <mergeCell ref="B23:B24"/>
    <mergeCell ref="C23:C24"/>
    <mergeCell ref="D23:D24"/>
    <mergeCell ref="L23:L24"/>
    <mergeCell ref="B25:B26"/>
    <mergeCell ref="C25:C26"/>
    <mergeCell ref="D25:D26"/>
    <mergeCell ref="L25:L26"/>
    <mergeCell ref="B18:B22"/>
    <mergeCell ref="C18:C22"/>
    <mergeCell ref="D18:D20"/>
    <mergeCell ref="L18:L20"/>
    <mergeCell ref="D21:D22"/>
    <mergeCell ref="L21:L22"/>
    <mergeCell ref="B3:O3"/>
    <mergeCell ref="B10:O10"/>
    <mergeCell ref="M13:N14"/>
    <mergeCell ref="E14:F14"/>
    <mergeCell ref="B15:B17"/>
    <mergeCell ref="C15:C17"/>
    <mergeCell ref="D15:D16"/>
    <mergeCell ref="L15:L17"/>
    <mergeCell ref="N15:N17"/>
  </mergeCells>
  <phoneticPr fontId="1"/>
  <conditionalFormatting sqref="E86:E93">
    <cfRule type="expression" dxfId="87" priority="7">
      <formula>AND(#REF!=TRUE,$I86=FALSE)</formula>
    </cfRule>
  </conditionalFormatting>
  <conditionalFormatting sqref="E86:E93">
    <cfRule type="expression" dxfId="86" priority="8">
      <formula>AND(#REF!=TRUE,$I86=FALSE)</formula>
    </cfRule>
  </conditionalFormatting>
  <conditionalFormatting sqref="E86:E93 E15:E33">
    <cfRule type="expression" dxfId="85" priority="9">
      <formula>AND(#REF!=TRUE,$I15=FALSE)</formula>
    </cfRule>
    <cfRule type="expression" dxfId="84" priority="10">
      <formula>AND(#REF!=TRUE,$I15=FALSE)</formula>
    </cfRule>
  </conditionalFormatting>
  <conditionalFormatting sqref="E86:E93 E15:E33">
    <cfRule type="expression" dxfId="83" priority="11">
      <formula>AND(#REF!=TRUE,$I15=FALSE)</formula>
    </cfRule>
  </conditionalFormatting>
  <conditionalFormatting sqref="E86:E93 E15:E33">
    <cfRule type="expression" dxfId="82" priority="12">
      <formula>AND(#REF!=TRUE,$I15=FALSE)</formula>
    </cfRule>
    <cfRule type="expression" dxfId="81" priority="13">
      <formula>AND(#REF!=TRUE,$I15=FALSE)</formula>
    </cfRule>
  </conditionalFormatting>
  <conditionalFormatting sqref="E86:E93">
    <cfRule type="expression" dxfId="80" priority="14">
      <formula>AND(#REF!=TRUE,$I86=FALSE)</formula>
    </cfRule>
  </conditionalFormatting>
  <conditionalFormatting sqref="E86:E93">
    <cfRule type="expression" dxfId="79" priority="15">
      <formula>AND(#REF!=TRUE,$I86=FALSE)</formula>
    </cfRule>
  </conditionalFormatting>
  <conditionalFormatting sqref="E86:E93">
    <cfRule type="expression" dxfId="78" priority="16">
      <formula>AND(#REF!=TRUE,$I86=FALSE)</formula>
    </cfRule>
    <cfRule type="expression" dxfId="77" priority="17">
      <formula>AND(#REF!=TRUE,$I86=FALSE)</formula>
    </cfRule>
    <cfRule type="expression" dxfId="76" priority="18">
      <formula>AND(#REF!=TRUE,$I86=FALSE)</formula>
    </cfRule>
  </conditionalFormatting>
  <conditionalFormatting sqref="E86:E93">
    <cfRule type="expression" dxfId="75" priority="19">
      <formula>AND(#REF!=TRUE,$I86=FALSE)</formula>
    </cfRule>
  </conditionalFormatting>
  <conditionalFormatting sqref="E86:E93">
    <cfRule type="expression" dxfId="74" priority="20">
      <formula>AND(#REF!=TRUE,$I86=FALSE)</formula>
    </cfRule>
  </conditionalFormatting>
  <conditionalFormatting sqref="E34:E68">
    <cfRule type="expression" dxfId="73" priority="2">
      <formula>AND(#REF!=TRUE,$I34=FALSE)</formula>
    </cfRule>
    <cfRule type="expression" dxfId="72" priority="3">
      <formula>AND(#REF!=TRUE,$I34=FALSE)</formula>
    </cfRule>
  </conditionalFormatting>
  <conditionalFormatting sqref="E34:E68">
    <cfRule type="expression" dxfId="71" priority="4">
      <formula>AND(#REF!=TRUE,$I34=FALSE)</formula>
    </cfRule>
  </conditionalFormatting>
  <conditionalFormatting sqref="E34:E68">
    <cfRule type="expression" dxfId="70" priority="5">
      <formula>AND(#REF!=TRUE,$I34=FALSE)</formula>
    </cfRule>
    <cfRule type="expression" dxfId="69" priority="6">
      <formula>AND(#REF!=TRUE,$I34=FALSE)</formula>
    </cfRule>
  </conditionalFormatting>
  <dataValidations count="3">
    <dataValidation type="list" allowBlank="1" showInputMessage="1" showErrorMessage="1" sqref="E15:E93" xr:uid="{41BE0F83-D03A-4A6A-BD2F-4106A1444C42}">
      <formula1>"□,■"</formula1>
    </dataValidation>
    <dataValidation type="textLength" allowBlank="1" showInputMessage="1" showErrorMessage="1" sqref="L15:L17" xr:uid="{8EAA75ED-B548-4391-98A8-4756632B0690}">
      <formula1>0</formula1>
      <formula2>500</formula2>
    </dataValidation>
    <dataValidation type="textLength" allowBlank="1" showInputMessage="1" showErrorMessage="1" sqref="L18:L93" xr:uid="{93FC947A-9A5B-4C7B-835C-3433C8DBD26A}">
      <formula1>0</formula1>
      <formula2>300</formula2>
    </dataValidation>
  </dataValidations>
  <printOptions horizontalCentered="1"/>
  <pageMargins left="0" right="0" top="0.59055118110236227" bottom="0" header="0" footer="0"/>
  <pageSetup paperSize="8" scale="37" fitToHeight="0" orientation="portrait" r:id="rId1"/>
  <headerFooter>
    <oddHeader>&amp;L&amp;20（様式第２号）</oddHeader>
    <oddFooter>&amp;C&amp;20&amp;P/6</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B82E280A-5B14-4604-87CC-0441F683B31B}">
            <xm:f>【評価】_②認証チェックシート!$AH$1=TRUE</xm:f>
            <x14:dxf>
              <fill>
                <patternFill>
                  <bgColor theme="2" tint="-0.24994659260841701"/>
                </patternFill>
              </fill>
            </x14:dxf>
          </x14:cfRule>
          <xm:sqref>J34:L57 D34:D57 F34:H57</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pageSetUpPr fitToPage="1"/>
  </sheetPr>
  <dimension ref="A1:BI175"/>
  <sheetViews>
    <sheetView showGridLines="0" showZeros="0" view="pageBreakPreview" zoomScale="50" zoomScaleNormal="55" zoomScaleSheetLayoutView="50" workbookViewId="0">
      <pane xSplit="3" ySplit="17" topLeftCell="D93" activePane="bottomRight" state="frozen"/>
      <selection activeCell="H9" sqref="H9:J9"/>
      <selection pane="topRight" activeCell="H9" sqref="H9:J9"/>
      <selection pane="bottomLeft" activeCell="H9" sqref="H9:J9"/>
      <selection pane="bottomRight" activeCell="J8" sqref="J8"/>
    </sheetView>
  </sheetViews>
  <sheetFormatPr defaultColWidth="8" defaultRowHeight="18.75" outlineLevelRow="1" outlineLevelCol="1"/>
  <cols>
    <col min="1" max="1" width="7.625" style="1" hidden="1" customWidth="1"/>
    <col min="2" max="2" width="9.625" style="14" customWidth="1"/>
    <col min="3" max="3" width="21.625" style="97" customWidth="1"/>
    <col min="4" max="4" width="31.625" style="4" customWidth="1"/>
    <col min="5" max="5" width="6.625" style="6" customWidth="1"/>
    <col min="6" max="6" width="49" style="4" customWidth="1"/>
    <col min="7" max="8" width="78.75" style="4" hidden="1" customWidth="1"/>
    <col min="9" max="10" width="78.25" style="4" customWidth="1"/>
    <col min="11" max="11" width="34" style="4" hidden="1" customWidth="1"/>
    <col min="12" max="12" width="2.75" customWidth="1"/>
    <col min="13" max="13" width="11.75" style="77" customWidth="1"/>
    <col min="14" max="16" width="11.75" style="4" customWidth="1" outlineLevel="1"/>
    <col min="17" max="17" width="11.75" style="6" customWidth="1" outlineLevel="1"/>
    <col min="18" max="20" width="11.75" style="4" customWidth="1" outlineLevel="1"/>
    <col min="21" max="23" width="11.75" style="4" customWidth="1"/>
    <col min="24" max="26" width="11.75" style="4" hidden="1" customWidth="1" outlineLevel="1"/>
    <col min="27" max="27" width="11.75" style="6" hidden="1" customWidth="1" outlineLevel="1"/>
    <col min="28" max="30" width="11.75" style="4" hidden="1" customWidth="1" outlineLevel="1"/>
    <col min="31" max="31" width="11.75" style="4" customWidth="1" collapsed="1"/>
    <col min="32" max="33" width="11.75" style="4" customWidth="1"/>
    <col min="34" max="34" width="6.375" style="1" customWidth="1"/>
    <col min="35" max="35" width="6.625" style="4" customWidth="1"/>
    <col min="36" max="36" width="103.875" style="1" customWidth="1"/>
    <col min="37" max="37" width="9.375" style="1" customWidth="1"/>
    <col min="38" max="38" width="114.5" style="4" customWidth="1"/>
    <col min="39" max="39" width="5.375" style="1" customWidth="1"/>
    <col min="40" max="40" width="127.875" style="4" customWidth="1"/>
    <col min="41" max="16384" width="8" style="1"/>
  </cols>
  <sheetData>
    <row r="1" spans="2:40" s="21" customFormat="1" ht="45" customHeight="1">
      <c r="B1" s="25"/>
      <c r="C1" s="91"/>
      <c r="D1" s="15"/>
      <c r="E1" s="22"/>
      <c r="F1" s="101"/>
      <c r="G1" s="20"/>
      <c r="H1" s="15"/>
      <c r="I1" s="24" cm="1">
        <f t="array" ref="I1:L1">'様式1号（基本情報）'!C11:F11</f>
        <v>0</v>
      </c>
      <c r="J1" s="20">
        <v>0</v>
      </c>
      <c r="K1" s="20">
        <v>0</v>
      </c>
      <c r="L1" s="20">
        <v>0</v>
      </c>
      <c r="M1" s="120"/>
      <c r="N1" s="905" t="s">
        <v>368</v>
      </c>
      <c r="O1" s="905"/>
      <c r="P1" s="905"/>
      <c r="Q1" s="907" t="s">
        <v>370</v>
      </c>
      <c r="R1" s="907"/>
      <c r="S1" s="907"/>
      <c r="T1" s="907"/>
      <c r="U1" s="907" t="s">
        <v>350</v>
      </c>
      <c r="V1" s="907"/>
      <c r="W1" s="907"/>
      <c r="X1" s="906" t="s">
        <v>369</v>
      </c>
      <c r="Y1" s="906"/>
      <c r="Z1" s="906"/>
      <c r="AA1" s="906" t="s">
        <v>371</v>
      </c>
      <c r="AB1" s="906"/>
      <c r="AC1" s="906"/>
      <c r="AD1" s="906"/>
      <c r="AE1" s="906" t="s">
        <v>405</v>
      </c>
      <c r="AF1" s="906"/>
      <c r="AG1" s="906"/>
      <c r="AH1" s="298" t="b">
        <f>IF('様式2号（認証チェックシート）'!E10="■",TRUE,FALSE)</f>
        <v>0</v>
      </c>
      <c r="AI1" s="15"/>
      <c r="AJ1" s="908"/>
      <c r="AK1" s="908"/>
      <c r="AL1" s="908"/>
      <c r="AM1" s="908"/>
      <c r="AN1" s="20"/>
    </row>
    <row r="2" spans="2:40" s="21" customFormat="1" ht="4.5" customHeight="1">
      <c r="B2" s="22"/>
      <c r="C2" s="91"/>
      <c r="D2" s="15"/>
      <c r="E2" s="22"/>
      <c r="F2" s="15"/>
      <c r="G2" s="20"/>
      <c r="H2" s="15"/>
      <c r="I2" s="15"/>
      <c r="J2" s="15"/>
      <c r="K2" s="15"/>
      <c r="L2" s="20"/>
      <c r="M2" s="120"/>
      <c r="N2" s="119" t="s">
        <v>349</v>
      </c>
      <c r="O2" s="119"/>
      <c r="P2" s="119"/>
      <c r="Q2" s="250"/>
      <c r="R2" s="251"/>
      <c r="S2" s="251"/>
      <c r="T2" s="251"/>
      <c r="U2" s="251"/>
      <c r="V2" s="251"/>
      <c r="W2" s="251"/>
      <c r="X2" s="251" t="s">
        <v>349</v>
      </c>
      <c r="Y2" s="251"/>
      <c r="Z2" s="251"/>
      <c r="AA2" s="250"/>
      <c r="AB2" s="251"/>
      <c r="AC2" s="251"/>
      <c r="AD2" s="251"/>
      <c r="AE2" s="251"/>
      <c r="AF2" s="251"/>
      <c r="AG2" s="251"/>
      <c r="AI2" s="15"/>
      <c r="AJ2" s="23"/>
      <c r="AK2" s="23"/>
      <c r="AL2" s="24"/>
      <c r="AN2" s="24"/>
    </row>
    <row r="3" spans="2:40" s="21" customFormat="1" ht="35.1" customHeight="1">
      <c r="C3" s="520"/>
      <c r="D3" s="520"/>
      <c r="E3" s="520"/>
      <c r="F3" s="520" t="s">
        <v>467</v>
      </c>
      <c r="G3" s="520"/>
      <c r="H3" s="520"/>
      <c r="I3" s="520"/>
      <c r="J3" s="360" t="str">
        <f>'様式1号（基本情報）'!F4</f>
        <v>第５回様式</v>
      </c>
      <c r="K3" s="520"/>
      <c r="L3" s="20"/>
      <c r="M3" s="121"/>
      <c r="N3" s="121" t="s">
        <v>232</v>
      </c>
      <c r="O3" s="121" t="s">
        <v>233</v>
      </c>
      <c r="P3" s="121" t="s">
        <v>137</v>
      </c>
      <c r="Q3" s="252" t="s">
        <v>232</v>
      </c>
      <c r="R3" s="909" t="s">
        <v>404</v>
      </c>
      <c r="S3" s="910"/>
      <c r="T3" s="252" t="s">
        <v>233</v>
      </c>
      <c r="U3" s="253" t="s">
        <v>232</v>
      </c>
      <c r="V3" s="253" t="s">
        <v>233</v>
      </c>
      <c r="W3" s="253" t="s">
        <v>137</v>
      </c>
      <c r="X3" s="252" t="s">
        <v>232</v>
      </c>
      <c r="Y3" s="252" t="s">
        <v>233</v>
      </c>
      <c r="Z3" s="252" t="s">
        <v>137</v>
      </c>
      <c r="AA3" s="252" t="s">
        <v>232</v>
      </c>
      <c r="AB3" s="909" t="s">
        <v>404</v>
      </c>
      <c r="AC3" s="910"/>
      <c r="AD3" s="252" t="s">
        <v>233</v>
      </c>
      <c r="AE3" s="253" t="s">
        <v>232</v>
      </c>
      <c r="AF3" s="253" t="s">
        <v>233</v>
      </c>
      <c r="AG3" s="253" t="s">
        <v>137</v>
      </c>
      <c r="AJ3" s="104"/>
      <c r="AK3" s="104"/>
      <c r="AL3" s="104"/>
      <c r="AN3" s="20"/>
    </row>
    <row r="4" spans="2:40" s="21" customFormat="1" ht="35.1" customHeight="1" thickBot="1">
      <c r="B4" s="107"/>
      <c r="C4" s="92"/>
      <c r="D4" s="92"/>
      <c r="E4" s="107"/>
      <c r="F4" s="92"/>
      <c r="G4" s="107"/>
      <c r="H4" s="107"/>
      <c r="K4" s="107"/>
      <c r="L4" s="20"/>
      <c r="M4" s="121" t="s">
        <v>228</v>
      </c>
      <c r="N4" s="121">
        <f>SUM(N18:N42)</f>
        <v>25</v>
      </c>
      <c r="O4" s="121">
        <f>SUM(O18:O42)</f>
        <v>30</v>
      </c>
      <c r="P4" s="121">
        <f>N4+O4</f>
        <v>55</v>
      </c>
      <c r="Q4" s="252">
        <f>SUM(Q18:Q40)</f>
        <v>0</v>
      </c>
      <c r="R4" s="252">
        <f>SUM(R18:R40)</f>
        <v>0</v>
      </c>
      <c r="S4" s="252">
        <f>SUM(S18:S42)</f>
        <v>36</v>
      </c>
      <c r="T4" s="252">
        <f>SUM(T18:T42)</f>
        <v>0</v>
      </c>
      <c r="U4" s="253">
        <f>IF(AH1=FALSE,(SUM(U18:U42)),0)</f>
        <v>0</v>
      </c>
      <c r="V4" s="253">
        <f>IF(AH1=FALSE,(SUM(V18:V42)),0)</f>
        <v>0</v>
      </c>
      <c r="W4" s="253">
        <f>U4+V4</f>
        <v>0</v>
      </c>
      <c r="X4" s="252">
        <f>SUM(X18:X40)</f>
        <v>25</v>
      </c>
      <c r="Y4" s="252">
        <f>SUM(Y18:Y40)</f>
        <v>30</v>
      </c>
      <c r="Z4" s="252">
        <f t="shared" ref="Z4:Z7" si="0">X4+Y4</f>
        <v>55</v>
      </c>
      <c r="AA4" s="252">
        <f>SUM(AA18:AA40)</f>
        <v>0</v>
      </c>
      <c r="AB4" s="252">
        <f>SUM(AB18:AB40)</f>
        <v>0</v>
      </c>
      <c r="AC4" s="252">
        <f>SUM(AC18:AC42)</f>
        <v>36</v>
      </c>
      <c r="AD4" s="252">
        <f>SUM(AD18:AD42)</f>
        <v>0</v>
      </c>
      <c r="AE4" s="253">
        <f>IF(AH1=TRUE,(SUM(AE18:AE42)),0)</f>
        <v>0</v>
      </c>
      <c r="AF4" s="253">
        <f>IF(AH1=TRUE,(SUM(AF18:AF42)),0)</f>
        <v>0</v>
      </c>
      <c r="AG4" s="253">
        <f>AE4+AF4</f>
        <v>0</v>
      </c>
      <c r="AI4" s="107"/>
      <c r="AJ4" s="124"/>
      <c r="AK4" s="124"/>
      <c r="AL4" s="124"/>
      <c r="AM4" s="124"/>
      <c r="AN4" s="20"/>
    </row>
    <row r="5" spans="2:40" s="21" customFormat="1" ht="35.1" customHeight="1">
      <c r="B5" s="79"/>
      <c r="C5" s="1117" t="s">
        <v>695</v>
      </c>
      <c r="D5" s="1118"/>
      <c r="E5" s="504" t="str">
        <f>'様式2号（認証チェックシート）'!E7</f>
        <v>□</v>
      </c>
      <c r="F5" s="500" t="s">
        <v>691</v>
      </c>
      <c r="G5" s="107"/>
      <c r="H5" s="107"/>
      <c r="I5" s="1125" t="s">
        <v>697</v>
      </c>
      <c r="J5" s="107"/>
      <c r="K5" s="107"/>
      <c r="L5" s="20"/>
      <c r="M5" s="121" t="s">
        <v>229</v>
      </c>
      <c r="N5" s="121">
        <f>SUM(N43:N80)</f>
        <v>41</v>
      </c>
      <c r="O5" s="121">
        <f>SUM(O43:O80)</f>
        <v>32</v>
      </c>
      <c r="P5" s="121">
        <f>N5+O5</f>
        <v>73</v>
      </c>
      <c r="Q5" s="252">
        <f>SUM(Q43:Q79)</f>
        <v>0</v>
      </c>
      <c r="R5" s="252">
        <f>SUM(R43:R79)</f>
        <v>0</v>
      </c>
      <c r="S5" s="252">
        <f>SUM(S43:S80)</f>
        <v>35</v>
      </c>
      <c r="T5" s="252">
        <f>SUM(T43:T80)</f>
        <v>0</v>
      </c>
      <c r="U5" s="253">
        <f>IF(AH1=FALSE,(SUM(U43:U80)),0)</f>
        <v>0</v>
      </c>
      <c r="V5" s="253">
        <f>IF(AH1=FALSE,(SUM(V43:V80)),0)</f>
        <v>0</v>
      </c>
      <c r="W5" s="253">
        <f>U5+V5</f>
        <v>0</v>
      </c>
      <c r="X5" s="322">
        <f>N5</f>
        <v>41</v>
      </c>
      <c r="Y5" s="322">
        <f>O5</f>
        <v>32</v>
      </c>
      <c r="Z5" s="252">
        <f>X5+Y5</f>
        <v>73</v>
      </c>
      <c r="AA5" s="252">
        <f>SUM(AA43:AA79)</f>
        <v>0</v>
      </c>
      <c r="AB5" s="252">
        <f>SUM(AB43:AB79)</f>
        <v>0</v>
      </c>
      <c r="AC5" s="252">
        <f>SUM(AC43:AC80)</f>
        <v>11</v>
      </c>
      <c r="AD5" s="252">
        <f>SUM(AD43:AD80)</f>
        <v>0</v>
      </c>
      <c r="AE5" s="323">
        <f>IF(AH1=TRUE,(SUM(AE43:AE80)+AB8),0)</f>
        <v>0</v>
      </c>
      <c r="AF5" s="323">
        <f>IF(AH1=TRUE,(SUM(AF43:AF80)+AC8),0)</f>
        <v>0</v>
      </c>
      <c r="AG5" s="253">
        <f>AE5+AF5</f>
        <v>0</v>
      </c>
      <c r="AI5" s="107"/>
      <c r="AJ5" s="124"/>
      <c r="AK5" s="124"/>
      <c r="AL5" s="124"/>
      <c r="AM5" s="124"/>
      <c r="AN5" s="20"/>
    </row>
    <row r="6" spans="2:40" s="21" customFormat="1" ht="35.1" customHeight="1">
      <c r="B6" s="107"/>
      <c r="C6" s="1119"/>
      <c r="D6" s="1120"/>
      <c r="E6" s="505" t="str">
        <f>'様式2号（認証チェックシート）'!E8</f>
        <v>□</v>
      </c>
      <c r="F6" s="501" t="s">
        <v>692</v>
      </c>
      <c r="G6" s="107"/>
      <c r="H6" s="107"/>
      <c r="I6" s="1126"/>
      <c r="J6" s="107"/>
      <c r="K6" s="107"/>
      <c r="L6" s="20"/>
      <c r="M6" s="121" t="s">
        <v>230</v>
      </c>
      <c r="N6" s="121">
        <f>SUM(N81:N96)</f>
        <v>17</v>
      </c>
      <c r="O6" s="121">
        <f>SUM(O81:O96)</f>
        <v>13</v>
      </c>
      <c r="P6" s="121">
        <f>N6+O6</f>
        <v>30</v>
      </c>
      <c r="Q6" s="252">
        <f t="shared" ref="Q6:AD6" si="1">SUM(Q81:Q96)</f>
        <v>0</v>
      </c>
      <c r="R6" s="252">
        <f t="shared" si="1"/>
        <v>0</v>
      </c>
      <c r="S6" s="252">
        <f t="shared" si="1"/>
        <v>13</v>
      </c>
      <c r="T6" s="252">
        <f t="shared" si="1"/>
        <v>0</v>
      </c>
      <c r="U6" s="253">
        <f>IF(AH1=FALSE,(SUM(U81:U96)),0)</f>
        <v>0</v>
      </c>
      <c r="V6" s="253">
        <f>IF(AH1=FALSE,(SUM(V81:V96)),0)</f>
        <v>0</v>
      </c>
      <c r="W6" s="253">
        <f>U6+V6</f>
        <v>0</v>
      </c>
      <c r="X6" s="252">
        <f>SUM(X81:X96)</f>
        <v>17</v>
      </c>
      <c r="Y6" s="252">
        <f>SUM(Y81:Y96)</f>
        <v>13</v>
      </c>
      <c r="Z6" s="252">
        <f t="shared" si="0"/>
        <v>30</v>
      </c>
      <c r="AA6" s="252">
        <f t="shared" si="1"/>
        <v>0</v>
      </c>
      <c r="AB6" s="252">
        <f t="shared" si="1"/>
        <v>0</v>
      </c>
      <c r="AC6" s="252">
        <f t="shared" si="1"/>
        <v>13</v>
      </c>
      <c r="AD6" s="252">
        <f t="shared" si="1"/>
        <v>0</v>
      </c>
      <c r="AE6" s="253">
        <f>IF(AH1=TRUE,(SUM(AE81:AE96)),0)</f>
        <v>0</v>
      </c>
      <c r="AF6" s="253">
        <f>IF(AH1=TRUE,(SUM(AF81:AF96)),0)</f>
        <v>0</v>
      </c>
      <c r="AG6" s="253">
        <f>AE6+AF6</f>
        <v>0</v>
      </c>
      <c r="AI6" s="107"/>
      <c r="AJ6" s="124"/>
      <c r="AK6" s="124"/>
      <c r="AL6" s="124"/>
      <c r="AM6" s="124"/>
      <c r="AN6" s="20"/>
    </row>
    <row r="7" spans="2:40" s="21" customFormat="1" ht="35.1" customHeight="1" thickBot="1">
      <c r="B7" s="107"/>
      <c r="C7" s="1119"/>
      <c r="D7" s="1120"/>
      <c r="E7" s="506" t="str">
        <f>'様式2号（認証チェックシート）'!E9</f>
        <v>□</v>
      </c>
      <c r="F7" s="502" t="s">
        <v>693</v>
      </c>
      <c r="G7" s="107"/>
      <c r="H7" s="107"/>
      <c r="I7" s="1126"/>
      <c r="J7" s="107"/>
      <c r="K7" s="107"/>
      <c r="L7" s="20"/>
      <c r="M7" s="121" t="s">
        <v>231</v>
      </c>
      <c r="N7" s="121">
        <f>SUM(N97:N109)</f>
        <v>24</v>
      </c>
      <c r="O7" s="121">
        <f>SUM(O97:O109)</f>
        <v>17</v>
      </c>
      <c r="P7" s="121">
        <f>N7+O7</f>
        <v>41</v>
      </c>
      <c r="Q7" s="252">
        <f>SUM(Q97:Q109)</f>
        <v>0</v>
      </c>
      <c r="R7" s="252">
        <f>SUM(R97:R106)</f>
        <v>0</v>
      </c>
      <c r="S7" s="252">
        <f>SUM(S97:S109)</f>
        <v>23</v>
      </c>
      <c r="T7" s="252">
        <f>SUM(T97:T109)</f>
        <v>0</v>
      </c>
      <c r="U7" s="253">
        <f>IF(AH1=FALSE,(SUM(U97:U106)),0)</f>
        <v>0</v>
      </c>
      <c r="V7" s="253">
        <f>IF(AH1=FALSE,(SUM(V97:V106)),0)</f>
        <v>0</v>
      </c>
      <c r="W7" s="253">
        <f>U7+V7</f>
        <v>0</v>
      </c>
      <c r="X7" s="252">
        <f>SUM(X97:X109)</f>
        <v>24</v>
      </c>
      <c r="Y7" s="252">
        <f>SUM(Y97:Y106)</f>
        <v>17</v>
      </c>
      <c r="Z7" s="252">
        <f t="shared" si="0"/>
        <v>41</v>
      </c>
      <c r="AA7" s="252">
        <f>SUM(AA97:AA109)</f>
        <v>0</v>
      </c>
      <c r="AB7" s="252">
        <f>SUM(AB97:AB106)</f>
        <v>0</v>
      </c>
      <c r="AC7" s="252">
        <f>SUM(AC97:AC109)</f>
        <v>23</v>
      </c>
      <c r="AD7" s="252">
        <f>SUM(AD97:AD109)</f>
        <v>0</v>
      </c>
      <c r="AE7" s="253">
        <f>IF(AH1=TRUE,(SUM(AE97:AE106)),0)</f>
        <v>0</v>
      </c>
      <c r="AF7" s="253">
        <f>IF(AH1=TRUE,(SUM(AF97:AF106)),0)</f>
        <v>0</v>
      </c>
      <c r="AG7" s="253">
        <f>AE7+AF7</f>
        <v>0</v>
      </c>
      <c r="AI7" s="107"/>
      <c r="AJ7" s="124"/>
      <c r="AK7" s="124"/>
      <c r="AL7" s="124"/>
      <c r="AM7" s="124"/>
      <c r="AN7" s="20"/>
    </row>
    <row r="8" spans="2:40" s="21" customFormat="1" ht="40.5" customHeight="1" thickTop="1" thickBot="1">
      <c r="B8" s="107"/>
      <c r="C8" s="1121"/>
      <c r="D8" s="1122"/>
      <c r="E8" s="507" t="str">
        <f>'様式2号（認証チェックシート）'!E10</f>
        <v>□</v>
      </c>
      <c r="F8" s="397" t="s">
        <v>694</v>
      </c>
      <c r="G8" s="107"/>
      <c r="H8" s="107"/>
      <c r="I8" s="1127"/>
      <c r="J8" s="107"/>
      <c r="K8" s="107"/>
      <c r="L8" s="20"/>
      <c r="M8" s="515" t="s">
        <v>700</v>
      </c>
      <c r="N8" s="121"/>
      <c r="O8" s="121">
        <f>O9+O12</f>
        <v>8</v>
      </c>
      <c r="P8" s="121">
        <f>N8+O8</f>
        <v>8</v>
      </c>
      <c r="Q8" s="252"/>
      <c r="R8" s="252"/>
      <c r="S8" s="252">
        <f>SUM(S9:S12)</f>
        <v>0</v>
      </c>
      <c r="T8" s="252">
        <f>S8</f>
        <v>0</v>
      </c>
      <c r="U8" s="254"/>
      <c r="V8" s="253">
        <f>IF(AH1=FALSE,S8,0)</f>
        <v>0</v>
      </c>
      <c r="W8" s="253">
        <f>U8+V8</f>
        <v>0</v>
      </c>
      <c r="X8" s="322"/>
      <c r="Y8" s="322">
        <f>Y12</f>
        <v>3</v>
      </c>
      <c r="Z8" s="322">
        <f>Y8</f>
        <v>3</v>
      </c>
      <c r="AA8" s="252"/>
      <c r="AB8" s="322">
        <f>SUM(AB9:AB11)</f>
        <v>0</v>
      </c>
      <c r="AC8" s="322">
        <f>SUM(AC9:AC11)</f>
        <v>0</v>
      </c>
      <c r="AD8" s="252"/>
      <c r="AE8" s="254"/>
      <c r="AF8" s="253">
        <f>IF(AH1=TRUE,AC12,0)</f>
        <v>0</v>
      </c>
      <c r="AG8" s="253">
        <f>AE8+AF8</f>
        <v>0</v>
      </c>
      <c r="AI8" s="107"/>
      <c r="AJ8" s="124"/>
      <c r="AK8" s="124"/>
      <c r="AL8" s="124"/>
      <c r="AM8" s="124"/>
      <c r="AN8" s="20"/>
    </row>
    <row r="9" spans="2:40" s="21" customFormat="1" ht="40.5" hidden="1" customHeight="1" outlineLevel="1" thickBot="1">
      <c r="B9" s="107"/>
      <c r="C9" s="1123" t="s">
        <v>690</v>
      </c>
      <c r="D9" s="1124"/>
      <c r="E9" s="508" t="str">
        <f>'様式2号（認証チェックシート）'!E11</f>
        <v>□</v>
      </c>
      <c r="F9" s="503"/>
      <c r="G9" s="107"/>
      <c r="H9" s="107"/>
      <c r="I9" s="479" t="s">
        <v>698</v>
      </c>
      <c r="J9" s="107"/>
      <c r="K9" s="107"/>
      <c r="L9" s="20"/>
      <c r="M9" s="122" t="s">
        <v>354</v>
      </c>
      <c r="N9" s="121"/>
      <c r="O9" s="122">
        <v>5</v>
      </c>
      <c r="P9" s="121"/>
      <c r="Q9" s="252" t="b">
        <f>IF('様式2号（認証チェックシート）'!E7="■",TRUE,FALSE)</f>
        <v>0</v>
      </c>
      <c r="R9" s="255">
        <v>5</v>
      </c>
      <c r="S9" s="252">
        <f>IFERROR(VLOOKUP(TRUE,Q9:R9,2,FALSE),0)</f>
        <v>0</v>
      </c>
      <c r="T9" s="252"/>
      <c r="U9" s="254"/>
      <c r="V9" s="253"/>
      <c r="W9" s="253"/>
      <c r="X9" s="322">
        <v>21</v>
      </c>
      <c r="Y9" s="322">
        <v>18</v>
      </c>
      <c r="Z9" s="252"/>
      <c r="AA9" s="252"/>
      <c r="AB9" s="322">
        <f>IFERROR(VLOOKUP(TRUE,Q9:AC9,8,FALSE),0)</f>
        <v>0</v>
      </c>
      <c r="AC9" s="322">
        <f>IFERROR(VLOOKUP(TRUE,Q9:AC9,9,FALSE),0)</f>
        <v>0</v>
      </c>
      <c r="AD9" s="252"/>
      <c r="AE9" s="254"/>
      <c r="AF9" s="253"/>
      <c r="AG9" s="253"/>
      <c r="AI9" s="107"/>
      <c r="AJ9" s="124"/>
      <c r="AK9" s="124"/>
      <c r="AL9" s="124"/>
      <c r="AM9" s="124"/>
      <c r="AN9" s="20"/>
    </row>
    <row r="10" spans="2:40" s="21" customFormat="1" ht="40.5" hidden="1" customHeight="1" outlineLevel="1">
      <c r="B10" s="107"/>
      <c r="C10" s="92"/>
      <c r="D10" s="92"/>
      <c r="E10" s="107"/>
      <c r="F10" s="92"/>
      <c r="G10" s="107"/>
      <c r="H10" s="107"/>
      <c r="I10" s="92"/>
      <c r="J10" s="107"/>
      <c r="K10" s="107"/>
      <c r="L10" s="20"/>
      <c r="M10" s="122" t="s">
        <v>355</v>
      </c>
      <c r="N10" s="121"/>
      <c r="O10" s="122">
        <v>4</v>
      </c>
      <c r="P10" s="121"/>
      <c r="Q10" s="252" t="b">
        <f>IF('様式2号（認証チェックシート）'!E8="■",TRUE,FALSE)</f>
        <v>0</v>
      </c>
      <c r="R10" s="255">
        <v>4</v>
      </c>
      <c r="S10" s="252">
        <f t="shared" ref="S10:S12" si="2">IFERROR(VLOOKUP(TRUE,Q10:R10,2,FALSE),0)</f>
        <v>0</v>
      </c>
      <c r="T10" s="252"/>
      <c r="U10" s="254"/>
      <c r="V10" s="253"/>
      <c r="W10" s="253"/>
      <c r="X10" s="322">
        <v>17</v>
      </c>
      <c r="Y10" s="322">
        <v>14</v>
      </c>
      <c r="Z10" s="252"/>
      <c r="AA10" s="252"/>
      <c r="AB10" s="322">
        <f t="shared" ref="AB10:AB11" si="3">IFERROR(VLOOKUP(TRUE,Q10:AC10,8,FALSE),0)</f>
        <v>0</v>
      </c>
      <c r="AC10" s="322">
        <f>IFERROR(VLOOKUP(TRUE,Q10:AC10,9,FALSE),0)</f>
        <v>0</v>
      </c>
      <c r="AD10" s="252"/>
      <c r="AE10" s="254"/>
      <c r="AF10" s="253"/>
      <c r="AG10" s="253"/>
      <c r="AI10" s="107"/>
      <c r="AJ10" s="124"/>
      <c r="AK10" s="124"/>
      <c r="AL10" s="124"/>
      <c r="AM10" s="124"/>
      <c r="AN10" s="20"/>
    </row>
    <row r="11" spans="2:40" s="21" customFormat="1" ht="40.5" hidden="1" customHeight="1" outlineLevel="1">
      <c r="B11" s="107"/>
      <c r="C11" s="92"/>
      <c r="D11" s="92"/>
      <c r="E11" s="107"/>
      <c r="F11" s="92"/>
      <c r="G11" s="107"/>
      <c r="H11" s="107"/>
      <c r="I11" s="92"/>
      <c r="J11" s="107"/>
      <c r="K11" s="107"/>
      <c r="L11" s="20"/>
      <c r="M11" s="122" t="s">
        <v>356</v>
      </c>
      <c r="N11" s="121"/>
      <c r="O11" s="122">
        <v>3</v>
      </c>
      <c r="P11" s="121"/>
      <c r="Q11" s="252" t="b">
        <f>IF('様式2号（認証チェックシート）'!E9="■",TRUE,FALSE)</f>
        <v>0</v>
      </c>
      <c r="R11" s="255">
        <v>3</v>
      </c>
      <c r="S11" s="252">
        <f>IFERROR(VLOOKUP(TRUE,Q11:R11,2,FALSE),0)</f>
        <v>0</v>
      </c>
      <c r="T11" s="252"/>
      <c r="U11" s="254"/>
      <c r="V11" s="253"/>
      <c r="W11" s="253"/>
      <c r="X11" s="322">
        <v>11</v>
      </c>
      <c r="Y11" s="322">
        <v>10</v>
      </c>
      <c r="Z11" s="252"/>
      <c r="AA11" s="252"/>
      <c r="AB11" s="322">
        <f t="shared" si="3"/>
        <v>0</v>
      </c>
      <c r="AC11" s="322">
        <f t="shared" ref="AC11" si="4">IFERROR(VLOOKUP(TRUE,Q11:AC11,9,FALSE),0)</f>
        <v>0</v>
      </c>
      <c r="AD11" s="252"/>
      <c r="AE11" s="254"/>
      <c r="AF11" s="253"/>
      <c r="AG11" s="253"/>
      <c r="AI11" s="107"/>
      <c r="AJ11" s="124"/>
      <c r="AK11" s="124"/>
      <c r="AL11" s="124"/>
      <c r="AM11" s="124"/>
      <c r="AN11" s="20"/>
    </row>
    <row r="12" spans="2:40" s="21" customFormat="1" ht="40.5" hidden="1" customHeight="1" outlineLevel="1">
      <c r="B12" s="107"/>
      <c r="C12" s="92"/>
      <c r="D12" s="92"/>
      <c r="E12" s="107"/>
      <c r="F12" s="92"/>
      <c r="G12" s="107"/>
      <c r="H12" s="107"/>
      <c r="I12" s="92"/>
      <c r="J12" s="107"/>
      <c r="K12" s="107"/>
      <c r="L12" s="20"/>
      <c r="M12" s="122" t="s">
        <v>357</v>
      </c>
      <c r="N12" s="121"/>
      <c r="O12" s="122">
        <v>3</v>
      </c>
      <c r="P12" s="121"/>
      <c r="Q12" s="252" t="b">
        <f>IF('様式2号（認証チェックシート）'!E11="■",TRUE,FALSE)</f>
        <v>0</v>
      </c>
      <c r="R12" s="255">
        <v>3</v>
      </c>
      <c r="S12" s="252">
        <f t="shared" si="2"/>
        <v>0</v>
      </c>
      <c r="T12" s="252"/>
      <c r="U12" s="254"/>
      <c r="V12" s="253"/>
      <c r="W12" s="253"/>
      <c r="X12" s="252"/>
      <c r="Y12" s="255">
        <v>3</v>
      </c>
      <c r="Z12" s="252"/>
      <c r="AA12" s="252"/>
      <c r="AB12" s="255">
        <v>3</v>
      </c>
      <c r="AC12" s="252">
        <f t="shared" ref="AC12" si="5">IFERROR(VLOOKUP(TRUE,Q12:AC12,12,FALSE),0)</f>
        <v>0</v>
      </c>
      <c r="AD12" s="252"/>
      <c r="AE12" s="254"/>
      <c r="AF12" s="253"/>
      <c r="AG12" s="253"/>
      <c r="AI12" s="107"/>
      <c r="AJ12" s="124"/>
      <c r="AK12" s="124"/>
      <c r="AL12" s="124"/>
      <c r="AM12" s="124"/>
      <c r="AN12" s="20"/>
    </row>
    <row r="13" spans="2:40" s="21" customFormat="1" ht="40.5" customHeight="1" collapsed="1">
      <c r="B13" s="107"/>
      <c r="C13" s="92"/>
      <c r="D13" s="92"/>
      <c r="E13" s="107"/>
      <c r="F13" s="92"/>
      <c r="G13" s="107"/>
      <c r="H13" s="107"/>
      <c r="I13" s="92"/>
      <c r="J13" s="107"/>
      <c r="K13" s="107"/>
      <c r="L13" s="20"/>
      <c r="M13" s="123" t="s">
        <v>137</v>
      </c>
      <c r="N13" s="123">
        <f t="shared" ref="N13:AG13" si="6">SUM(N4:N8)</f>
        <v>107</v>
      </c>
      <c r="O13" s="123">
        <f t="shared" si="6"/>
        <v>100</v>
      </c>
      <c r="P13" s="123">
        <f t="shared" si="6"/>
        <v>207</v>
      </c>
      <c r="Q13" s="252">
        <f t="shared" si="6"/>
        <v>0</v>
      </c>
      <c r="R13" s="252">
        <f t="shared" si="6"/>
        <v>0</v>
      </c>
      <c r="S13" s="252">
        <f t="shared" si="6"/>
        <v>107</v>
      </c>
      <c r="T13" s="252">
        <f t="shared" si="6"/>
        <v>0</v>
      </c>
      <c r="U13" s="256">
        <f t="shared" si="6"/>
        <v>0</v>
      </c>
      <c r="V13" s="256">
        <f t="shared" si="6"/>
        <v>0</v>
      </c>
      <c r="W13" s="256">
        <f t="shared" si="6"/>
        <v>0</v>
      </c>
      <c r="X13" s="257">
        <f t="shared" si="6"/>
        <v>107</v>
      </c>
      <c r="Y13" s="257">
        <f t="shared" si="6"/>
        <v>95</v>
      </c>
      <c r="Z13" s="257">
        <f t="shared" si="6"/>
        <v>202</v>
      </c>
      <c r="AA13" s="257">
        <f t="shared" si="6"/>
        <v>0</v>
      </c>
      <c r="AB13" s="257">
        <f t="shared" si="6"/>
        <v>0</v>
      </c>
      <c r="AC13" s="257">
        <f t="shared" si="6"/>
        <v>83</v>
      </c>
      <c r="AD13" s="257">
        <f t="shared" si="6"/>
        <v>0</v>
      </c>
      <c r="AE13" s="256">
        <f t="shared" si="6"/>
        <v>0</v>
      </c>
      <c r="AF13" s="256">
        <f t="shared" si="6"/>
        <v>0</v>
      </c>
      <c r="AG13" s="256">
        <f t="shared" si="6"/>
        <v>0</v>
      </c>
      <c r="AI13" s="107"/>
      <c r="AJ13" s="124"/>
      <c r="AK13" s="124"/>
      <c r="AL13" s="124"/>
      <c r="AM13" s="124"/>
      <c r="AN13" s="20"/>
    </row>
    <row r="14" spans="2:40" ht="33.6" hidden="1" customHeight="1">
      <c r="B14" s="2"/>
      <c r="C14" s="93"/>
      <c r="D14" s="98"/>
      <c r="E14" s="27"/>
      <c r="F14" s="98"/>
      <c r="G14"/>
      <c r="H14" s="26"/>
      <c r="I14" s="93"/>
      <c r="J14"/>
      <c r="K14"/>
      <c r="N14" s="66">
        <f t="shared" ref="N14:P14" si="7">SUM(N18:N106)</f>
        <v>107</v>
      </c>
      <c r="O14" s="66">
        <f t="shared" si="7"/>
        <v>92</v>
      </c>
      <c r="P14" s="66">
        <f t="shared" si="7"/>
        <v>199</v>
      </c>
      <c r="Q14" s="258"/>
      <c r="R14" s="258"/>
      <c r="S14" s="258"/>
      <c r="T14" s="258"/>
      <c r="U14" s="258">
        <f t="shared" ref="U14:Z14" si="8">SUM(U18:U106)</f>
        <v>0</v>
      </c>
      <c r="V14" s="258">
        <f t="shared" si="8"/>
        <v>0</v>
      </c>
      <c r="W14" s="258">
        <f t="shared" si="8"/>
        <v>0</v>
      </c>
      <c r="X14" s="258">
        <f t="shared" si="8"/>
        <v>78</v>
      </c>
      <c r="Y14" s="258">
        <f t="shared" si="8"/>
        <v>69</v>
      </c>
      <c r="Z14" s="258">
        <f t="shared" si="8"/>
        <v>147</v>
      </c>
      <c r="AA14" s="258"/>
      <c r="AB14" s="258"/>
      <c r="AC14" s="258"/>
      <c r="AD14" s="258"/>
      <c r="AE14" s="258">
        <f>SUM(AE18:AE106)</f>
        <v>0</v>
      </c>
      <c r="AF14" s="258">
        <f>SUM(AF18:AF106)</f>
        <v>0</v>
      </c>
      <c r="AG14" s="258">
        <f>SUM(AG18:AG106)</f>
        <v>0</v>
      </c>
      <c r="AI14" s="26"/>
      <c r="AJ14" s="27"/>
      <c r="AK14" s="27"/>
      <c r="AL14"/>
      <c r="AN14"/>
    </row>
    <row r="15" spans="2:40" ht="12" customHeight="1" thickBot="1">
      <c r="B15" s="2"/>
      <c r="C15" s="3"/>
      <c r="D15" s="3"/>
      <c r="E15" s="2"/>
      <c r="G15" s="3"/>
      <c r="H15" s="3"/>
      <c r="I15" s="3"/>
      <c r="J15" s="3"/>
      <c r="K15" s="3"/>
      <c r="N15" s="3"/>
      <c r="O15" s="3"/>
      <c r="P15" s="3"/>
      <c r="Q15" s="259"/>
      <c r="R15" s="39"/>
      <c r="S15" s="39"/>
      <c r="T15" s="39"/>
      <c r="U15" s="39"/>
      <c r="V15" s="39"/>
      <c r="W15" s="39"/>
      <c r="X15" s="39"/>
      <c r="Y15" s="39"/>
      <c r="Z15" s="39"/>
      <c r="AA15" s="259"/>
      <c r="AB15" s="39"/>
      <c r="AC15" s="39"/>
      <c r="AD15" s="39"/>
      <c r="AE15" s="39"/>
      <c r="AF15" s="39"/>
      <c r="AG15" s="39"/>
      <c r="AI15" s="3"/>
      <c r="AL15" s="3"/>
      <c r="AN15" s="3"/>
    </row>
    <row r="16" spans="2:40" s="6" customFormat="1" ht="24.6" customHeight="1" thickBot="1">
      <c r="B16" s="12" t="s">
        <v>4</v>
      </c>
      <c r="C16" s="94" t="s">
        <v>5</v>
      </c>
      <c r="D16" s="99" t="s">
        <v>53</v>
      </c>
      <c r="E16" s="116"/>
      <c r="F16" s="102" t="s">
        <v>175</v>
      </c>
      <c r="G16" s="42"/>
      <c r="H16" s="943" t="s">
        <v>92</v>
      </c>
      <c r="I16" s="103" t="s">
        <v>235</v>
      </c>
      <c r="J16" s="945" t="s">
        <v>688</v>
      </c>
      <c r="K16" s="946"/>
      <c r="L16" s="16"/>
      <c r="M16" s="77"/>
      <c r="N16" s="949" t="s">
        <v>234</v>
      </c>
      <c r="O16" s="930" t="s">
        <v>226</v>
      </c>
      <c r="P16" s="932" t="s">
        <v>227</v>
      </c>
      <c r="Q16" s="260" t="s">
        <v>195</v>
      </c>
      <c r="R16" s="940" t="s">
        <v>196</v>
      </c>
      <c r="S16" s="941"/>
      <c r="T16" s="942"/>
      <c r="U16" s="261" t="s">
        <v>195</v>
      </c>
      <c r="V16" s="262" t="s">
        <v>196</v>
      </c>
      <c r="W16" s="263" t="s">
        <v>198</v>
      </c>
      <c r="X16" s="934" t="s">
        <v>234</v>
      </c>
      <c r="Y16" s="936" t="s">
        <v>226</v>
      </c>
      <c r="Z16" s="938" t="s">
        <v>227</v>
      </c>
      <c r="AA16" s="264" t="s">
        <v>195</v>
      </c>
      <c r="AB16" s="911" t="s">
        <v>196</v>
      </c>
      <c r="AC16" s="912"/>
      <c r="AD16" s="912"/>
      <c r="AE16" s="265" t="s">
        <v>195</v>
      </c>
      <c r="AF16" s="266" t="s">
        <v>196</v>
      </c>
      <c r="AG16" s="267" t="s">
        <v>198</v>
      </c>
      <c r="AI16" s="913" t="s">
        <v>263</v>
      </c>
      <c r="AJ16" s="914"/>
      <c r="AK16" s="1115" t="s">
        <v>689</v>
      </c>
      <c r="AL16" s="117" t="s">
        <v>209</v>
      </c>
      <c r="AN16" s="13" t="s">
        <v>339</v>
      </c>
    </row>
    <row r="17" spans="1:40" s="6" customFormat="1" ht="39.6" customHeight="1" thickBot="1">
      <c r="B17" s="37"/>
      <c r="C17" s="95"/>
      <c r="D17" s="100"/>
      <c r="E17" s="915" t="s">
        <v>236</v>
      </c>
      <c r="F17" s="916"/>
      <c r="G17" s="43"/>
      <c r="H17" s="944"/>
      <c r="I17" s="54" t="s">
        <v>237</v>
      </c>
      <c r="J17" s="947"/>
      <c r="K17" s="948"/>
      <c r="L17" s="16"/>
      <c r="M17" s="77"/>
      <c r="N17" s="950"/>
      <c r="O17" s="931"/>
      <c r="P17" s="933"/>
      <c r="Q17" s="268" t="s">
        <v>200</v>
      </c>
      <c r="R17" s="269" t="s">
        <v>351</v>
      </c>
      <c r="S17" s="269" t="s">
        <v>352</v>
      </c>
      <c r="T17" s="270" t="s">
        <v>353</v>
      </c>
      <c r="U17" s="271" t="s">
        <v>200</v>
      </c>
      <c r="V17" s="272" t="s">
        <v>194</v>
      </c>
      <c r="W17" s="273" t="s">
        <v>199</v>
      </c>
      <c r="X17" s="935"/>
      <c r="Y17" s="937"/>
      <c r="Z17" s="939"/>
      <c r="AA17" s="274" t="s">
        <v>200</v>
      </c>
      <c r="AB17" s="269" t="s">
        <v>351</v>
      </c>
      <c r="AC17" s="269" t="s">
        <v>352</v>
      </c>
      <c r="AD17" s="275" t="s">
        <v>353</v>
      </c>
      <c r="AE17" s="276" t="s">
        <v>200</v>
      </c>
      <c r="AF17" s="277" t="s">
        <v>194</v>
      </c>
      <c r="AG17" s="278" t="s">
        <v>199</v>
      </c>
      <c r="AH17" s="376"/>
      <c r="AI17" s="917" t="s">
        <v>338</v>
      </c>
      <c r="AJ17" s="918"/>
      <c r="AK17" s="1116"/>
      <c r="AL17" s="118" t="s">
        <v>210</v>
      </c>
      <c r="AN17" s="7"/>
    </row>
    <row r="18" spans="1:40" ht="88.5" customHeight="1">
      <c r="A18" s="9" t="s">
        <v>0</v>
      </c>
      <c r="B18" s="790" t="s">
        <v>569</v>
      </c>
      <c r="C18" s="919" t="s">
        <v>11</v>
      </c>
      <c r="D18" s="922" t="s">
        <v>97</v>
      </c>
      <c r="E18" s="28" t="str">
        <f>'様式2号（認証チェックシート）'!E17</f>
        <v>□</v>
      </c>
      <c r="F18" s="516" t="s">
        <v>594</v>
      </c>
      <c r="G18" s="72"/>
      <c r="H18" s="36"/>
      <c r="I18" s="924" t="str">
        <f>'様式2号（認証チェックシート）'!L17</f>
        <v xml:space="preserve">【取得している認証がある場合】
認証名／取得年月：
【取組を公開している媒体がある場合】
媒体名やURL等：
【主な取組内容】
※目標等をバックキャスティングで設定している場合は、その旨も記載
</v>
      </c>
      <c r="J18" s="1128" t="str">
        <f>前回申請情報!L15</f>
        <v xml:space="preserve">【取得している認証がある場合】
認証名／取得年月：
【取組を公開している媒体がある場合】
媒体名やURL等：
【主な取組内容】
※目標等をバックキャスティングで設定している場合は、その旨も記載
</v>
      </c>
      <c r="K18" s="927"/>
      <c r="L18" s="197"/>
      <c r="M18" s="198"/>
      <c r="N18" s="955">
        <v>3</v>
      </c>
      <c r="O18" s="968">
        <v>2</v>
      </c>
      <c r="P18" s="971">
        <f>N18+N20+O18</f>
        <v>6</v>
      </c>
      <c r="Q18" s="279">
        <f>'様式2号（認証チェックシート）'!K17</f>
        <v>0</v>
      </c>
      <c r="R18" s="280" t="b">
        <f>IF(AI18="■",TRUE,FALSE)</f>
        <v>0</v>
      </c>
      <c r="S18" s="280">
        <v>1</v>
      </c>
      <c r="T18" s="281">
        <f>IFERROR(VLOOKUP(TRUE,R18:S18,2,FALSE),0)</f>
        <v>0</v>
      </c>
      <c r="U18" s="974">
        <f>Q18+Q19</f>
        <v>0</v>
      </c>
      <c r="V18" s="958">
        <f>T18+T19</f>
        <v>0</v>
      </c>
      <c r="W18" s="961">
        <f>U18+U20+V18</f>
        <v>0</v>
      </c>
      <c r="X18" s="974">
        <v>3</v>
      </c>
      <c r="Y18" s="958">
        <v>2</v>
      </c>
      <c r="Z18" s="961">
        <f>X18+X20+Y18</f>
        <v>6</v>
      </c>
      <c r="AA18" s="279">
        <f>'様式2号（認証チェックシート）'!K17</f>
        <v>0</v>
      </c>
      <c r="AB18" s="280" t="b">
        <f>IF(AI18="■",TRUE,FALSE)</f>
        <v>0</v>
      </c>
      <c r="AC18" s="280">
        <v>1</v>
      </c>
      <c r="AD18" s="281">
        <f>IFERROR(VLOOKUP(TRUE,AB18:AC18,2,FALSE),0)</f>
        <v>0</v>
      </c>
      <c r="AE18" s="964">
        <f>AA18+AA19</f>
        <v>0</v>
      </c>
      <c r="AF18" s="958">
        <f>AD18+AD19</f>
        <v>0</v>
      </c>
      <c r="AG18" s="961">
        <f>AE18+AE20+AF18</f>
        <v>0</v>
      </c>
      <c r="AH18" s="377"/>
      <c r="AI18" s="378" t="s">
        <v>682</v>
      </c>
      <c r="AJ18" s="200" t="s">
        <v>309</v>
      </c>
      <c r="AK18" s="388" t="s">
        <v>682</v>
      </c>
      <c r="AL18" s="966"/>
      <c r="AN18" s="951" t="s">
        <v>483</v>
      </c>
    </row>
    <row r="19" spans="1:40" ht="88.5" customHeight="1">
      <c r="A19" s="9" t="s">
        <v>0</v>
      </c>
      <c r="B19" s="791"/>
      <c r="C19" s="920"/>
      <c r="D19" s="923"/>
      <c r="E19" s="28" t="str">
        <f>'様式2号（認証チェックシート）'!E18</f>
        <v>□</v>
      </c>
      <c r="F19" s="516" t="s">
        <v>593</v>
      </c>
      <c r="G19" s="72"/>
      <c r="H19" s="36"/>
      <c r="I19" s="925"/>
      <c r="J19" s="1129"/>
      <c r="K19" s="928"/>
      <c r="L19" s="197"/>
      <c r="M19" s="198"/>
      <c r="N19" s="957"/>
      <c r="O19" s="969"/>
      <c r="P19" s="972"/>
      <c r="Q19" s="282">
        <f>'様式2号（認証チェックシート）'!K18</f>
        <v>0</v>
      </c>
      <c r="R19" s="283" t="b">
        <f t="shared" ref="R19:R80" si="9">IF(AI19="■",TRUE,FALSE)</f>
        <v>0</v>
      </c>
      <c r="S19" s="283">
        <v>1</v>
      </c>
      <c r="T19" s="284">
        <f t="shared" ref="T19:T84" si="10">IFERROR(VLOOKUP(TRUE,R19:S19,2,FALSE),0)</f>
        <v>0</v>
      </c>
      <c r="U19" s="975"/>
      <c r="V19" s="959"/>
      <c r="W19" s="962"/>
      <c r="X19" s="975"/>
      <c r="Y19" s="959"/>
      <c r="Z19" s="962"/>
      <c r="AA19" s="282">
        <f>'様式2号（認証チェックシート）'!K18</f>
        <v>0</v>
      </c>
      <c r="AB19" s="283" t="b">
        <f t="shared" ref="AB19:AB80" si="11">IF(AI19="■",TRUE,FALSE)</f>
        <v>0</v>
      </c>
      <c r="AC19" s="283">
        <v>1</v>
      </c>
      <c r="AD19" s="284">
        <f t="shared" ref="AD19:AD84" si="12">IFERROR(VLOOKUP(TRUE,AB19:AC19,2,FALSE),0)</f>
        <v>0</v>
      </c>
      <c r="AE19" s="965"/>
      <c r="AF19" s="959"/>
      <c r="AG19" s="962"/>
      <c r="AH19" s="377"/>
      <c r="AI19" s="379" t="s">
        <v>682</v>
      </c>
      <c r="AJ19" s="203" t="s">
        <v>310</v>
      </c>
      <c r="AK19" s="389" t="s">
        <v>682</v>
      </c>
      <c r="AL19" s="966"/>
      <c r="AN19" s="952"/>
    </row>
    <row r="20" spans="1:40" ht="88.5" customHeight="1" thickBot="1">
      <c r="A20" s="9" t="s">
        <v>0</v>
      </c>
      <c r="B20" s="812"/>
      <c r="C20" s="921"/>
      <c r="D20" s="111" t="s">
        <v>238</v>
      </c>
      <c r="E20" s="28" t="str">
        <f>'様式2号（認証チェックシート）'!E19</f>
        <v>□</v>
      </c>
      <c r="F20" s="516" t="s">
        <v>239</v>
      </c>
      <c r="G20" s="72"/>
      <c r="H20" s="36"/>
      <c r="I20" s="926"/>
      <c r="J20" s="1130"/>
      <c r="K20" s="929"/>
      <c r="L20" s="197"/>
      <c r="M20" s="198"/>
      <c r="N20" s="201">
        <v>1</v>
      </c>
      <c r="O20" s="970"/>
      <c r="P20" s="973"/>
      <c r="Q20" s="285">
        <f>'様式2号（認証チェックシート）'!K19</f>
        <v>0</v>
      </c>
      <c r="R20" s="286"/>
      <c r="S20" s="286"/>
      <c r="T20" s="287">
        <f t="shared" si="10"/>
        <v>0</v>
      </c>
      <c r="U20" s="285">
        <f>Q20</f>
        <v>0</v>
      </c>
      <c r="V20" s="960"/>
      <c r="W20" s="963"/>
      <c r="X20" s="285">
        <v>1</v>
      </c>
      <c r="Y20" s="960"/>
      <c r="Z20" s="963"/>
      <c r="AA20" s="285">
        <f>'様式2号（認証チェックシート）'!K19</f>
        <v>0</v>
      </c>
      <c r="AB20" s="286"/>
      <c r="AC20" s="286"/>
      <c r="AD20" s="287"/>
      <c r="AE20" s="288">
        <f>AA20</f>
        <v>0</v>
      </c>
      <c r="AF20" s="960"/>
      <c r="AG20" s="963"/>
      <c r="AH20" s="377"/>
      <c r="AI20" s="380"/>
      <c r="AJ20" s="204"/>
      <c r="AK20" s="390"/>
      <c r="AL20" s="967"/>
      <c r="AN20" s="953"/>
    </row>
    <row r="21" spans="1:40" ht="63.6" customHeight="1">
      <c r="A21" s="9" t="s">
        <v>0</v>
      </c>
      <c r="B21" s="790" t="s">
        <v>570</v>
      </c>
      <c r="C21" s="919" t="s">
        <v>241</v>
      </c>
      <c r="D21" s="922" t="s">
        <v>202</v>
      </c>
      <c r="E21" s="28" t="str">
        <f>'様式2号（認証チェックシート）'!E20</f>
        <v>□</v>
      </c>
      <c r="F21" s="516" t="s">
        <v>54</v>
      </c>
      <c r="G21" s="72"/>
      <c r="H21" s="36"/>
      <c r="I21" s="924" t="str">
        <f>'様式2号（認証チェックシート）'!L20</f>
        <v xml:space="preserve">【主な取組内容】
【取組の成果】
</v>
      </c>
      <c r="J21" s="1128" t="str">
        <f>前回申請情報!L18</f>
        <v xml:space="preserve">【主な取組内容】
【取組の成果】
</v>
      </c>
      <c r="K21" s="181"/>
      <c r="L21" s="197"/>
      <c r="M21" s="198"/>
      <c r="N21" s="955">
        <v>3</v>
      </c>
      <c r="O21" s="968">
        <v>4</v>
      </c>
      <c r="P21" s="971">
        <f>N21+O21+N24+O24</f>
        <v>15</v>
      </c>
      <c r="Q21" s="279">
        <f>'様式2号（認証チェックシート）'!K20</f>
        <v>0</v>
      </c>
      <c r="R21" s="280" t="b">
        <f t="shared" si="9"/>
        <v>0</v>
      </c>
      <c r="S21" s="280">
        <v>1</v>
      </c>
      <c r="T21" s="281">
        <f t="shared" si="10"/>
        <v>0</v>
      </c>
      <c r="U21" s="974">
        <f>Q21+Q22+Q23</f>
        <v>0</v>
      </c>
      <c r="V21" s="958">
        <f>T21+T22+T23</f>
        <v>0</v>
      </c>
      <c r="W21" s="961">
        <f>U21+V21+U24+V24</f>
        <v>0</v>
      </c>
      <c r="X21" s="974">
        <v>3</v>
      </c>
      <c r="Y21" s="958">
        <v>4</v>
      </c>
      <c r="Z21" s="961">
        <f>X21+Y21+X24+Y24</f>
        <v>15</v>
      </c>
      <c r="AA21" s="279">
        <f>'様式2号（認証チェックシート）'!K20</f>
        <v>0</v>
      </c>
      <c r="AB21" s="280" t="b">
        <f t="shared" si="11"/>
        <v>0</v>
      </c>
      <c r="AC21" s="280">
        <v>1</v>
      </c>
      <c r="AD21" s="281">
        <f t="shared" si="12"/>
        <v>0</v>
      </c>
      <c r="AE21" s="974">
        <f>AA21+AA22+AA23</f>
        <v>0</v>
      </c>
      <c r="AF21" s="958">
        <f>AD21+AD22+AD23</f>
        <v>0</v>
      </c>
      <c r="AG21" s="961">
        <f>AE21+AF21+AE24+AF24</f>
        <v>0</v>
      </c>
      <c r="AH21" s="377"/>
      <c r="AI21" s="378" t="s">
        <v>687</v>
      </c>
      <c r="AJ21" s="202" t="s">
        <v>309</v>
      </c>
      <c r="AK21" s="388" t="s">
        <v>687</v>
      </c>
      <c r="AL21" s="977"/>
      <c r="AN21" s="951" t="s">
        <v>484</v>
      </c>
    </row>
    <row r="22" spans="1:40" ht="63.6" customHeight="1">
      <c r="A22" s="9"/>
      <c r="B22" s="791"/>
      <c r="C22" s="920"/>
      <c r="D22" s="923"/>
      <c r="E22" s="28" t="str">
        <f>'様式2号（認証チェックシート）'!E21</f>
        <v>□</v>
      </c>
      <c r="F22" s="516" t="s">
        <v>74</v>
      </c>
      <c r="G22" s="72"/>
      <c r="H22" s="36"/>
      <c r="I22" s="925"/>
      <c r="J22" s="1129"/>
      <c r="K22" s="182"/>
      <c r="L22" s="197"/>
      <c r="M22" s="198"/>
      <c r="N22" s="956"/>
      <c r="O22" s="969"/>
      <c r="P22" s="972"/>
      <c r="Q22" s="282">
        <f>'様式2号（認証チェックシート）'!K21</f>
        <v>0</v>
      </c>
      <c r="R22" s="283" t="b">
        <f t="shared" si="9"/>
        <v>0</v>
      </c>
      <c r="S22" s="283">
        <v>1</v>
      </c>
      <c r="T22" s="284">
        <f t="shared" si="10"/>
        <v>0</v>
      </c>
      <c r="U22" s="979"/>
      <c r="V22" s="959"/>
      <c r="W22" s="962"/>
      <c r="X22" s="979"/>
      <c r="Y22" s="959"/>
      <c r="Z22" s="962"/>
      <c r="AA22" s="282">
        <f>'様式2号（認証チェックシート）'!K21</f>
        <v>0</v>
      </c>
      <c r="AB22" s="283" t="b">
        <f t="shared" si="11"/>
        <v>0</v>
      </c>
      <c r="AC22" s="283">
        <v>1</v>
      </c>
      <c r="AD22" s="284">
        <f t="shared" si="12"/>
        <v>0</v>
      </c>
      <c r="AE22" s="979"/>
      <c r="AF22" s="959"/>
      <c r="AG22" s="962"/>
      <c r="AH22" s="377"/>
      <c r="AI22" s="379" t="s">
        <v>687</v>
      </c>
      <c r="AJ22" s="203" t="s">
        <v>311</v>
      </c>
      <c r="AK22" s="389" t="s">
        <v>687</v>
      </c>
      <c r="AL22" s="966"/>
      <c r="AN22" s="952"/>
    </row>
    <row r="23" spans="1:40" ht="63.6" customHeight="1" thickBot="1">
      <c r="A23" s="9" t="s">
        <v>0</v>
      </c>
      <c r="B23" s="791"/>
      <c r="C23" s="920"/>
      <c r="D23" s="954"/>
      <c r="E23" s="28" t="str">
        <f>'様式2号（認証チェックシート）'!E22</f>
        <v>□</v>
      </c>
      <c r="F23" s="516" t="s">
        <v>301</v>
      </c>
      <c r="G23" s="72"/>
      <c r="H23" s="36"/>
      <c r="I23" s="925"/>
      <c r="J23" s="1129"/>
      <c r="K23" s="183"/>
      <c r="L23" s="197"/>
      <c r="M23" s="198"/>
      <c r="N23" s="957"/>
      <c r="O23" s="969"/>
      <c r="P23" s="972"/>
      <c r="Q23" s="282">
        <f>'様式2号（認証チェックシート）'!K22</f>
        <v>0</v>
      </c>
      <c r="R23" s="283" t="b">
        <f t="shared" si="9"/>
        <v>0</v>
      </c>
      <c r="S23" s="283">
        <v>2</v>
      </c>
      <c r="T23" s="284">
        <f t="shared" si="10"/>
        <v>0</v>
      </c>
      <c r="U23" s="975"/>
      <c r="V23" s="976"/>
      <c r="W23" s="962"/>
      <c r="X23" s="975"/>
      <c r="Y23" s="959"/>
      <c r="Z23" s="962"/>
      <c r="AA23" s="282">
        <f>'様式2号（認証チェックシート）'!K22</f>
        <v>0</v>
      </c>
      <c r="AB23" s="283" t="b">
        <f t="shared" si="11"/>
        <v>0</v>
      </c>
      <c r="AC23" s="283">
        <v>2</v>
      </c>
      <c r="AD23" s="284">
        <f t="shared" si="12"/>
        <v>0</v>
      </c>
      <c r="AE23" s="975"/>
      <c r="AF23" s="976"/>
      <c r="AG23" s="962"/>
      <c r="AH23" s="377"/>
      <c r="AI23" s="380" t="s">
        <v>687</v>
      </c>
      <c r="AJ23" s="204" t="s">
        <v>312</v>
      </c>
      <c r="AK23" s="390" t="s">
        <v>687</v>
      </c>
      <c r="AL23" s="978"/>
      <c r="AN23" s="953"/>
    </row>
    <row r="24" spans="1:40" ht="66.599999999999994" customHeight="1">
      <c r="A24" s="9"/>
      <c r="B24" s="791"/>
      <c r="C24" s="920"/>
      <c r="D24" s="922" t="s">
        <v>201</v>
      </c>
      <c r="E24" s="28" t="str">
        <f>'様式2号（認証チェックシート）'!E23</f>
        <v>□</v>
      </c>
      <c r="F24" s="517" t="s">
        <v>45</v>
      </c>
      <c r="G24" s="72"/>
      <c r="H24" s="36"/>
      <c r="I24" s="924" t="str">
        <f>'様式2号（認証チェックシート）'!L23</f>
        <v xml:space="preserve">【主な取組内容】
【再生可能エネルギー由来の電力利用割合：　％】
</v>
      </c>
      <c r="J24" s="1128" t="str">
        <f>前回申請情報!L21</f>
        <v xml:space="preserve">【主な取組内容】
【再生可能エネルギー由来の電力利用割合：　％】
</v>
      </c>
      <c r="K24" s="182"/>
      <c r="L24" s="197"/>
      <c r="M24" s="198"/>
      <c r="N24" s="999">
        <v>4</v>
      </c>
      <c r="O24" s="980">
        <v>4</v>
      </c>
      <c r="P24" s="972"/>
      <c r="Q24" s="282">
        <f>'様式2号（認証チェックシート）'!K23</f>
        <v>0</v>
      </c>
      <c r="R24" s="283" t="b">
        <f t="shared" si="9"/>
        <v>0</v>
      </c>
      <c r="S24" s="283">
        <v>1</v>
      </c>
      <c r="T24" s="284">
        <f t="shared" si="10"/>
        <v>0</v>
      </c>
      <c r="U24" s="981">
        <f>Q24+Q25</f>
        <v>0</v>
      </c>
      <c r="V24" s="983">
        <f>T24+T25+T26</f>
        <v>0</v>
      </c>
      <c r="W24" s="962"/>
      <c r="X24" s="981">
        <v>4</v>
      </c>
      <c r="Y24" s="983">
        <v>4</v>
      </c>
      <c r="Z24" s="962"/>
      <c r="AA24" s="282">
        <f>'様式2号（認証チェックシート）'!K23</f>
        <v>0</v>
      </c>
      <c r="AB24" s="283" t="b">
        <f t="shared" si="11"/>
        <v>0</v>
      </c>
      <c r="AC24" s="283">
        <v>1</v>
      </c>
      <c r="AD24" s="284">
        <f t="shared" si="12"/>
        <v>0</v>
      </c>
      <c r="AE24" s="981">
        <f>AA24+AA25</f>
        <v>0</v>
      </c>
      <c r="AF24" s="983">
        <f>AD24+AD25+AD26</f>
        <v>0</v>
      </c>
      <c r="AG24" s="962"/>
      <c r="AH24" s="377"/>
      <c r="AI24" s="378" t="s">
        <v>682</v>
      </c>
      <c r="AJ24" s="202" t="s">
        <v>309</v>
      </c>
      <c r="AK24" s="388" t="s">
        <v>682</v>
      </c>
      <c r="AL24" s="977"/>
      <c r="AN24" s="951" t="s">
        <v>494</v>
      </c>
    </row>
    <row r="25" spans="1:40" ht="66.599999999999994" customHeight="1">
      <c r="A25" s="9"/>
      <c r="B25" s="791"/>
      <c r="C25" s="920"/>
      <c r="D25" s="923"/>
      <c r="E25" s="1001" t="str">
        <f>'様式2号（認証チェックシート）'!E24</f>
        <v>□</v>
      </c>
      <c r="F25" s="992" t="s">
        <v>101</v>
      </c>
      <c r="G25" s="72"/>
      <c r="H25" s="36"/>
      <c r="I25" s="925"/>
      <c r="J25" s="1129"/>
      <c r="K25" s="184"/>
      <c r="L25" s="197"/>
      <c r="M25" s="198"/>
      <c r="N25" s="956"/>
      <c r="O25" s="969"/>
      <c r="P25" s="972"/>
      <c r="Q25" s="981">
        <f>'様式2号（認証チェックシート）'!K24</f>
        <v>0</v>
      </c>
      <c r="R25" s="283" t="b">
        <f t="shared" si="9"/>
        <v>0</v>
      </c>
      <c r="S25" s="283">
        <v>2</v>
      </c>
      <c r="T25" s="284">
        <f t="shared" si="10"/>
        <v>0</v>
      </c>
      <c r="U25" s="979"/>
      <c r="V25" s="959"/>
      <c r="W25" s="962"/>
      <c r="X25" s="979"/>
      <c r="Y25" s="959"/>
      <c r="Z25" s="962"/>
      <c r="AA25" s="981">
        <f>'様式2号（認証チェックシート）'!K24</f>
        <v>0</v>
      </c>
      <c r="AB25" s="283" t="b">
        <f t="shared" si="11"/>
        <v>0</v>
      </c>
      <c r="AC25" s="283">
        <v>2</v>
      </c>
      <c r="AD25" s="284">
        <f t="shared" si="12"/>
        <v>0</v>
      </c>
      <c r="AE25" s="979"/>
      <c r="AF25" s="959"/>
      <c r="AG25" s="962"/>
      <c r="AH25" s="377"/>
      <c r="AI25" s="379" t="s">
        <v>687</v>
      </c>
      <c r="AJ25" s="203" t="s">
        <v>313</v>
      </c>
      <c r="AK25" s="389" t="s">
        <v>687</v>
      </c>
      <c r="AL25" s="966"/>
      <c r="AN25" s="952"/>
    </row>
    <row r="26" spans="1:40" ht="66.599999999999994" customHeight="1" thickBot="1">
      <c r="A26" s="9"/>
      <c r="B26" s="812"/>
      <c r="C26" s="921"/>
      <c r="D26" s="998"/>
      <c r="E26" s="880"/>
      <c r="F26" s="992"/>
      <c r="G26" s="72"/>
      <c r="H26" s="36"/>
      <c r="I26" s="926"/>
      <c r="J26" s="1130"/>
      <c r="K26" s="182"/>
      <c r="L26" s="197"/>
      <c r="M26" s="198"/>
      <c r="N26" s="1000"/>
      <c r="O26" s="970"/>
      <c r="P26" s="973"/>
      <c r="Q26" s="982"/>
      <c r="R26" s="286" t="b">
        <f t="shared" si="9"/>
        <v>0</v>
      </c>
      <c r="S26" s="286">
        <v>3</v>
      </c>
      <c r="T26" s="287">
        <f t="shared" si="10"/>
        <v>0</v>
      </c>
      <c r="U26" s="982"/>
      <c r="V26" s="960"/>
      <c r="W26" s="963"/>
      <c r="X26" s="982"/>
      <c r="Y26" s="960"/>
      <c r="Z26" s="963"/>
      <c r="AA26" s="982"/>
      <c r="AB26" s="286" t="b">
        <f t="shared" si="11"/>
        <v>0</v>
      </c>
      <c r="AC26" s="286">
        <v>3</v>
      </c>
      <c r="AD26" s="287">
        <f t="shared" si="12"/>
        <v>0</v>
      </c>
      <c r="AE26" s="982"/>
      <c r="AF26" s="960"/>
      <c r="AG26" s="963"/>
      <c r="AH26" s="377"/>
      <c r="AI26" s="380" t="s">
        <v>682</v>
      </c>
      <c r="AJ26" s="204" t="s">
        <v>314</v>
      </c>
      <c r="AK26" s="390" t="s">
        <v>682</v>
      </c>
      <c r="AL26" s="967"/>
      <c r="AN26" s="953"/>
    </row>
    <row r="27" spans="1:40" ht="59.1" customHeight="1">
      <c r="A27" s="9" t="s">
        <v>0</v>
      </c>
      <c r="B27" s="820" t="s">
        <v>571</v>
      </c>
      <c r="C27" s="984" t="s">
        <v>27</v>
      </c>
      <c r="D27" s="922" t="s">
        <v>98</v>
      </c>
      <c r="E27" s="28" t="str">
        <f>'様式2号（認証チェックシート）'!E25</f>
        <v>□</v>
      </c>
      <c r="F27" s="518" t="s">
        <v>46</v>
      </c>
      <c r="G27" s="72"/>
      <c r="H27" s="36"/>
      <c r="I27" s="988" t="str">
        <f>'様式2号（認証チェックシート）'!L25</f>
        <v>【主な取組内容（法定を上回る取組のみ記載）】
【取組の成果】</v>
      </c>
      <c r="J27" s="1128" t="str">
        <f>前回申請情報!L23</f>
        <v>【主な取組内容（法定を上回る取組のみ記載）】
【取組の成果】</v>
      </c>
      <c r="K27" s="181"/>
      <c r="L27" s="197"/>
      <c r="M27" s="198"/>
      <c r="N27" s="955">
        <v>2</v>
      </c>
      <c r="O27" s="968">
        <v>4</v>
      </c>
      <c r="P27" s="971">
        <f>N27+O27</f>
        <v>6</v>
      </c>
      <c r="Q27" s="279">
        <f>'様式2号（認証チェックシート）'!K25</f>
        <v>0</v>
      </c>
      <c r="R27" s="280" t="b">
        <f t="shared" si="9"/>
        <v>0</v>
      </c>
      <c r="S27" s="280">
        <v>1</v>
      </c>
      <c r="T27" s="281">
        <f t="shared" si="10"/>
        <v>0</v>
      </c>
      <c r="U27" s="974">
        <f>Q27+Q28</f>
        <v>0</v>
      </c>
      <c r="V27" s="958">
        <f>T27+T28+T29</f>
        <v>0</v>
      </c>
      <c r="W27" s="961">
        <f>U27+V27</f>
        <v>0</v>
      </c>
      <c r="X27" s="974">
        <v>2</v>
      </c>
      <c r="Y27" s="958">
        <v>4</v>
      </c>
      <c r="Z27" s="961">
        <f>X27+Y27</f>
        <v>6</v>
      </c>
      <c r="AA27" s="279">
        <f>'様式2号（認証チェックシート）'!K25</f>
        <v>0</v>
      </c>
      <c r="AB27" s="280" t="b">
        <f t="shared" si="11"/>
        <v>0</v>
      </c>
      <c r="AC27" s="280">
        <v>1</v>
      </c>
      <c r="AD27" s="281">
        <f t="shared" si="12"/>
        <v>0</v>
      </c>
      <c r="AE27" s="964">
        <f>AA27+AA28</f>
        <v>0</v>
      </c>
      <c r="AF27" s="958">
        <f>AD27+AD28+AD29</f>
        <v>0</v>
      </c>
      <c r="AG27" s="961">
        <f>AE27+AF27</f>
        <v>0</v>
      </c>
      <c r="AH27" s="377"/>
      <c r="AI27" s="381" t="s">
        <v>687</v>
      </c>
      <c r="AJ27" s="206" t="s">
        <v>488</v>
      </c>
      <c r="AK27" s="391" t="s">
        <v>687</v>
      </c>
      <c r="AL27" s="995"/>
      <c r="AN27" s="951" t="s">
        <v>340</v>
      </c>
    </row>
    <row r="28" spans="1:40" ht="59.1" customHeight="1">
      <c r="A28" s="9" t="s">
        <v>0</v>
      </c>
      <c r="B28" s="838"/>
      <c r="C28" s="985"/>
      <c r="D28" s="987"/>
      <c r="E28" s="879" t="str">
        <f>'様式2号（認証チェックシート）'!E26</f>
        <v>□</v>
      </c>
      <c r="F28" s="993" t="s">
        <v>242</v>
      </c>
      <c r="G28" s="72"/>
      <c r="H28" s="36"/>
      <c r="I28" s="989"/>
      <c r="J28" s="1129"/>
      <c r="K28" s="185"/>
      <c r="L28" s="197"/>
      <c r="M28" s="198"/>
      <c r="N28" s="956"/>
      <c r="O28" s="969"/>
      <c r="P28" s="972"/>
      <c r="Q28" s="981">
        <f>'様式2号（認証チェックシート）'!K26</f>
        <v>0</v>
      </c>
      <c r="R28" s="283" t="b">
        <f t="shared" si="9"/>
        <v>0</v>
      </c>
      <c r="S28" s="283">
        <v>1</v>
      </c>
      <c r="T28" s="284">
        <f t="shared" si="10"/>
        <v>0</v>
      </c>
      <c r="U28" s="979"/>
      <c r="V28" s="959"/>
      <c r="W28" s="962"/>
      <c r="X28" s="979"/>
      <c r="Y28" s="959"/>
      <c r="Z28" s="962"/>
      <c r="AA28" s="981">
        <f>'様式2号（認証チェックシート）'!K26</f>
        <v>0</v>
      </c>
      <c r="AB28" s="283" t="b">
        <f t="shared" si="11"/>
        <v>0</v>
      </c>
      <c r="AC28" s="283">
        <v>1</v>
      </c>
      <c r="AD28" s="284">
        <f t="shared" si="12"/>
        <v>0</v>
      </c>
      <c r="AE28" s="1004"/>
      <c r="AF28" s="959"/>
      <c r="AG28" s="962"/>
      <c r="AH28" s="377"/>
      <c r="AI28" s="382" t="s">
        <v>687</v>
      </c>
      <c r="AJ28" s="207" t="s">
        <v>311</v>
      </c>
      <c r="AK28" s="392" t="s">
        <v>687</v>
      </c>
      <c r="AL28" s="996"/>
      <c r="AN28" s="952"/>
    </row>
    <row r="29" spans="1:40" ht="59.1" customHeight="1" thickBot="1">
      <c r="A29" s="9"/>
      <c r="B29" s="821"/>
      <c r="C29" s="986"/>
      <c r="D29" s="986"/>
      <c r="E29" s="880"/>
      <c r="F29" s="994"/>
      <c r="G29" s="72"/>
      <c r="H29" s="36"/>
      <c r="I29" s="990"/>
      <c r="J29" s="1130"/>
      <c r="K29" s="183"/>
      <c r="L29" s="197"/>
      <c r="M29" s="198"/>
      <c r="N29" s="1000"/>
      <c r="O29" s="970"/>
      <c r="P29" s="973"/>
      <c r="Q29" s="982"/>
      <c r="R29" s="286" t="b">
        <f t="shared" si="9"/>
        <v>0</v>
      </c>
      <c r="S29" s="286">
        <v>2</v>
      </c>
      <c r="T29" s="287">
        <f t="shared" si="10"/>
        <v>0</v>
      </c>
      <c r="U29" s="982"/>
      <c r="V29" s="960"/>
      <c r="W29" s="963"/>
      <c r="X29" s="982"/>
      <c r="Y29" s="960"/>
      <c r="Z29" s="963"/>
      <c r="AA29" s="982"/>
      <c r="AB29" s="286" t="b">
        <f t="shared" si="11"/>
        <v>0</v>
      </c>
      <c r="AC29" s="286">
        <v>2</v>
      </c>
      <c r="AD29" s="287">
        <f t="shared" si="12"/>
        <v>0</v>
      </c>
      <c r="AE29" s="1005"/>
      <c r="AF29" s="960"/>
      <c r="AG29" s="963"/>
      <c r="AH29" s="377"/>
      <c r="AI29" s="383" t="s">
        <v>687</v>
      </c>
      <c r="AJ29" s="208" t="s">
        <v>312</v>
      </c>
      <c r="AK29" s="393" t="s">
        <v>687</v>
      </c>
      <c r="AL29" s="997"/>
      <c r="AN29" s="953"/>
    </row>
    <row r="30" spans="1:40" ht="68.099999999999994" customHeight="1">
      <c r="A30" s="9" t="s">
        <v>0</v>
      </c>
      <c r="B30" s="820" t="s">
        <v>572</v>
      </c>
      <c r="C30" s="984" t="s">
        <v>12</v>
      </c>
      <c r="D30" s="922" t="s">
        <v>99</v>
      </c>
      <c r="E30" s="28" t="str">
        <f>'様式2号（認証チェックシート）'!E27</f>
        <v>□</v>
      </c>
      <c r="F30" s="516" t="s">
        <v>47</v>
      </c>
      <c r="G30" s="72"/>
      <c r="H30" s="36"/>
      <c r="I30" s="988" t="str">
        <f>'様式2号（認証チェックシート）'!L27</f>
        <v>【主な取組内容（法定を上回る取組のみ記載）】
【取組の成果】</v>
      </c>
      <c r="J30" s="1107" t="str">
        <f>前回申請情報!L25</f>
        <v>【主な取組内容（法定を上回る取組のみ記載）】
【取組の成果】</v>
      </c>
      <c r="K30" s="186"/>
      <c r="L30" s="197"/>
      <c r="M30" s="198"/>
      <c r="N30" s="955">
        <v>2</v>
      </c>
      <c r="O30" s="968">
        <v>5</v>
      </c>
      <c r="P30" s="971">
        <f>N30+O30</f>
        <v>7</v>
      </c>
      <c r="Q30" s="279">
        <f>'様式2号（認証チェックシート）'!K27</f>
        <v>0</v>
      </c>
      <c r="R30" s="280" t="b">
        <f t="shared" si="9"/>
        <v>0</v>
      </c>
      <c r="S30" s="280">
        <v>1</v>
      </c>
      <c r="T30" s="281">
        <f t="shared" si="10"/>
        <v>0</v>
      </c>
      <c r="U30" s="974">
        <f>Q30+Q31</f>
        <v>0</v>
      </c>
      <c r="V30" s="958">
        <f>T30+T31+T32+T33</f>
        <v>0</v>
      </c>
      <c r="W30" s="961">
        <f>U30+V30</f>
        <v>0</v>
      </c>
      <c r="X30" s="974">
        <v>2</v>
      </c>
      <c r="Y30" s="958">
        <v>5</v>
      </c>
      <c r="Z30" s="961">
        <f>X30+Y30</f>
        <v>7</v>
      </c>
      <c r="AA30" s="279">
        <f>'様式2号（認証チェックシート）'!K27</f>
        <v>0</v>
      </c>
      <c r="AB30" s="280" t="b">
        <f t="shared" si="11"/>
        <v>0</v>
      </c>
      <c r="AC30" s="280">
        <v>1</v>
      </c>
      <c r="AD30" s="281">
        <f t="shared" si="12"/>
        <v>0</v>
      </c>
      <c r="AE30" s="974">
        <f>AA30+AA31</f>
        <v>0</v>
      </c>
      <c r="AF30" s="958">
        <f>AD30+AD31+AD32+AD33</f>
        <v>0</v>
      </c>
      <c r="AG30" s="961">
        <f>AE30+AF30</f>
        <v>0</v>
      </c>
      <c r="AH30" s="377"/>
      <c r="AI30" s="378" t="s">
        <v>687</v>
      </c>
      <c r="AJ30" s="202" t="s">
        <v>488</v>
      </c>
      <c r="AK30" s="388" t="s">
        <v>687</v>
      </c>
      <c r="AL30" s="995"/>
      <c r="AN30" s="951" t="s">
        <v>485</v>
      </c>
    </row>
    <row r="31" spans="1:40" ht="68.099999999999994" customHeight="1">
      <c r="A31" s="9" t="s">
        <v>0</v>
      </c>
      <c r="B31" s="838"/>
      <c r="C31" s="985"/>
      <c r="D31" s="987"/>
      <c r="E31" s="879" t="str">
        <f>'様式2号（認証チェックシート）'!E28</f>
        <v>□</v>
      </c>
      <c r="F31" s="1006" t="s">
        <v>39</v>
      </c>
      <c r="G31" s="72"/>
      <c r="H31" s="36"/>
      <c r="I31" s="1002"/>
      <c r="J31" s="1111"/>
      <c r="K31" s="183"/>
      <c r="L31" s="197"/>
      <c r="M31" s="198"/>
      <c r="N31" s="1018"/>
      <c r="O31" s="1020"/>
      <c r="P31" s="1022"/>
      <c r="Q31" s="981">
        <f>'様式2号（認証チェックシート）'!K28</f>
        <v>0</v>
      </c>
      <c r="R31" s="283" t="b">
        <f t="shared" si="9"/>
        <v>0</v>
      </c>
      <c r="S31" s="283">
        <v>1</v>
      </c>
      <c r="T31" s="284">
        <f t="shared" si="10"/>
        <v>0</v>
      </c>
      <c r="U31" s="1014"/>
      <c r="V31" s="1016"/>
      <c r="W31" s="1012"/>
      <c r="X31" s="1014"/>
      <c r="Y31" s="1016"/>
      <c r="Z31" s="1012"/>
      <c r="AA31" s="981">
        <f>'様式2号（認証チェックシート）'!K28</f>
        <v>0</v>
      </c>
      <c r="AB31" s="283" t="b">
        <f t="shared" si="11"/>
        <v>0</v>
      </c>
      <c r="AC31" s="283">
        <v>1</v>
      </c>
      <c r="AD31" s="284">
        <f t="shared" si="12"/>
        <v>0</v>
      </c>
      <c r="AE31" s="1014"/>
      <c r="AF31" s="1016"/>
      <c r="AG31" s="1012"/>
      <c r="AH31" s="377"/>
      <c r="AI31" s="379" t="s">
        <v>687</v>
      </c>
      <c r="AJ31" s="203" t="s">
        <v>311</v>
      </c>
      <c r="AK31" s="389" t="s">
        <v>687</v>
      </c>
      <c r="AL31" s="996"/>
      <c r="AN31" s="952"/>
    </row>
    <row r="32" spans="1:40" ht="68.099999999999994" customHeight="1">
      <c r="A32" s="9"/>
      <c r="B32" s="838"/>
      <c r="C32" s="985"/>
      <c r="D32" s="985"/>
      <c r="E32" s="991"/>
      <c r="F32" s="1007"/>
      <c r="G32" s="72"/>
      <c r="H32" s="36"/>
      <c r="I32" s="1002"/>
      <c r="J32" s="1111"/>
      <c r="K32" s="183"/>
      <c r="L32" s="197"/>
      <c r="M32" s="198"/>
      <c r="N32" s="1018"/>
      <c r="O32" s="1020"/>
      <c r="P32" s="1022"/>
      <c r="Q32" s="979"/>
      <c r="R32" s="283" t="b">
        <f t="shared" si="9"/>
        <v>0</v>
      </c>
      <c r="S32" s="283">
        <v>2</v>
      </c>
      <c r="T32" s="284">
        <f t="shared" si="10"/>
        <v>0</v>
      </c>
      <c r="U32" s="1014"/>
      <c r="V32" s="1016"/>
      <c r="W32" s="1012"/>
      <c r="X32" s="1014"/>
      <c r="Y32" s="1016"/>
      <c r="Z32" s="1012"/>
      <c r="AA32" s="979"/>
      <c r="AB32" s="283" t="b">
        <f t="shared" si="11"/>
        <v>0</v>
      </c>
      <c r="AC32" s="283">
        <v>2</v>
      </c>
      <c r="AD32" s="284">
        <f t="shared" si="12"/>
        <v>0</v>
      </c>
      <c r="AE32" s="1014"/>
      <c r="AF32" s="1016"/>
      <c r="AG32" s="1012"/>
      <c r="AH32" s="377"/>
      <c r="AI32" s="379" t="s">
        <v>687</v>
      </c>
      <c r="AJ32" s="203" t="s">
        <v>312</v>
      </c>
      <c r="AK32" s="389" t="s">
        <v>687</v>
      </c>
      <c r="AL32" s="996"/>
      <c r="AN32" s="952"/>
    </row>
    <row r="33" spans="1:40" ht="68.099999999999994" customHeight="1" thickBot="1">
      <c r="A33" s="9"/>
      <c r="B33" s="821"/>
      <c r="C33" s="986"/>
      <c r="D33" s="986"/>
      <c r="E33" s="880"/>
      <c r="F33" s="1008"/>
      <c r="G33" s="72"/>
      <c r="H33" s="36"/>
      <c r="I33" s="1003"/>
      <c r="J33" s="1108"/>
      <c r="K33" s="183"/>
      <c r="L33" s="197"/>
      <c r="M33" s="198"/>
      <c r="N33" s="1019"/>
      <c r="O33" s="1021"/>
      <c r="P33" s="1023"/>
      <c r="Q33" s="982"/>
      <c r="R33" s="286" t="b">
        <f t="shared" si="9"/>
        <v>0</v>
      </c>
      <c r="S33" s="286">
        <v>1</v>
      </c>
      <c r="T33" s="287">
        <f t="shared" si="10"/>
        <v>0</v>
      </c>
      <c r="U33" s="1015"/>
      <c r="V33" s="1017"/>
      <c r="W33" s="1013"/>
      <c r="X33" s="1015"/>
      <c r="Y33" s="1017"/>
      <c r="Z33" s="1013"/>
      <c r="AA33" s="982"/>
      <c r="AB33" s="286" t="b">
        <f t="shared" si="11"/>
        <v>0</v>
      </c>
      <c r="AC33" s="286">
        <v>1</v>
      </c>
      <c r="AD33" s="287">
        <f t="shared" si="12"/>
        <v>0</v>
      </c>
      <c r="AE33" s="1015"/>
      <c r="AF33" s="1017"/>
      <c r="AG33" s="1013"/>
      <c r="AH33" s="377"/>
      <c r="AI33" s="380" t="s">
        <v>687</v>
      </c>
      <c r="AJ33" s="399" t="s">
        <v>482</v>
      </c>
      <c r="AK33" s="390" t="s">
        <v>687</v>
      </c>
      <c r="AL33" s="997"/>
      <c r="AN33" s="953"/>
    </row>
    <row r="34" spans="1:40" ht="86.25" customHeight="1">
      <c r="A34" s="9" t="s">
        <v>0</v>
      </c>
      <c r="B34" s="820" t="s">
        <v>573</v>
      </c>
      <c r="C34" s="984" t="s">
        <v>40</v>
      </c>
      <c r="D34" s="922" t="s">
        <v>100</v>
      </c>
      <c r="E34" s="28" t="str">
        <f>'様式2号（認証チェックシート）'!E29</f>
        <v>□</v>
      </c>
      <c r="F34" s="73" t="s">
        <v>474</v>
      </c>
      <c r="G34" s="72"/>
      <c r="H34" s="36"/>
      <c r="I34" s="988" t="str">
        <f>'様式2号（認証チェックシート）'!L29</f>
        <v xml:space="preserve">【主な取組内容】
【取組の成果】
</v>
      </c>
      <c r="J34" s="1107" t="str">
        <f>前回申請情報!L27</f>
        <v xml:space="preserve">【主な取組内容】
【取組の成果】
</v>
      </c>
      <c r="K34" s="1010"/>
      <c r="L34" s="197"/>
      <c r="M34" s="198"/>
      <c r="N34" s="955">
        <v>6</v>
      </c>
      <c r="O34" s="968">
        <v>5</v>
      </c>
      <c r="P34" s="1026">
        <f>N34+O34</f>
        <v>11</v>
      </c>
      <c r="Q34" s="279">
        <f>'様式2号（認証チェックシート）'!K29</f>
        <v>0</v>
      </c>
      <c r="R34" s="280" t="b">
        <f t="shared" si="9"/>
        <v>0</v>
      </c>
      <c r="S34" s="280">
        <v>1</v>
      </c>
      <c r="T34" s="281">
        <f t="shared" si="10"/>
        <v>0</v>
      </c>
      <c r="U34" s="974">
        <f>Q34+Q35+Q36+Q37+Q38</f>
        <v>0</v>
      </c>
      <c r="V34" s="958">
        <f>T34+T35+T36+T37</f>
        <v>0</v>
      </c>
      <c r="W34" s="961">
        <f>U34+V34</f>
        <v>0</v>
      </c>
      <c r="X34" s="974">
        <v>6</v>
      </c>
      <c r="Y34" s="958">
        <v>5</v>
      </c>
      <c r="Z34" s="961">
        <f>X34+Y34</f>
        <v>11</v>
      </c>
      <c r="AA34" s="279">
        <f>'様式2号（認証チェックシート）'!K29</f>
        <v>0</v>
      </c>
      <c r="AB34" s="280" t="b">
        <f t="shared" si="11"/>
        <v>0</v>
      </c>
      <c r="AC34" s="280">
        <v>1</v>
      </c>
      <c r="AD34" s="281">
        <f t="shared" si="12"/>
        <v>0</v>
      </c>
      <c r="AE34" s="964">
        <f>AA34+AA35+AA36+AA37+AA38</f>
        <v>0</v>
      </c>
      <c r="AF34" s="958">
        <f>AD34+AD35+AD36+AD37</f>
        <v>0</v>
      </c>
      <c r="AG34" s="961">
        <f>AE34+AF34</f>
        <v>0</v>
      </c>
      <c r="AH34" s="377"/>
      <c r="AI34" s="378" t="s">
        <v>687</v>
      </c>
      <c r="AJ34" s="202" t="s">
        <v>309</v>
      </c>
      <c r="AK34" s="388" t="s">
        <v>687</v>
      </c>
      <c r="AL34" s="995"/>
      <c r="AN34" s="951" t="s">
        <v>341</v>
      </c>
    </row>
    <row r="35" spans="1:40" ht="56.85" customHeight="1">
      <c r="A35" s="9" t="s">
        <v>0</v>
      </c>
      <c r="B35" s="838"/>
      <c r="C35" s="1009"/>
      <c r="D35" s="923"/>
      <c r="E35" s="28" t="str">
        <f>'様式2号（認証チェックシート）'!E30</f>
        <v>□</v>
      </c>
      <c r="F35" s="73" t="s">
        <v>475</v>
      </c>
      <c r="G35" s="72"/>
      <c r="H35" s="36"/>
      <c r="I35" s="989"/>
      <c r="J35" s="1109"/>
      <c r="K35" s="1011"/>
      <c r="L35" s="197"/>
      <c r="M35" s="198"/>
      <c r="N35" s="956"/>
      <c r="O35" s="969"/>
      <c r="P35" s="1027"/>
      <c r="Q35" s="282">
        <f>'様式2号（認証チェックシート）'!K30</f>
        <v>0</v>
      </c>
      <c r="R35" s="283" t="b">
        <f t="shared" si="9"/>
        <v>0</v>
      </c>
      <c r="S35" s="283">
        <v>1</v>
      </c>
      <c r="T35" s="284">
        <f t="shared" si="10"/>
        <v>0</v>
      </c>
      <c r="U35" s="979"/>
      <c r="V35" s="959"/>
      <c r="W35" s="962"/>
      <c r="X35" s="979"/>
      <c r="Y35" s="959"/>
      <c r="Z35" s="962"/>
      <c r="AA35" s="282">
        <f>'様式2号（認証チェックシート）'!K30</f>
        <v>0</v>
      </c>
      <c r="AB35" s="283" t="b">
        <f t="shared" si="11"/>
        <v>0</v>
      </c>
      <c r="AC35" s="283">
        <v>1</v>
      </c>
      <c r="AD35" s="284">
        <f t="shared" si="12"/>
        <v>0</v>
      </c>
      <c r="AE35" s="1004"/>
      <c r="AF35" s="959"/>
      <c r="AG35" s="962"/>
      <c r="AH35" s="377"/>
      <c r="AI35" s="379" t="s">
        <v>687</v>
      </c>
      <c r="AJ35" s="203" t="s">
        <v>311</v>
      </c>
      <c r="AK35" s="389" t="s">
        <v>687</v>
      </c>
      <c r="AL35" s="996"/>
      <c r="AN35" s="952"/>
    </row>
    <row r="36" spans="1:40" ht="56.85" customHeight="1">
      <c r="A36" s="9" t="s">
        <v>0</v>
      </c>
      <c r="B36" s="838"/>
      <c r="C36" s="1009"/>
      <c r="D36" s="923"/>
      <c r="E36" s="28" t="str">
        <f>'様式2号（認証チェックシート）'!E31</f>
        <v>□</v>
      </c>
      <c r="F36" s="73" t="s">
        <v>592</v>
      </c>
      <c r="G36" s="72"/>
      <c r="H36" s="36"/>
      <c r="I36" s="989"/>
      <c r="J36" s="1109"/>
      <c r="K36" s="1011"/>
      <c r="L36" s="197"/>
      <c r="M36" s="198"/>
      <c r="N36" s="956"/>
      <c r="O36" s="969"/>
      <c r="P36" s="1027"/>
      <c r="Q36" s="282">
        <f>'様式2号（認証チェックシート）'!K31</f>
        <v>0</v>
      </c>
      <c r="R36" s="283" t="b">
        <f t="shared" si="9"/>
        <v>0</v>
      </c>
      <c r="S36" s="283">
        <v>2</v>
      </c>
      <c r="T36" s="284">
        <f t="shared" si="10"/>
        <v>0</v>
      </c>
      <c r="U36" s="979"/>
      <c r="V36" s="959"/>
      <c r="W36" s="962">
        <f>U36+V36</f>
        <v>0</v>
      </c>
      <c r="X36" s="979"/>
      <c r="Y36" s="959"/>
      <c r="Z36" s="962">
        <f t="shared" ref="Z36" si="13">X36+Y36</f>
        <v>0</v>
      </c>
      <c r="AA36" s="282">
        <f>'様式2号（認証チェックシート）'!K31</f>
        <v>0</v>
      </c>
      <c r="AB36" s="283" t="b">
        <f t="shared" si="11"/>
        <v>0</v>
      </c>
      <c r="AC36" s="283">
        <v>2</v>
      </c>
      <c r="AD36" s="284">
        <f t="shared" si="12"/>
        <v>0</v>
      </c>
      <c r="AE36" s="1004"/>
      <c r="AF36" s="959"/>
      <c r="AG36" s="962">
        <f>AE36+AF36</f>
        <v>0</v>
      </c>
      <c r="AH36" s="377"/>
      <c r="AI36" s="379" t="s">
        <v>687</v>
      </c>
      <c r="AJ36" s="203" t="s">
        <v>490</v>
      </c>
      <c r="AK36" s="389" t="s">
        <v>687</v>
      </c>
      <c r="AL36" s="996"/>
      <c r="AN36" s="952"/>
    </row>
    <row r="37" spans="1:40" ht="56.85" customHeight="1">
      <c r="A37" s="9" t="s">
        <v>0</v>
      </c>
      <c r="B37" s="838"/>
      <c r="C37" s="1009"/>
      <c r="D37" s="923"/>
      <c r="E37" s="28" t="str">
        <f>'様式2号（認証チェックシート）'!E32</f>
        <v>□</v>
      </c>
      <c r="F37" s="73" t="s">
        <v>180</v>
      </c>
      <c r="G37" s="72"/>
      <c r="H37" s="36"/>
      <c r="I37" s="989"/>
      <c r="J37" s="1109"/>
      <c r="K37" s="1011"/>
      <c r="L37" s="197"/>
      <c r="M37" s="198"/>
      <c r="N37" s="956"/>
      <c r="O37" s="969"/>
      <c r="P37" s="1027"/>
      <c r="Q37" s="282">
        <f>'様式2号（認証チェックシート）'!K32</f>
        <v>0</v>
      </c>
      <c r="R37" s="283" t="b">
        <f t="shared" si="9"/>
        <v>0</v>
      </c>
      <c r="S37" s="283">
        <v>1</v>
      </c>
      <c r="T37" s="284">
        <f t="shared" si="10"/>
        <v>0</v>
      </c>
      <c r="U37" s="979"/>
      <c r="V37" s="959"/>
      <c r="W37" s="962"/>
      <c r="X37" s="979"/>
      <c r="Y37" s="959"/>
      <c r="Z37" s="962"/>
      <c r="AA37" s="282">
        <f>'様式2号（認証チェックシート）'!K32</f>
        <v>0</v>
      </c>
      <c r="AB37" s="283" t="b">
        <f t="shared" si="11"/>
        <v>0</v>
      </c>
      <c r="AC37" s="283">
        <v>1</v>
      </c>
      <c r="AD37" s="284">
        <f t="shared" si="12"/>
        <v>0</v>
      </c>
      <c r="AE37" s="1004"/>
      <c r="AF37" s="959"/>
      <c r="AG37" s="962"/>
      <c r="AH37" s="377"/>
      <c r="AI37" s="384" t="s">
        <v>687</v>
      </c>
      <c r="AJ37" s="398" t="s">
        <v>482</v>
      </c>
      <c r="AK37" s="394" t="s">
        <v>687</v>
      </c>
      <c r="AL37" s="996"/>
      <c r="AN37" s="952"/>
    </row>
    <row r="38" spans="1:40" ht="56.85" customHeight="1" thickBot="1">
      <c r="A38" s="9"/>
      <c r="B38" s="324"/>
      <c r="C38" s="114"/>
      <c r="D38" s="110"/>
      <c r="E38" s="28" t="str">
        <f>'様式2号（認証チェックシート）'!E33</f>
        <v>□</v>
      </c>
      <c r="F38" s="73" t="s">
        <v>403</v>
      </c>
      <c r="G38" s="72"/>
      <c r="H38" s="36"/>
      <c r="I38" s="990"/>
      <c r="J38" s="1110"/>
      <c r="K38" s="209"/>
      <c r="L38" s="197"/>
      <c r="M38" s="198"/>
      <c r="N38" s="1000"/>
      <c r="O38" s="970"/>
      <c r="P38" s="1028"/>
      <c r="Q38" s="285">
        <f>'様式2号（認証チェックシート）'!K33</f>
        <v>0</v>
      </c>
      <c r="R38" s="286"/>
      <c r="S38" s="286"/>
      <c r="T38" s="287"/>
      <c r="U38" s="982"/>
      <c r="V38" s="960"/>
      <c r="W38" s="963"/>
      <c r="X38" s="982"/>
      <c r="Y38" s="960"/>
      <c r="Z38" s="963"/>
      <c r="AA38" s="285">
        <f>'様式2号（認証チェックシート）'!K33</f>
        <v>0</v>
      </c>
      <c r="AB38" s="286"/>
      <c r="AC38" s="286"/>
      <c r="AD38" s="287"/>
      <c r="AE38" s="1005"/>
      <c r="AF38" s="960"/>
      <c r="AG38" s="963"/>
      <c r="AH38" s="377"/>
      <c r="AI38" s="380"/>
      <c r="AJ38" s="204"/>
      <c r="AK38" s="390"/>
      <c r="AL38" s="997"/>
      <c r="AN38" s="953"/>
    </row>
    <row r="39" spans="1:40" ht="96.95" customHeight="1">
      <c r="A39" s="9" t="s">
        <v>0</v>
      </c>
      <c r="B39" s="820" t="s">
        <v>574</v>
      </c>
      <c r="C39" s="984" t="s">
        <v>177</v>
      </c>
      <c r="D39" s="922" t="s">
        <v>67</v>
      </c>
      <c r="E39" s="28" t="str">
        <f>'様式2号（認証チェックシート）'!E34</f>
        <v>□</v>
      </c>
      <c r="F39" s="516" t="s">
        <v>302</v>
      </c>
      <c r="G39" s="72"/>
      <c r="H39" s="36"/>
      <c r="I39" s="988" t="str">
        <f>'様式2号（認証チェックシート）'!L34</f>
        <v>【主な取組内容】
※なぜ、その製品・サービスが環境問題の改善に繋がるのかという観点も記載
※当該製品・サービスの貴社事業における位置づけ（従来技術の応用、新規技術として開発、新たな分野への挑戦、等）についても記載</v>
      </c>
      <c r="J39" s="1107" t="str">
        <f>前回申請情報!L32</f>
        <v>【主な取組内容】
※なぜ、その製品・サービスが環境問題の改善に繋がるのかという観点も記載
※当該製品・サービスの貴社事業における位置づけ（従来技術の応用、新規技術として開発、新たな分野への挑戦、等）についても記載</v>
      </c>
      <c r="K39" s="187"/>
      <c r="L39" s="197"/>
      <c r="M39" s="198"/>
      <c r="N39" s="955">
        <v>4</v>
      </c>
      <c r="O39" s="968">
        <v>6</v>
      </c>
      <c r="P39" s="1026">
        <f>N39+O39</f>
        <v>10</v>
      </c>
      <c r="Q39" s="279">
        <f>'様式2号（認証チェックシート）'!K34</f>
        <v>0</v>
      </c>
      <c r="R39" s="280" t="b">
        <f t="shared" si="9"/>
        <v>0</v>
      </c>
      <c r="S39" s="280">
        <v>3</v>
      </c>
      <c r="T39" s="281">
        <f t="shared" si="10"/>
        <v>0</v>
      </c>
      <c r="U39" s="974">
        <f>Q39+Q40</f>
        <v>0</v>
      </c>
      <c r="V39" s="958">
        <f>T39+T40+T41+T42</f>
        <v>0</v>
      </c>
      <c r="W39" s="961">
        <f>U39+V39</f>
        <v>0</v>
      </c>
      <c r="X39" s="974">
        <v>4</v>
      </c>
      <c r="Y39" s="958">
        <v>6</v>
      </c>
      <c r="Z39" s="961">
        <f>X39+Y39</f>
        <v>10</v>
      </c>
      <c r="AA39" s="279">
        <f>'様式2号（認証チェックシート）'!K34</f>
        <v>0</v>
      </c>
      <c r="AB39" s="280" t="b">
        <f t="shared" si="11"/>
        <v>0</v>
      </c>
      <c r="AC39" s="280">
        <v>3</v>
      </c>
      <c r="AD39" s="281">
        <f t="shared" si="12"/>
        <v>0</v>
      </c>
      <c r="AE39" s="974">
        <f>AA39+AA40</f>
        <v>0</v>
      </c>
      <c r="AF39" s="958">
        <f>AD39+AD40+AD41+AD42</f>
        <v>0</v>
      </c>
      <c r="AG39" s="961">
        <f>AE39+AF39</f>
        <v>0</v>
      </c>
      <c r="AH39" s="377"/>
      <c r="AI39" s="378" t="s">
        <v>687</v>
      </c>
      <c r="AJ39" s="202" t="s">
        <v>315</v>
      </c>
      <c r="AK39" s="388" t="s">
        <v>687</v>
      </c>
      <c r="AL39" s="995"/>
      <c r="AN39" s="951" t="s">
        <v>486</v>
      </c>
    </row>
    <row r="40" spans="1:40" ht="96.95" customHeight="1">
      <c r="A40" s="9"/>
      <c r="B40" s="838"/>
      <c r="C40" s="1009"/>
      <c r="D40" s="923"/>
      <c r="E40" s="879" t="str">
        <f>'様式2号（認証チェックシート）'!E35</f>
        <v>□</v>
      </c>
      <c r="F40" s="1006" t="s">
        <v>206</v>
      </c>
      <c r="G40" s="210"/>
      <c r="H40" s="35"/>
      <c r="I40" s="989"/>
      <c r="J40" s="1109"/>
      <c r="K40" s="185"/>
      <c r="L40" s="197"/>
      <c r="M40" s="198"/>
      <c r="N40" s="956"/>
      <c r="O40" s="969"/>
      <c r="P40" s="1027"/>
      <c r="Q40" s="981">
        <f>'様式2号（認証チェックシート）'!K35</f>
        <v>0</v>
      </c>
      <c r="R40" s="283" t="b">
        <f t="shared" si="9"/>
        <v>0</v>
      </c>
      <c r="S40" s="283">
        <v>2</v>
      </c>
      <c r="T40" s="284">
        <f t="shared" si="10"/>
        <v>0</v>
      </c>
      <c r="U40" s="979"/>
      <c r="V40" s="959"/>
      <c r="W40" s="962"/>
      <c r="X40" s="979"/>
      <c r="Y40" s="959"/>
      <c r="Z40" s="962"/>
      <c r="AA40" s="981">
        <f>'様式2号（認証チェックシート）'!K35</f>
        <v>0</v>
      </c>
      <c r="AB40" s="283" t="b">
        <f t="shared" si="11"/>
        <v>0</v>
      </c>
      <c r="AC40" s="283">
        <v>2</v>
      </c>
      <c r="AD40" s="284">
        <f t="shared" si="12"/>
        <v>0</v>
      </c>
      <c r="AE40" s="979"/>
      <c r="AF40" s="959"/>
      <c r="AG40" s="962"/>
      <c r="AH40" s="377"/>
      <c r="AI40" s="379" t="s">
        <v>687</v>
      </c>
      <c r="AJ40" s="203" t="s">
        <v>316</v>
      </c>
      <c r="AK40" s="389" t="s">
        <v>687</v>
      </c>
      <c r="AL40" s="996"/>
      <c r="AN40" s="985"/>
    </row>
    <row r="41" spans="1:40" ht="96.95" customHeight="1">
      <c r="A41" s="9"/>
      <c r="B41" s="838"/>
      <c r="C41" s="1009"/>
      <c r="D41" s="923"/>
      <c r="E41" s="991"/>
      <c r="F41" s="1033"/>
      <c r="G41" s="210"/>
      <c r="H41" s="35"/>
      <c r="I41" s="989"/>
      <c r="J41" s="1109"/>
      <c r="K41" s="183"/>
      <c r="L41" s="197"/>
      <c r="M41" s="198"/>
      <c r="N41" s="956"/>
      <c r="O41" s="969"/>
      <c r="P41" s="1027"/>
      <c r="Q41" s="979"/>
      <c r="R41" s="283" t="b">
        <f t="shared" si="9"/>
        <v>0</v>
      </c>
      <c r="S41" s="283">
        <v>3</v>
      </c>
      <c r="T41" s="284">
        <f t="shared" si="10"/>
        <v>0</v>
      </c>
      <c r="U41" s="979"/>
      <c r="V41" s="959"/>
      <c r="W41" s="962"/>
      <c r="X41" s="979"/>
      <c r="Y41" s="959"/>
      <c r="Z41" s="962"/>
      <c r="AA41" s="979"/>
      <c r="AB41" s="283" t="b">
        <f t="shared" si="11"/>
        <v>0</v>
      </c>
      <c r="AC41" s="283">
        <v>3</v>
      </c>
      <c r="AD41" s="284">
        <f t="shared" si="12"/>
        <v>0</v>
      </c>
      <c r="AE41" s="979"/>
      <c r="AF41" s="959"/>
      <c r="AG41" s="962"/>
      <c r="AH41" s="377"/>
      <c r="AI41" s="379" t="s">
        <v>687</v>
      </c>
      <c r="AJ41" s="203" t="s">
        <v>317</v>
      </c>
      <c r="AK41" s="389" t="s">
        <v>687</v>
      </c>
      <c r="AL41" s="996"/>
      <c r="AN41" s="985"/>
    </row>
    <row r="42" spans="1:40" ht="96.95" customHeight="1" thickBot="1">
      <c r="A42" s="9"/>
      <c r="B42" s="821"/>
      <c r="C42" s="1024"/>
      <c r="D42" s="923"/>
      <c r="E42" s="1025"/>
      <c r="F42" s="1034"/>
      <c r="G42" s="210"/>
      <c r="H42" s="35"/>
      <c r="I42" s="990"/>
      <c r="J42" s="1110"/>
      <c r="K42" s="183"/>
      <c r="L42" s="197"/>
      <c r="M42" s="198"/>
      <c r="N42" s="1000"/>
      <c r="O42" s="970"/>
      <c r="P42" s="1028"/>
      <c r="Q42" s="982"/>
      <c r="R42" s="286" t="b">
        <f t="shared" si="9"/>
        <v>0</v>
      </c>
      <c r="S42" s="286">
        <v>2</v>
      </c>
      <c r="T42" s="287">
        <f t="shared" si="10"/>
        <v>0</v>
      </c>
      <c r="U42" s="982"/>
      <c r="V42" s="960"/>
      <c r="W42" s="963"/>
      <c r="X42" s="982"/>
      <c r="Y42" s="960"/>
      <c r="Z42" s="963"/>
      <c r="AA42" s="982"/>
      <c r="AB42" s="286" t="b">
        <f t="shared" si="11"/>
        <v>0</v>
      </c>
      <c r="AC42" s="286">
        <v>2</v>
      </c>
      <c r="AD42" s="287">
        <f t="shared" si="12"/>
        <v>0</v>
      </c>
      <c r="AE42" s="982"/>
      <c r="AF42" s="960"/>
      <c r="AG42" s="963"/>
      <c r="AH42" s="377"/>
      <c r="AI42" s="380" t="s">
        <v>687</v>
      </c>
      <c r="AJ42" s="204" t="s">
        <v>318</v>
      </c>
      <c r="AK42" s="390" t="s">
        <v>687</v>
      </c>
      <c r="AL42" s="997"/>
      <c r="AN42" s="986"/>
    </row>
    <row r="43" spans="1:40" ht="50.45" customHeight="1">
      <c r="A43" s="8" t="s">
        <v>1</v>
      </c>
      <c r="B43" s="828" t="s">
        <v>575</v>
      </c>
      <c r="C43" s="1037" t="s">
        <v>21</v>
      </c>
      <c r="D43" s="923" t="s">
        <v>93</v>
      </c>
      <c r="E43" s="367" t="str">
        <f>'様式2号（認証チェックシート）'!E36</f>
        <v>□</v>
      </c>
      <c r="F43" s="519" t="s">
        <v>94</v>
      </c>
      <c r="G43" s="210"/>
      <c r="H43" s="35"/>
      <c r="I43" s="988" t="str">
        <f>'様式2号（認証チェックシート）'!L36</f>
        <v>【取得している認証がある場合】
認証名／取得年月：
【安全対策ルールがある場合】
主要なルール／ルール概要：</v>
      </c>
      <c r="J43" s="1107" t="str">
        <f>前回申請情報!L34</f>
        <v>【取得している認証がある場合】
認証名／取得年月：
【安全対策ルールがある場合】
主要なルール／ルール概要：</v>
      </c>
      <c r="K43" s="187"/>
      <c r="L43" s="197"/>
      <c r="M43" s="198"/>
      <c r="N43" s="955">
        <v>4</v>
      </c>
      <c r="O43" s="968">
        <v>0</v>
      </c>
      <c r="P43" s="1026">
        <f>N43+O43+N46+O46</f>
        <v>12</v>
      </c>
      <c r="Q43" s="279">
        <f>'様式2号（認証チェックシート）'!K36</f>
        <v>0</v>
      </c>
      <c r="R43" s="958"/>
      <c r="S43" s="958"/>
      <c r="T43" s="961">
        <f t="shared" si="10"/>
        <v>0</v>
      </c>
      <c r="U43" s="974">
        <f>Q43+Q44+Q45</f>
        <v>0</v>
      </c>
      <c r="V43" s="958"/>
      <c r="W43" s="961">
        <f>U43+V43+U46+V46</f>
        <v>0</v>
      </c>
      <c r="X43" s="974"/>
      <c r="Y43" s="958"/>
      <c r="Z43" s="961"/>
      <c r="AA43" s="279"/>
      <c r="AB43" s="958"/>
      <c r="AC43" s="958"/>
      <c r="AD43" s="961">
        <f t="shared" si="12"/>
        <v>0</v>
      </c>
      <c r="AE43" s="974">
        <f>AA43+AA44+AA45</f>
        <v>0</v>
      </c>
      <c r="AF43" s="958"/>
      <c r="AG43" s="961">
        <f>AE43+AF43+AE46+AF46</f>
        <v>0</v>
      </c>
      <c r="AH43" s="377"/>
      <c r="AI43" s="378"/>
      <c r="AJ43" s="202"/>
      <c r="AK43" s="388"/>
      <c r="AL43" s="1032"/>
      <c r="AN43" s="1035"/>
    </row>
    <row r="44" spans="1:40" ht="50.45" customHeight="1">
      <c r="A44" s="8" t="s">
        <v>1</v>
      </c>
      <c r="B44" s="847"/>
      <c r="C44" s="1039"/>
      <c r="D44" s="987"/>
      <c r="E44" s="367" t="str">
        <f>'様式2号（認証チェックシート）'!E37</f>
        <v>□</v>
      </c>
      <c r="F44" s="516" t="s">
        <v>95</v>
      </c>
      <c r="G44" s="210"/>
      <c r="H44" s="35"/>
      <c r="I44" s="989"/>
      <c r="J44" s="1109"/>
      <c r="K44" s="183"/>
      <c r="L44" s="197"/>
      <c r="M44" s="198"/>
      <c r="N44" s="956"/>
      <c r="O44" s="969"/>
      <c r="P44" s="1027"/>
      <c r="Q44" s="282">
        <f>'様式2号（認証チェックシート）'!K37</f>
        <v>0</v>
      </c>
      <c r="R44" s="959"/>
      <c r="S44" s="959"/>
      <c r="T44" s="962"/>
      <c r="U44" s="979"/>
      <c r="V44" s="959"/>
      <c r="W44" s="962"/>
      <c r="X44" s="979"/>
      <c r="Y44" s="959"/>
      <c r="Z44" s="962"/>
      <c r="AA44" s="282"/>
      <c r="AB44" s="959"/>
      <c r="AC44" s="959"/>
      <c r="AD44" s="962"/>
      <c r="AE44" s="979"/>
      <c r="AF44" s="959"/>
      <c r="AG44" s="962"/>
      <c r="AH44" s="377"/>
      <c r="AI44" s="379"/>
      <c r="AJ44" s="203"/>
      <c r="AK44" s="389"/>
      <c r="AL44" s="1032"/>
      <c r="AN44" s="1036"/>
    </row>
    <row r="45" spans="1:40" ht="50.45" customHeight="1" thickBot="1">
      <c r="A45" s="8" t="s">
        <v>1</v>
      </c>
      <c r="B45" s="847"/>
      <c r="C45" s="1039"/>
      <c r="D45" s="954"/>
      <c r="E45" s="367" t="str">
        <f>'様式2号（認証チェックシート）'!E38</f>
        <v>□</v>
      </c>
      <c r="F45" s="516" t="s">
        <v>33</v>
      </c>
      <c r="G45" s="210"/>
      <c r="H45" s="35"/>
      <c r="I45" s="990"/>
      <c r="J45" s="1110"/>
      <c r="K45" s="184"/>
      <c r="L45" s="197"/>
      <c r="M45" s="198"/>
      <c r="N45" s="1044"/>
      <c r="O45" s="969"/>
      <c r="P45" s="1027"/>
      <c r="Q45" s="282">
        <f>'様式2号（認証チェックシート）'!K38</f>
        <v>0</v>
      </c>
      <c r="R45" s="1031"/>
      <c r="S45" s="1031"/>
      <c r="T45" s="1029"/>
      <c r="U45" s="1030"/>
      <c r="V45" s="1031"/>
      <c r="W45" s="962"/>
      <c r="X45" s="1030"/>
      <c r="Y45" s="959"/>
      <c r="Z45" s="962"/>
      <c r="AA45" s="282"/>
      <c r="AB45" s="1031"/>
      <c r="AC45" s="1031"/>
      <c r="AD45" s="1029"/>
      <c r="AE45" s="1030"/>
      <c r="AF45" s="1031"/>
      <c r="AG45" s="962"/>
      <c r="AH45" s="377"/>
      <c r="AI45" s="380"/>
      <c r="AJ45" s="204"/>
      <c r="AK45" s="390"/>
      <c r="AL45" s="1032"/>
      <c r="AN45" s="1036"/>
    </row>
    <row r="46" spans="1:40" ht="53.45" customHeight="1">
      <c r="A46" s="8" t="s">
        <v>1</v>
      </c>
      <c r="B46" s="847"/>
      <c r="C46" s="1039"/>
      <c r="D46" s="922" t="s">
        <v>60</v>
      </c>
      <c r="E46" s="367" t="str">
        <f>'様式2号（認証チェックシート）'!E39</f>
        <v>□</v>
      </c>
      <c r="F46" s="516" t="s">
        <v>243</v>
      </c>
      <c r="G46" s="210"/>
      <c r="H46" s="35"/>
      <c r="I46" s="1048" t="str">
        <f>'様式2号（認証チェックシート）'!L39</f>
        <v>【取得している認証がある場合】
認証名／取得年月：
【主な取組内容】
【取組の成果】</v>
      </c>
      <c r="J46" s="1131" t="str">
        <f>前回申請情報!L37</f>
        <v>【取得している認証がある場合】
認証名／取得年月：
【主な取組内容】
【取組の成果】</v>
      </c>
      <c r="K46" s="181"/>
      <c r="L46" s="211"/>
      <c r="M46" s="198"/>
      <c r="N46" s="999">
        <v>5</v>
      </c>
      <c r="O46" s="980">
        <v>3</v>
      </c>
      <c r="P46" s="1027"/>
      <c r="Q46" s="282">
        <f>'様式2号（認証チェックシート）'!K39</f>
        <v>0</v>
      </c>
      <c r="R46" s="283" t="b">
        <f t="shared" si="9"/>
        <v>0</v>
      </c>
      <c r="S46" s="283">
        <v>1</v>
      </c>
      <c r="T46" s="284">
        <f t="shared" si="10"/>
        <v>0</v>
      </c>
      <c r="U46" s="981">
        <f>Q46+Q47+Q48+Q49</f>
        <v>0</v>
      </c>
      <c r="V46" s="983">
        <f>T46+T47</f>
        <v>0</v>
      </c>
      <c r="W46" s="962"/>
      <c r="X46" s="981"/>
      <c r="Y46" s="983"/>
      <c r="Z46" s="962"/>
      <c r="AA46" s="282"/>
      <c r="AB46" s="283"/>
      <c r="AC46" s="283"/>
      <c r="AD46" s="284">
        <f t="shared" ref="AD46:AD47" si="14">IFERROR(VLOOKUP(TRUE,AB46:AC46,2,FALSE),0)</f>
        <v>0</v>
      </c>
      <c r="AE46" s="981">
        <f>AA46+AA47+AA48+AA49</f>
        <v>0</v>
      </c>
      <c r="AF46" s="983">
        <f>AD46+AD47</f>
        <v>0</v>
      </c>
      <c r="AG46" s="962"/>
      <c r="AH46" s="377"/>
      <c r="AI46" s="378" t="s">
        <v>687</v>
      </c>
      <c r="AJ46" s="202" t="s">
        <v>319</v>
      </c>
      <c r="AK46" s="388" t="s">
        <v>687</v>
      </c>
      <c r="AL46" s="1032"/>
      <c r="AN46" s="1035"/>
    </row>
    <row r="47" spans="1:40" ht="53.45" customHeight="1">
      <c r="A47" s="8" t="s">
        <v>1</v>
      </c>
      <c r="B47" s="847"/>
      <c r="C47" s="1039"/>
      <c r="D47" s="987"/>
      <c r="E47" s="367" t="str">
        <f>'様式2号（認証チェックシート）'!E40</f>
        <v>□</v>
      </c>
      <c r="F47" s="516" t="s">
        <v>166</v>
      </c>
      <c r="G47" s="210"/>
      <c r="H47" s="35"/>
      <c r="I47" s="1049"/>
      <c r="J47" s="1132"/>
      <c r="K47" s="183"/>
      <c r="L47" s="211"/>
      <c r="M47" s="198"/>
      <c r="N47" s="1018"/>
      <c r="O47" s="969"/>
      <c r="P47" s="1027"/>
      <c r="Q47" s="282">
        <f>'様式2号（認証チェックシート）'!K40</f>
        <v>0</v>
      </c>
      <c r="R47" s="283" t="b">
        <f t="shared" si="9"/>
        <v>0</v>
      </c>
      <c r="S47" s="283">
        <v>2</v>
      </c>
      <c r="T47" s="284">
        <f t="shared" si="10"/>
        <v>0</v>
      </c>
      <c r="U47" s="1014"/>
      <c r="V47" s="1016"/>
      <c r="W47" s="962"/>
      <c r="X47" s="1014"/>
      <c r="Y47" s="959"/>
      <c r="Z47" s="962"/>
      <c r="AA47" s="282"/>
      <c r="AB47" s="283"/>
      <c r="AC47" s="283"/>
      <c r="AD47" s="284">
        <f t="shared" si="14"/>
        <v>0</v>
      </c>
      <c r="AE47" s="1014"/>
      <c r="AF47" s="1016"/>
      <c r="AG47" s="962"/>
      <c r="AH47" s="377"/>
      <c r="AI47" s="379" t="s">
        <v>687</v>
      </c>
      <c r="AJ47" s="203" t="s">
        <v>320</v>
      </c>
      <c r="AK47" s="389" t="s">
        <v>687</v>
      </c>
      <c r="AL47" s="1032"/>
      <c r="AN47" s="1036"/>
    </row>
    <row r="48" spans="1:40" ht="53.45" customHeight="1">
      <c r="A48" s="8" t="s">
        <v>1</v>
      </c>
      <c r="B48" s="847"/>
      <c r="C48" s="1039"/>
      <c r="D48" s="987"/>
      <c r="E48" s="367" t="str">
        <f>'様式2号（認証チェックシート）'!E41</f>
        <v>□</v>
      </c>
      <c r="F48" s="516" t="s">
        <v>193</v>
      </c>
      <c r="G48" s="210"/>
      <c r="H48" s="35"/>
      <c r="I48" s="1049"/>
      <c r="J48" s="1132"/>
      <c r="K48" s="182"/>
      <c r="L48" s="211"/>
      <c r="M48" s="198"/>
      <c r="N48" s="1018"/>
      <c r="O48" s="969"/>
      <c r="P48" s="1027"/>
      <c r="Q48" s="282">
        <f>'様式2号（認証チェックシート）'!K41</f>
        <v>0</v>
      </c>
      <c r="R48" s="283"/>
      <c r="S48" s="283"/>
      <c r="T48" s="284">
        <f t="shared" si="10"/>
        <v>0</v>
      </c>
      <c r="U48" s="1014"/>
      <c r="V48" s="1016"/>
      <c r="W48" s="962"/>
      <c r="X48" s="1014"/>
      <c r="Y48" s="959"/>
      <c r="Z48" s="962"/>
      <c r="AA48" s="282"/>
      <c r="AB48" s="283"/>
      <c r="AC48" s="283"/>
      <c r="AD48" s="284">
        <f t="shared" si="12"/>
        <v>0</v>
      </c>
      <c r="AE48" s="1014"/>
      <c r="AF48" s="1016"/>
      <c r="AG48" s="962"/>
      <c r="AH48" s="377"/>
      <c r="AI48" s="379"/>
      <c r="AJ48" s="203"/>
      <c r="AK48" s="389"/>
      <c r="AL48" s="1032"/>
      <c r="AN48" s="1036"/>
    </row>
    <row r="49" spans="1:40" ht="53.45" customHeight="1" thickBot="1">
      <c r="A49" s="8" t="s">
        <v>1</v>
      </c>
      <c r="B49" s="849"/>
      <c r="C49" s="1040"/>
      <c r="D49" s="954"/>
      <c r="E49" s="367" t="str">
        <f>'様式2号（認証チェックシート）'!E42</f>
        <v>□</v>
      </c>
      <c r="F49" s="516" t="s">
        <v>192</v>
      </c>
      <c r="G49" s="210"/>
      <c r="H49" s="35"/>
      <c r="I49" s="1050"/>
      <c r="J49" s="1133"/>
      <c r="K49" s="184"/>
      <c r="L49" s="211"/>
      <c r="M49" s="198"/>
      <c r="N49" s="1019"/>
      <c r="O49" s="970"/>
      <c r="P49" s="1028"/>
      <c r="Q49" s="285">
        <f>'様式2号（認証チェックシート）'!K42</f>
        <v>0</v>
      </c>
      <c r="R49" s="286"/>
      <c r="S49" s="286"/>
      <c r="T49" s="287">
        <f t="shared" si="10"/>
        <v>0</v>
      </c>
      <c r="U49" s="1015"/>
      <c r="V49" s="1017"/>
      <c r="W49" s="963"/>
      <c r="X49" s="1015"/>
      <c r="Y49" s="960"/>
      <c r="Z49" s="963"/>
      <c r="AA49" s="285"/>
      <c r="AB49" s="286"/>
      <c r="AC49" s="286"/>
      <c r="AD49" s="287">
        <f t="shared" si="12"/>
        <v>0</v>
      </c>
      <c r="AE49" s="1015"/>
      <c r="AF49" s="1017"/>
      <c r="AG49" s="963"/>
      <c r="AH49" s="377"/>
      <c r="AI49" s="380"/>
      <c r="AJ49" s="204"/>
      <c r="AK49" s="390"/>
      <c r="AL49" s="1032"/>
      <c r="AN49" s="1036"/>
    </row>
    <row r="50" spans="1:40" ht="48" customHeight="1">
      <c r="A50" s="8" t="s">
        <v>1</v>
      </c>
      <c r="B50" s="828" t="s">
        <v>576</v>
      </c>
      <c r="C50" s="1037" t="s">
        <v>23</v>
      </c>
      <c r="D50" s="1041" t="s">
        <v>645</v>
      </c>
      <c r="E50" s="375" t="str">
        <f>'様式2号（認証チェックシート）'!E43</f>
        <v>□</v>
      </c>
      <c r="F50" s="516" t="s">
        <v>96</v>
      </c>
      <c r="G50" s="210"/>
      <c r="H50" s="35"/>
      <c r="I50" s="988" t="str">
        <f>'様式2号（認証チェックシート）'!L43</f>
        <v>【主な取組内容（ルールや制度を有している場合は、その概要も記載）】
【取組の成果】</v>
      </c>
      <c r="J50" s="1107" t="str">
        <f>前回申請情報!L41</f>
        <v>【主な取組内容（ルールや制度を有している場合は、その概要も記載）】
【取組の成果】</v>
      </c>
      <c r="K50" s="181"/>
      <c r="L50" s="197"/>
      <c r="M50" s="198"/>
      <c r="N50" s="955">
        <v>5</v>
      </c>
      <c r="O50" s="968">
        <v>5</v>
      </c>
      <c r="P50" s="1026">
        <f>N50+N54+O50</f>
        <v>11</v>
      </c>
      <c r="Q50" s="279">
        <f>'様式2号（認証チェックシート）'!K43</f>
        <v>0</v>
      </c>
      <c r="R50" s="280" t="b">
        <f t="shared" si="9"/>
        <v>0</v>
      </c>
      <c r="S50" s="280">
        <v>1</v>
      </c>
      <c r="T50" s="281">
        <f t="shared" si="10"/>
        <v>0</v>
      </c>
      <c r="U50" s="974">
        <f>Q50+Q51+Q52+Q53</f>
        <v>0</v>
      </c>
      <c r="V50" s="958">
        <f>T50+T51+T52+T53</f>
        <v>0</v>
      </c>
      <c r="W50" s="961">
        <f>U50+U54+V50</f>
        <v>0</v>
      </c>
      <c r="X50" s="974"/>
      <c r="Y50" s="958"/>
      <c r="Z50" s="961"/>
      <c r="AA50" s="279"/>
      <c r="AB50" s="958"/>
      <c r="AC50" s="958"/>
      <c r="AD50" s="961">
        <f t="shared" si="12"/>
        <v>0</v>
      </c>
      <c r="AE50" s="974">
        <f>AA50+AA51+AA52+AA53</f>
        <v>0</v>
      </c>
      <c r="AF50" s="958">
        <f>AD50+AD51+AD52+AD53</f>
        <v>0</v>
      </c>
      <c r="AG50" s="961">
        <f>AE50+AE54+AF50</f>
        <v>0</v>
      </c>
      <c r="AH50" s="377"/>
      <c r="AI50" s="378" t="s">
        <v>687</v>
      </c>
      <c r="AJ50" s="202" t="s">
        <v>319</v>
      </c>
      <c r="AK50" s="388" t="s">
        <v>687</v>
      </c>
      <c r="AL50" s="977"/>
      <c r="AN50" s="951" t="s">
        <v>493</v>
      </c>
    </row>
    <row r="51" spans="1:40" ht="56.25" customHeight="1">
      <c r="A51" s="8" t="s">
        <v>1</v>
      </c>
      <c r="B51" s="847"/>
      <c r="C51" s="1038"/>
      <c r="D51" s="1042"/>
      <c r="E51" s="375" t="str">
        <f>'様式2号（認証チェックシート）'!E44</f>
        <v>□</v>
      </c>
      <c r="F51" s="516" t="s">
        <v>34</v>
      </c>
      <c r="G51" s="210"/>
      <c r="H51" s="35"/>
      <c r="I51" s="989"/>
      <c r="J51" s="1109"/>
      <c r="K51" s="183"/>
      <c r="L51" s="197"/>
      <c r="M51" s="198"/>
      <c r="N51" s="956"/>
      <c r="O51" s="969"/>
      <c r="P51" s="1027"/>
      <c r="Q51" s="282">
        <f>'様式2号（認証チェックシート）'!K44</f>
        <v>0</v>
      </c>
      <c r="R51" s="283" t="b">
        <f t="shared" si="9"/>
        <v>0</v>
      </c>
      <c r="S51" s="283">
        <v>1</v>
      </c>
      <c r="T51" s="284">
        <f t="shared" si="10"/>
        <v>0</v>
      </c>
      <c r="U51" s="979"/>
      <c r="V51" s="959"/>
      <c r="W51" s="962"/>
      <c r="X51" s="979"/>
      <c r="Y51" s="959"/>
      <c r="Z51" s="962"/>
      <c r="AA51" s="282"/>
      <c r="AB51" s="959"/>
      <c r="AC51" s="959"/>
      <c r="AD51" s="962"/>
      <c r="AE51" s="979"/>
      <c r="AF51" s="959"/>
      <c r="AG51" s="962"/>
      <c r="AH51" s="377"/>
      <c r="AI51" s="379" t="s">
        <v>687</v>
      </c>
      <c r="AJ51" s="203" t="s">
        <v>321</v>
      </c>
      <c r="AK51" s="389" t="s">
        <v>687</v>
      </c>
      <c r="AL51" s="966"/>
      <c r="AN51" s="952"/>
    </row>
    <row r="52" spans="1:40" ht="48" customHeight="1">
      <c r="A52" s="8" t="s">
        <v>1</v>
      </c>
      <c r="B52" s="847"/>
      <c r="C52" s="1039"/>
      <c r="D52" s="1042"/>
      <c r="E52" s="375" t="str">
        <f>'様式2号（認証チェックシート）'!E45</f>
        <v>□</v>
      </c>
      <c r="F52" s="516" t="s">
        <v>178</v>
      </c>
      <c r="G52" s="210"/>
      <c r="H52" s="35"/>
      <c r="I52" s="989"/>
      <c r="J52" s="1109"/>
      <c r="K52" s="188"/>
      <c r="L52" s="197"/>
      <c r="M52" s="198"/>
      <c r="N52" s="956"/>
      <c r="O52" s="969"/>
      <c r="P52" s="1027"/>
      <c r="Q52" s="282">
        <f>'様式2号（認証チェックシート）'!K45</f>
        <v>0</v>
      </c>
      <c r="R52" s="283" t="b">
        <f t="shared" si="9"/>
        <v>0</v>
      </c>
      <c r="S52" s="283">
        <v>1</v>
      </c>
      <c r="T52" s="284">
        <f t="shared" si="10"/>
        <v>0</v>
      </c>
      <c r="U52" s="979"/>
      <c r="V52" s="959"/>
      <c r="W52" s="962"/>
      <c r="X52" s="979"/>
      <c r="Y52" s="959"/>
      <c r="Z52" s="962"/>
      <c r="AA52" s="282"/>
      <c r="AB52" s="1031"/>
      <c r="AC52" s="1031"/>
      <c r="AD52" s="1029"/>
      <c r="AE52" s="979"/>
      <c r="AF52" s="959"/>
      <c r="AG52" s="962"/>
      <c r="AH52" s="377"/>
      <c r="AI52" s="379" t="s">
        <v>687</v>
      </c>
      <c r="AJ52" s="203" t="s">
        <v>322</v>
      </c>
      <c r="AK52" s="389" t="s">
        <v>687</v>
      </c>
      <c r="AL52" s="966"/>
      <c r="AN52" s="952"/>
    </row>
    <row r="53" spans="1:40" ht="48" customHeight="1">
      <c r="A53" s="8"/>
      <c r="B53" s="847"/>
      <c r="C53" s="1039"/>
      <c r="D53" s="1043"/>
      <c r="E53" s="375" t="str">
        <f>'様式2号（認証チェックシート）'!E46</f>
        <v>□</v>
      </c>
      <c r="F53" s="73" t="s">
        <v>373</v>
      </c>
      <c r="G53" s="210"/>
      <c r="H53" s="35"/>
      <c r="I53" s="989"/>
      <c r="J53" s="1109"/>
      <c r="K53" s="188"/>
      <c r="L53" s="197"/>
      <c r="M53" s="198"/>
      <c r="N53" s="1044"/>
      <c r="O53" s="969"/>
      <c r="P53" s="1027"/>
      <c r="Q53" s="282">
        <f>'様式2号（認証チェックシート）'!K46</f>
        <v>0</v>
      </c>
      <c r="R53" s="289" t="b">
        <f t="shared" si="9"/>
        <v>0</v>
      </c>
      <c r="S53" s="283">
        <v>2</v>
      </c>
      <c r="T53" s="284">
        <f t="shared" si="10"/>
        <v>0</v>
      </c>
      <c r="U53" s="1030"/>
      <c r="V53" s="959"/>
      <c r="W53" s="962"/>
      <c r="X53" s="1030"/>
      <c r="Y53" s="959"/>
      <c r="Z53" s="962"/>
      <c r="AA53" s="282"/>
      <c r="AB53" s="283"/>
      <c r="AC53" s="283"/>
      <c r="AD53" s="284">
        <f t="shared" ref="AD53" si="15">IFERROR(VLOOKUP(TRUE,AB53:AC53,2,FALSE),0)</f>
        <v>0</v>
      </c>
      <c r="AE53" s="1030"/>
      <c r="AF53" s="959"/>
      <c r="AG53" s="962"/>
      <c r="AH53" s="377"/>
      <c r="AI53" s="384" t="s">
        <v>687</v>
      </c>
      <c r="AJ53" s="212" t="s">
        <v>323</v>
      </c>
      <c r="AK53" s="394" t="s">
        <v>687</v>
      </c>
      <c r="AL53" s="966"/>
      <c r="AN53" s="952"/>
    </row>
    <row r="54" spans="1:40" ht="55.35" customHeight="1" thickBot="1">
      <c r="A54" s="8" t="s">
        <v>1</v>
      </c>
      <c r="B54" s="849"/>
      <c r="C54" s="1040"/>
      <c r="D54" s="111" t="s">
        <v>244</v>
      </c>
      <c r="E54" s="375" t="str">
        <f>'様式2号（認証チェックシート）'!E47</f>
        <v>□</v>
      </c>
      <c r="F54" s="516" t="s">
        <v>70</v>
      </c>
      <c r="G54" s="210"/>
      <c r="H54" s="35"/>
      <c r="I54" s="990"/>
      <c r="J54" s="1110"/>
      <c r="K54" s="189"/>
      <c r="L54" s="197"/>
      <c r="M54" s="198"/>
      <c r="N54" s="201">
        <v>1</v>
      </c>
      <c r="O54" s="970"/>
      <c r="P54" s="1028"/>
      <c r="Q54" s="285">
        <f>'様式2号（認証チェックシート）'!K47</f>
        <v>0</v>
      </c>
      <c r="R54" s="290"/>
      <c r="S54" s="286"/>
      <c r="T54" s="287">
        <f t="shared" si="10"/>
        <v>0</v>
      </c>
      <c r="U54" s="285">
        <f>Q54</f>
        <v>0</v>
      </c>
      <c r="V54" s="960"/>
      <c r="W54" s="963"/>
      <c r="X54" s="285"/>
      <c r="Y54" s="960"/>
      <c r="Z54" s="963"/>
      <c r="AA54" s="285"/>
      <c r="AB54" s="290"/>
      <c r="AC54" s="291"/>
      <c r="AD54" s="292">
        <f t="shared" si="12"/>
        <v>0</v>
      </c>
      <c r="AE54" s="285">
        <f>AA54</f>
        <v>0</v>
      </c>
      <c r="AF54" s="960"/>
      <c r="AG54" s="963"/>
      <c r="AH54" s="377"/>
      <c r="AI54" s="380"/>
      <c r="AJ54" s="204"/>
      <c r="AK54" s="390"/>
      <c r="AL54" s="967"/>
      <c r="AN54" s="953"/>
    </row>
    <row r="55" spans="1:40" ht="54" customHeight="1">
      <c r="A55" s="8" t="s">
        <v>1</v>
      </c>
      <c r="B55" s="828" t="s">
        <v>577</v>
      </c>
      <c r="C55" s="1037" t="s">
        <v>35</v>
      </c>
      <c r="D55" s="922" t="s">
        <v>179</v>
      </c>
      <c r="E55" s="375" t="str">
        <f>'様式2号（認証チェックシート）'!E48</f>
        <v>□</v>
      </c>
      <c r="F55" s="516" t="s">
        <v>303</v>
      </c>
      <c r="G55" s="72"/>
      <c r="H55" s="36"/>
      <c r="I55" s="1047" t="str">
        <f>'様式2号（認証チェックシート）'!L48</f>
        <v>【目標を設定している場合】
目標の内容（指標・目標数値等）：
【目標を設定していない場合】
現状（指標・数値等）：</v>
      </c>
      <c r="J55" s="1134" t="str">
        <f>前回申請情報!L46</f>
        <v>【目標を設定している場合】
目標の内容（指標・目標数値等）：
【目標を設定していない場合】
現状（指標・数値等）：</v>
      </c>
      <c r="K55" s="181"/>
      <c r="L55" s="197"/>
      <c r="M55" s="198"/>
      <c r="N55" s="955">
        <v>3</v>
      </c>
      <c r="O55" s="968">
        <v>6</v>
      </c>
      <c r="P55" s="1026">
        <f>N55+N58+O55</f>
        <v>13</v>
      </c>
      <c r="Q55" s="279">
        <f>'様式2号（認証チェックシート）'!K48</f>
        <v>0</v>
      </c>
      <c r="R55" s="280" t="b">
        <f t="shared" si="9"/>
        <v>0</v>
      </c>
      <c r="S55" s="280">
        <v>2</v>
      </c>
      <c r="T55" s="281">
        <f t="shared" si="10"/>
        <v>0</v>
      </c>
      <c r="U55" s="974">
        <f>Q55+Q56+Q57</f>
        <v>0</v>
      </c>
      <c r="V55" s="958">
        <f>T55+T56+T57+T58+T59</f>
        <v>0</v>
      </c>
      <c r="W55" s="961">
        <f>U55+U58+V55</f>
        <v>0</v>
      </c>
      <c r="X55" s="974"/>
      <c r="Y55" s="958"/>
      <c r="Z55" s="961"/>
      <c r="AA55" s="279"/>
      <c r="AB55" s="958"/>
      <c r="AC55" s="958"/>
      <c r="AD55" s="961">
        <f t="shared" si="12"/>
        <v>0</v>
      </c>
      <c r="AE55" s="974">
        <f>AA55+AA56+AA57</f>
        <v>0</v>
      </c>
      <c r="AF55" s="958">
        <f>AD55+AD56+AD57+AD58+AD59</f>
        <v>0</v>
      </c>
      <c r="AG55" s="961">
        <f>AE55+AE58+AF55</f>
        <v>0</v>
      </c>
      <c r="AH55" s="377"/>
      <c r="AI55" s="378" t="s">
        <v>687</v>
      </c>
      <c r="AJ55" s="202" t="s">
        <v>324</v>
      </c>
      <c r="AK55" s="388" t="s">
        <v>687</v>
      </c>
      <c r="AL55" s="1032"/>
      <c r="AN55" s="951"/>
    </row>
    <row r="56" spans="1:40" ht="39">
      <c r="A56" s="8" t="s">
        <v>1</v>
      </c>
      <c r="B56" s="847"/>
      <c r="C56" s="1038"/>
      <c r="D56" s="923"/>
      <c r="E56" s="375" t="str">
        <f>'様式2号（認証チェックシート）'!E49</f>
        <v>□</v>
      </c>
      <c r="F56" s="516" t="s">
        <v>304</v>
      </c>
      <c r="G56" s="72"/>
      <c r="H56" s="36"/>
      <c r="I56" s="1047"/>
      <c r="J56" s="1134"/>
      <c r="K56" s="182"/>
      <c r="L56" s="197"/>
      <c r="M56" s="198"/>
      <c r="N56" s="956"/>
      <c r="O56" s="969"/>
      <c r="P56" s="1027"/>
      <c r="Q56" s="282">
        <f>'様式2号（認証チェックシート）'!K49</f>
        <v>0</v>
      </c>
      <c r="R56" s="283" t="b">
        <f t="shared" si="9"/>
        <v>0</v>
      </c>
      <c r="S56" s="283">
        <v>1</v>
      </c>
      <c r="T56" s="284">
        <f t="shared" si="10"/>
        <v>0</v>
      </c>
      <c r="U56" s="979"/>
      <c r="V56" s="959"/>
      <c r="W56" s="962"/>
      <c r="X56" s="979"/>
      <c r="Y56" s="959"/>
      <c r="Z56" s="962"/>
      <c r="AA56" s="282"/>
      <c r="AB56" s="959"/>
      <c r="AC56" s="959"/>
      <c r="AD56" s="962"/>
      <c r="AE56" s="979"/>
      <c r="AF56" s="959"/>
      <c r="AG56" s="962"/>
      <c r="AH56" s="377"/>
      <c r="AI56" s="379" t="s">
        <v>687</v>
      </c>
      <c r="AJ56" s="203" t="s">
        <v>325</v>
      </c>
      <c r="AK56" s="389" t="s">
        <v>687</v>
      </c>
      <c r="AL56" s="1032"/>
      <c r="AN56" s="985"/>
    </row>
    <row r="57" spans="1:40" ht="59.25" thickBot="1">
      <c r="A57" s="8" t="s">
        <v>1</v>
      </c>
      <c r="B57" s="847"/>
      <c r="C57" s="1038"/>
      <c r="D57" s="998"/>
      <c r="E57" s="375" t="str">
        <f>'様式2号（認証チェックシート）'!E50</f>
        <v>□</v>
      </c>
      <c r="F57" s="73" t="s">
        <v>604</v>
      </c>
      <c r="G57" s="72"/>
      <c r="H57" s="36"/>
      <c r="I57" s="1047"/>
      <c r="J57" s="1134"/>
      <c r="K57" s="184"/>
      <c r="L57" s="197"/>
      <c r="M57" s="198"/>
      <c r="N57" s="1044"/>
      <c r="O57" s="969"/>
      <c r="P57" s="1027"/>
      <c r="Q57" s="282">
        <f>'様式2号（認証チェックシート）'!K50</f>
        <v>0</v>
      </c>
      <c r="R57" s="283" t="b">
        <f t="shared" si="9"/>
        <v>0</v>
      </c>
      <c r="S57" s="283">
        <v>1</v>
      </c>
      <c r="T57" s="284">
        <f t="shared" si="10"/>
        <v>0</v>
      </c>
      <c r="U57" s="1030"/>
      <c r="V57" s="959"/>
      <c r="W57" s="962"/>
      <c r="X57" s="1030"/>
      <c r="Y57" s="959"/>
      <c r="Z57" s="962"/>
      <c r="AA57" s="282"/>
      <c r="AB57" s="1031"/>
      <c r="AC57" s="1031"/>
      <c r="AD57" s="1029"/>
      <c r="AE57" s="1030"/>
      <c r="AF57" s="959"/>
      <c r="AG57" s="962"/>
      <c r="AH57" s="377"/>
      <c r="AI57" s="380" t="s">
        <v>687</v>
      </c>
      <c r="AJ57" s="204" t="s">
        <v>326</v>
      </c>
      <c r="AK57" s="390" t="s">
        <v>687</v>
      </c>
      <c r="AL57" s="1032"/>
      <c r="AN57" s="985"/>
    </row>
    <row r="58" spans="1:40" ht="108.75" customHeight="1">
      <c r="A58" s="8" t="s">
        <v>1</v>
      </c>
      <c r="B58" s="847"/>
      <c r="C58" s="1038"/>
      <c r="D58" s="922" t="s">
        <v>295</v>
      </c>
      <c r="E58" s="375" t="str">
        <f>'様式2号（認証チェックシート）'!E51</f>
        <v>□</v>
      </c>
      <c r="F58" s="516" t="s">
        <v>167</v>
      </c>
      <c r="G58" s="72"/>
      <c r="H58" s="36"/>
      <c r="I58" s="1047" t="str">
        <f>'様式2号（認証チェックシート）'!L51</f>
        <v>【取得している認証がある場合】
認証名／取得年月：
【主な取組内容】
【取組の成果】</v>
      </c>
      <c r="J58" s="1134" t="str">
        <f>前回申請情報!L49</f>
        <v>【取得している認証がある場合】
認証名／取得年月：
【主な取組内容】
【取組の成果】</v>
      </c>
      <c r="K58" s="181"/>
      <c r="L58" s="197"/>
      <c r="M58" s="198"/>
      <c r="N58" s="999">
        <v>4</v>
      </c>
      <c r="O58" s="969"/>
      <c r="P58" s="1027"/>
      <c r="Q58" s="282">
        <f>'様式2号（認証チェックシート）'!K51</f>
        <v>0</v>
      </c>
      <c r="R58" s="283" t="b">
        <f t="shared" si="9"/>
        <v>0</v>
      </c>
      <c r="S58" s="283">
        <v>1</v>
      </c>
      <c r="T58" s="284">
        <f t="shared" si="10"/>
        <v>0</v>
      </c>
      <c r="U58" s="981">
        <f>Q58+Q59+Q60</f>
        <v>0</v>
      </c>
      <c r="V58" s="959"/>
      <c r="W58" s="962"/>
      <c r="X58" s="981"/>
      <c r="Y58" s="959"/>
      <c r="Z58" s="962"/>
      <c r="AA58" s="282"/>
      <c r="AB58" s="283"/>
      <c r="AC58" s="283"/>
      <c r="AD58" s="284">
        <f t="shared" ref="AD58:AD59" si="16">IFERROR(VLOOKUP(TRUE,AB58:AC58,2,FALSE),0)</f>
        <v>0</v>
      </c>
      <c r="AE58" s="981">
        <f>AA58+AA59+AA60</f>
        <v>0</v>
      </c>
      <c r="AF58" s="959"/>
      <c r="AG58" s="962"/>
      <c r="AH58" s="377"/>
      <c r="AI58" s="378" t="s">
        <v>687</v>
      </c>
      <c r="AJ58" s="202" t="s">
        <v>319</v>
      </c>
      <c r="AK58" s="388" t="s">
        <v>687</v>
      </c>
      <c r="AL58" s="1032"/>
      <c r="AN58" s="951"/>
    </row>
    <row r="59" spans="1:40" ht="72" customHeight="1">
      <c r="A59" s="8" t="s">
        <v>1</v>
      </c>
      <c r="B59" s="847"/>
      <c r="C59" s="1038"/>
      <c r="D59" s="923"/>
      <c r="E59" s="375" t="str">
        <f>'様式2号（認証チェックシート）'!E52</f>
        <v>□</v>
      </c>
      <c r="F59" s="516" t="s">
        <v>102</v>
      </c>
      <c r="G59" s="72"/>
      <c r="H59" s="36"/>
      <c r="I59" s="1047"/>
      <c r="J59" s="1134"/>
      <c r="K59" s="182"/>
      <c r="L59" s="197"/>
      <c r="M59" s="198"/>
      <c r="N59" s="956"/>
      <c r="O59" s="969"/>
      <c r="P59" s="1027"/>
      <c r="Q59" s="282">
        <f>'様式2号（認証チェックシート）'!K52</f>
        <v>0</v>
      </c>
      <c r="R59" s="283" t="b">
        <f t="shared" si="9"/>
        <v>0</v>
      </c>
      <c r="S59" s="283">
        <v>2</v>
      </c>
      <c r="T59" s="284">
        <f t="shared" si="10"/>
        <v>0</v>
      </c>
      <c r="U59" s="979"/>
      <c r="V59" s="959"/>
      <c r="W59" s="962"/>
      <c r="X59" s="979"/>
      <c r="Y59" s="959"/>
      <c r="Z59" s="962"/>
      <c r="AA59" s="282"/>
      <c r="AB59" s="283"/>
      <c r="AC59" s="283"/>
      <c r="AD59" s="284">
        <f t="shared" si="16"/>
        <v>0</v>
      </c>
      <c r="AE59" s="979"/>
      <c r="AF59" s="959"/>
      <c r="AG59" s="962"/>
      <c r="AH59" s="377"/>
      <c r="AI59" s="379" t="s">
        <v>687</v>
      </c>
      <c r="AJ59" s="203" t="s">
        <v>320</v>
      </c>
      <c r="AK59" s="389" t="s">
        <v>687</v>
      </c>
      <c r="AL59" s="1032"/>
      <c r="AN59" s="985"/>
    </row>
    <row r="60" spans="1:40" ht="39.75" thickBot="1">
      <c r="A60" s="8" t="s">
        <v>1</v>
      </c>
      <c r="B60" s="849"/>
      <c r="C60" s="1046"/>
      <c r="D60" s="998"/>
      <c r="E60" s="375" t="str">
        <f>'様式2号（認証チェックシート）'!E53</f>
        <v>□</v>
      </c>
      <c r="F60" s="73" t="s">
        <v>477</v>
      </c>
      <c r="G60" s="72"/>
      <c r="H60" s="36"/>
      <c r="I60" s="1047"/>
      <c r="J60" s="1134"/>
      <c r="K60" s="184"/>
      <c r="L60" s="197"/>
      <c r="M60" s="198"/>
      <c r="N60" s="1000"/>
      <c r="O60" s="970"/>
      <c r="P60" s="1028"/>
      <c r="Q60" s="285">
        <f>'様式2号（認証チェックシート）'!K53</f>
        <v>0</v>
      </c>
      <c r="R60" s="286"/>
      <c r="S60" s="286"/>
      <c r="T60" s="287">
        <f t="shared" si="10"/>
        <v>0</v>
      </c>
      <c r="U60" s="982"/>
      <c r="V60" s="960"/>
      <c r="W60" s="963"/>
      <c r="X60" s="982"/>
      <c r="Y60" s="960"/>
      <c r="Z60" s="963"/>
      <c r="AA60" s="285"/>
      <c r="AB60" s="286"/>
      <c r="AC60" s="286"/>
      <c r="AD60" s="287">
        <f t="shared" si="12"/>
        <v>0</v>
      </c>
      <c r="AE60" s="982"/>
      <c r="AF60" s="960"/>
      <c r="AG60" s="963"/>
      <c r="AH60" s="377"/>
      <c r="AI60" s="380"/>
      <c r="AJ60" s="204"/>
      <c r="AK60" s="390"/>
      <c r="AL60" s="1032"/>
      <c r="AN60" s="986"/>
    </row>
    <row r="61" spans="1:40" ht="42.6" customHeight="1">
      <c r="A61" s="8" t="s">
        <v>1</v>
      </c>
      <c r="B61" s="841" t="s">
        <v>578</v>
      </c>
      <c r="C61" s="1045" t="s">
        <v>25</v>
      </c>
      <c r="D61" s="922" t="s">
        <v>247</v>
      </c>
      <c r="E61" s="375" t="str">
        <f>'様式2号（認証チェックシート）'!E54</f>
        <v>□</v>
      </c>
      <c r="F61" s="516" t="s">
        <v>205</v>
      </c>
      <c r="G61" s="72"/>
      <c r="H61" s="36"/>
      <c r="I61" s="988" t="str">
        <f>'様式2号（認証チェックシート）'!L54</f>
        <v>【取得している認証がある場合】
認証名／取得年月：
【主な取組内容（法定を上回る取組である場合は、その旨を明記）】
【取組の成果】</v>
      </c>
      <c r="J61" s="1107" t="str">
        <f>前回申請情報!L52</f>
        <v>【取得している認証がある場合】
認証名／取得年月：
【主な取組内容（法定を上回る取組である場合は、その旨を明記）】
【取組の成果】</v>
      </c>
      <c r="K61" s="181"/>
      <c r="L61" s="197"/>
      <c r="M61" s="198"/>
      <c r="N61" s="955">
        <v>5</v>
      </c>
      <c r="O61" s="968">
        <v>4</v>
      </c>
      <c r="P61" s="1026">
        <f>N61+O61</f>
        <v>9</v>
      </c>
      <c r="Q61" s="279">
        <f>'様式2号（認証チェックシート）'!K54</f>
        <v>0</v>
      </c>
      <c r="R61" s="280" t="b">
        <f t="shared" si="9"/>
        <v>0</v>
      </c>
      <c r="S61" s="280">
        <v>1</v>
      </c>
      <c r="T61" s="281">
        <f t="shared" si="10"/>
        <v>0</v>
      </c>
      <c r="U61" s="974">
        <f>Q61+Q62+Q63+Q64</f>
        <v>0</v>
      </c>
      <c r="V61" s="958">
        <f>T61+T62+T63</f>
        <v>0</v>
      </c>
      <c r="W61" s="961">
        <f>U61+V61</f>
        <v>0</v>
      </c>
      <c r="X61" s="974"/>
      <c r="Y61" s="958"/>
      <c r="Z61" s="961"/>
      <c r="AA61" s="279"/>
      <c r="AB61" s="280"/>
      <c r="AC61" s="280"/>
      <c r="AD61" s="281"/>
      <c r="AE61" s="974">
        <f>AA61+AA62+AA63+AA64</f>
        <v>0</v>
      </c>
      <c r="AF61" s="958">
        <f>AD61+AD62+AD63</f>
        <v>0</v>
      </c>
      <c r="AG61" s="961">
        <f>AE61+AF61</f>
        <v>0</v>
      </c>
      <c r="AH61" s="377"/>
      <c r="AI61" s="378" t="s">
        <v>687</v>
      </c>
      <c r="AJ61" s="202" t="s">
        <v>319</v>
      </c>
      <c r="AK61" s="388" t="s">
        <v>687</v>
      </c>
      <c r="AL61" s="977"/>
      <c r="AN61" s="951"/>
    </row>
    <row r="62" spans="1:40" ht="42.6" customHeight="1">
      <c r="A62" s="8" t="s">
        <v>1</v>
      </c>
      <c r="B62" s="873"/>
      <c r="C62" s="985"/>
      <c r="D62" s="987"/>
      <c r="E62" s="375" t="str">
        <f>'様式2号（認証チェックシート）'!E55</f>
        <v>□</v>
      </c>
      <c r="F62" s="516" t="s">
        <v>44</v>
      </c>
      <c r="G62" s="72"/>
      <c r="H62" s="36"/>
      <c r="I62" s="1002"/>
      <c r="J62" s="1111"/>
      <c r="K62" s="183"/>
      <c r="L62" s="197"/>
      <c r="M62" s="198"/>
      <c r="N62" s="1018"/>
      <c r="O62" s="1020"/>
      <c r="P62" s="1057"/>
      <c r="Q62" s="282">
        <f>'様式2号（認証チェックシート）'!K55</f>
        <v>0</v>
      </c>
      <c r="R62" s="283" t="b">
        <f t="shared" si="9"/>
        <v>0</v>
      </c>
      <c r="S62" s="283">
        <v>1</v>
      </c>
      <c r="T62" s="284">
        <f t="shared" si="10"/>
        <v>0</v>
      </c>
      <c r="U62" s="1014"/>
      <c r="V62" s="1016"/>
      <c r="W62" s="1012"/>
      <c r="X62" s="1014"/>
      <c r="Y62" s="1016"/>
      <c r="Z62" s="1012"/>
      <c r="AA62" s="282"/>
      <c r="AB62" s="283"/>
      <c r="AC62" s="283"/>
      <c r="AD62" s="284"/>
      <c r="AE62" s="1014"/>
      <c r="AF62" s="1016"/>
      <c r="AG62" s="1012"/>
      <c r="AH62" s="377"/>
      <c r="AI62" s="379" t="s">
        <v>687</v>
      </c>
      <c r="AJ62" s="203" t="s">
        <v>497</v>
      </c>
      <c r="AK62" s="389" t="s">
        <v>687</v>
      </c>
      <c r="AL62" s="1056"/>
      <c r="AN62" s="985"/>
    </row>
    <row r="63" spans="1:40" ht="42.6" customHeight="1">
      <c r="A63" s="8"/>
      <c r="B63" s="873"/>
      <c r="C63" s="985"/>
      <c r="D63" s="987"/>
      <c r="E63" s="375" t="str">
        <f>'様式2号（認証チェックシート）'!E56</f>
        <v>□</v>
      </c>
      <c r="F63" s="516" t="s">
        <v>71</v>
      </c>
      <c r="G63" s="72"/>
      <c r="H63" s="36"/>
      <c r="I63" s="1002"/>
      <c r="J63" s="1111"/>
      <c r="K63" s="182"/>
      <c r="L63" s="197"/>
      <c r="M63" s="198"/>
      <c r="N63" s="1018"/>
      <c r="O63" s="1020"/>
      <c r="P63" s="1057"/>
      <c r="Q63" s="282">
        <f>'様式2号（認証チェックシート）'!K56</f>
        <v>0</v>
      </c>
      <c r="R63" s="283" t="b">
        <f t="shared" si="9"/>
        <v>0</v>
      </c>
      <c r="S63" s="283">
        <v>2</v>
      </c>
      <c r="T63" s="284">
        <f t="shared" si="10"/>
        <v>0</v>
      </c>
      <c r="U63" s="1014"/>
      <c r="V63" s="1016"/>
      <c r="W63" s="1012"/>
      <c r="X63" s="1014"/>
      <c r="Y63" s="1016"/>
      <c r="Z63" s="1012"/>
      <c r="AA63" s="282"/>
      <c r="AB63" s="283"/>
      <c r="AC63" s="283"/>
      <c r="AD63" s="284"/>
      <c r="AE63" s="1014"/>
      <c r="AF63" s="1016"/>
      <c r="AG63" s="1012"/>
      <c r="AH63" s="377"/>
      <c r="AI63" s="379" t="s">
        <v>687</v>
      </c>
      <c r="AJ63" s="203" t="s">
        <v>312</v>
      </c>
      <c r="AK63" s="389" t="s">
        <v>687</v>
      </c>
      <c r="AL63" s="1056"/>
      <c r="AN63" s="985"/>
    </row>
    <row r="64" spans="1:40" ht="42.6" customHeight="1" thickBot="1">
      <c r="A64" s="8"/>
      <c r="B64" s="874"/>
      <c r="C64" s="985"/>
      <c r="D64" s="987"/>
      <c r="E64" s="375" t="str">
        <f>'様式2号（認証チェックシート）'!E57</f>
        <v>□</v>
      </c>
      <c r="F64" s="516" t="s">
        <v>219</v>
      </c>
      <c r="G64" s="72"/>
      <c r="H64" s="36"/>
      <c r="I64" s="1002"/>
      <c r="J64" s="1111"/>
      <c r="K64" s="182"/>
      <c r="L64" s="197"/>
      <c r="M64" s="198"/>
      <c r="N64" s="1019"/>
      <c r="O64" s="1021"/>
      <c r="P64" s="1058"/>
      <c r="Q64" s="285">
        <f>'様式2号（認証チェックシート）'!K57</f>
        <v>0</v>
      </c>
      <c r="R64" s="286"/>
      <c r="S64" s="286"/>
      <c r="T64" s="287">
        <f t="shared" si="10"/>
        <v>0</v>
      </c>
      <c r="U64" s="1015"/>
      <c r="V64" s="1017"/>
      <c r="W64" s="1013"/>
      <c r="X64" s="1015"/>
      <c r="Y64" s="1017"/>
      <c r="Z64" s="1013"/>
      <c r="AA64" s="285"/>
      <c r="AB64" s="286"/>
      <c r="AC64" s="286"/>
      <c r="AD64" s="287"/>
      <c r="AE64" s="1015"/>
      <c r="AF64" s="1017"/>
      <c r="AG64" s="1013"/>
      <c r="AH64" s="377"/>
      <c r="AI64" s="380"/>
      <c r="AJ64" s="204"/>
      <c r="AK64" s="390"/>
      <c r="AL64" s="1056"/>
      <c r="AN64" s="986"/>
    </row>
    <row r="65" spans="1:40" ht="63.6" customHeight="1">
      <c r="A65" s="8" t="s">
        <v>1</v>
      </c>
      <c r="B65" s="841" t="s">
        <v>579</v>
      </c>
      <c r="C65" s="1045" t="s">
        <v>6</v>
      </c>
      <c r="D65" s="1053" t="s">
        <v>7</v>
      </c>
      <c r="E65" s="375" t="str">
        <f>'様式2号（認証チェックシート）'!E58</f>
        <v>□</v>
      </c>
      <c r="F65" s="516" t="s">
        <v>72</v>
      </c>
      <c r="G65" s="72"/>
      <c r="H65" s="36"/>
      <c r="I65" s="988" t="str">
        <f>'様式2号（認証チェックシート）'!L58</f>
        <v>【主な取組内容（ルールや制度を有している場合は、その概要も記載）】
【取組の成果】</v>
      </c>
      <c r="J65" s="1107" t="str">
        <f>前回申請情報!L56</f>
        <v>【主な取組内容（ルールや制度を有している場合は、その概要も記載）】
【取組の成果】</v>
      </c>
      <c r="K65" s="183"/>
      <c r="L65" s="197"/>
      <c r="M65" s="198"/>
      <c r="N65" s="955">
        <v>2</v>
      </c>
      <c r="O65" s="968">
        <v>5</v>
      </c>
      <c r="P65" s="1026">
        <f>N65+O65</f>
        <v>7</v>
      </c>
      <c r="Q65" s="279">
        <f>'様式2号（認証チェックシート）'!K58</f>
        <v>0</v>
      </c>
      <c r="R65" s="280" t="b">
        <f t="shared" si="9"/>
        <v>0</v>
      </c>
      <c r="S65" s="280">
        <v>1</v>
      </c>
      <c r="T65" s="281">
        <f t="shared" si="10"/>
        <v>0</v>
      </c>
      <c r="U65" s="974">
        <f>Q65+Q66</f>
        <v>0</v>
      </c>
      <c r="V65" s="958">
        <f>T65+T66+T67+T68</f>
        <v>0</v>
      </c>
      <c r="W65" s="961">
        <f>U65+V65</f>
        <v>0</v>
      </c>
      <c r="X65" s="974"/>
      <c r="Y65" s="958"/>
      <c r="Z65" s="961"/>
      <c r="AA65" s="279"/>
      <c r="AB65" s="280"/>
      <c r="AC65" s="280"/>
      <c r="AD65" s="281"/>
      <c r="AE65" s="974">
        <f>AA65+AA66</f>
        <v>0</v>
      </c>
      <c r="AF65" s="958">
        <f>AD65+AD66+AD67+AD68</f>
        <v>0</v>
      </c>
      <c r="AG65" s="961">
        <f>AE65+AF65</f>
        <v>0</v>
      </c>
      <c r="AH65" s="377"/>
      <c r="AI65" s="378" t="s">
        <v>687</v>
      </c>
      <c r="AJ65" s="202" t="s">
        <v>319</v>
      </c>
      <c r="AK65" s="388" t="s">
        <v>687</v>
      </c>
      <c r="AL65" s="995"/>
      <c r="AN65" s="951"/>
    </row>
    <row r="66" spans="1:40" ht="63.6" customHeight="1">
      <c r="A66" s="8" t="s">
        <v>1</v>
      </c>
      <c r="B66" s="873"/>
      <c r="C66" s="1051"/>
      <c r="D66" s="1054"/>
      <c r="E66" s="879" t="str">
        <f>'様式2号（認証チェックシート）'!E59</f>
        <v>□</v>
      </c>
      <c r="F66" s="1006" t="s">
        <v>36</v>
      </c>
      <c r="G66" s="72"/>
      <c r="H66" s="36"/>
      <c r="I66" s="989"/>
      <c r="J66" s="1109"/>
      <c r="K66" s="184"/>
      <c r="L66" s="197"/>
      <c r="M66" s="198"/>
      <c r="N66" s="956"/>
      <c r="O66" s="969"/>
      <c r="P66" s="1027"/>
      <c r="Q66" s="981">
        <f>'様式2号（認証チェックシート）'!K59</f>
        <v>0</v>
      </c>
      <c r="R66" s="283" t="b">
        <f t="shared" si="9"/>
        <v>0</v>
      </c>
      <c r="S66" s="283">
        <v>1</v>
      </c>
      <c r="T66" s="284">
        <f t="shared" si="10"/>
        <v>0</v>
      </c>
      <c r="U66" s="979"/>
      <c r="V66" s="959"/>
      <c r="W66" s="962"/>
      <c r="X66" s="979"/>
      <c r="Y66" s="959"/>
      <c r="Z66" s="962"/>
      <c r="AA66" s="981"/>
      <c r="AB66" s="283"/>
      <c r="AC66" s="283"/>
      <c r="AD66" s="284"/>
      <c r="AE66" s="979"/>
      <c r="AF66" s="959"/>
      <c r="AG66" s="962"/>
      <c r="AH66" s="377"/>
      <c r="AI66" s="379" t="s">
        <v>687</v>
      </c>
      <c r="AJ66" s="203" t="s">
        <v>321</v>
      </c>
      <c r="AK66" s="389" t="s">
        <v>687</v>
      </c>
      <c r="AL66" s="996"/>
      <c r="AN66" s="986"/>
    </row>
    <row r="67" spans="1:40" ht="63.6" customHeight="1">
      <c r="A67" s="8"/>
      <c r="B67" s="873"/>
      <c r="C67" s="1051"/>
      <c r="D67" s="1054"/>
      <c r="E67" s="991"/>
      <c r="F67" s="1033"/>
      <c r="G67" s="72"/>
      <c r="H67" s="36"/>
      <c r="I67" s="989"/>
      <c r="J67" s="1109"/>
      <c r="K67" s="182"/>
      <c r="L67" s="197"/>
      <c r="M67" s="198"/>
      <c r="N67" s="956"/>
      <c r="O67" s="969"/>
      <c r="P67" s="1027"/>
      <c r="Q67" s="979"/>
      <c r="R67" s="283" t="b">
        <f t="shared" si="9"/>
        <v>0</v>
      </c>
      <c r="S67" s="283">
        <v>1</v>
      </c>
      <c r="T67" s="284">
        <f t="shared" si="10"/>
        <v>0</v>
      </c>
      <c r="U67" s="979"/>
      <c r="V67" s="959"/>
      <c r="W67" s="962"/>
      <c r="X67" s="979"/>
      <c r="Y67" s="959"/>
      <c r="Z67" s="962"/>
      <c r="AA67" s="979"/>
      <c r="AB67" s="283"/>
      <c r="AC67" s="283"/>
      <c r="AD67" s="284"/>
      <c r="AE67" s="979"/>
      <c r="AF67" s="959"/>
      <c r="AG67" s="962"/>
      <c r="AH67" s="377"/>
      <c r="AI67" s="379" t="s">
        <v>687</v>
      </c>
      <c r="AJ67" s="203" t="s">
        <v>322</v>
      </c>
      <c r="AK67" s="389" t="s">
        <v>687</v>
      </c>
      <c r="AL67" s="996"/>
      <c r="AN67" s="1067"/>
    </row>
    <row r="68" spans="1:40" ht="63.6" customHeight="1" thickBot="1">
      <c r="A68" s="8"/>
      <c r="B68" s="874"/>
      <c r="C68" s="1052"/>
      <c r="D68" s="1055"/>
      <c r="E68" s="880"/>
      <c r="F68" s="1034"/>
      <c r="G68" s="72"/>
      <c r="H68" s="36"/>
      <c r="I68" s="990"/>
      <c r="J68" s="1110"/>
      <c r="K68" s="182"/>
      <c r="L68" s="197"/>
      <c r="M68" s="198"/>
      <c r="N68" s="1000"/>
      <c r="O68" s="970"/>
      <c r="P68" s="1028"/>
      <c r="Q68" s="982"/>
      <c r="R68" s="286" t="b">
        <f t="shared" si="9"/>
        <v>0</v>
      </c>
      <c r="S68" s="286">
        <v>2</v>
      </c>
      <c r="T68" s="287">
        <f t="shared" si="10"/>
        <v>0</v>
      </c>
      <c r="U68" s="982"/>
      <c r="V68" s="960"/>
      <c r="W68" s="963"/>
      <c r="X68" s="982"/>
      <c r="Y68" s="960"/>
      <c r="Z68" s="963"/>
      <c r="AA68" s="982"/>
      <c r="AB68" s="286"/>
      <c r="AC68" s="291"/>
      <c r="AD68" s="284"/>
      <c r="AE68" s="982"/>
      <c r="AF68" s="960"/>
      <c r="AG68" s="963"/>
      <c r="AH68" s="377"/>
      <c r="AI68" s="380" t="s">
        <v>687</v>
      </c>
      <c r="AJ68" s="204" t="s">
        <v>323</v>
      </c>
      <c r="AK68" s="390" t="s">
        <v>687</v>
      </c>
      <c r="AL68" s="997"/>
      <c r="AN68" s="986"/>
    </row>
    <row r="69" spans="1:40" ht="60.6" customHeight="1">
      <c r="A69" s="8" t="s">
        <v>1</v>
      </c>
      <c r="B69" s="841" t="s">
        <v>580</v>
      </c>
      <c r="C69" s="1059" t="s">
        <v>139</v>
      </c>
      <c r="D69" s="1041" t="s">
        <v>248</v>
      </c>
      <c r="E69" s="28" t="str">
        <f>'様式2号（認証チェックシート）'!E60</f>
        <v>□</v>
      </c>
      <c r="F69" s="516" t="s">
        <v>138</v>
      </c>
      <c r="G69" s="72"/>
      <c r="H69" s="36"/>
      <c r="I69" s="988" t="str">
        <f>'様式2号（認証チェックシート）'!L60</f>
        <v>【主な取組内容】
【取組の成果】</v>
      </c>
      <c r="J69" s="1107" t="str">
        <f>前回申請情報!L58</f>
        <v>【主な取組内容】
【取組の成果】</v>
      </c>
      <c r="K69" s="181"/>
      <c r="L69" s="197"/>
      <c r="M69" s="198"/>
      <c r="N69" s="955">
        <v>3</v>
      </c>
      <c r="O69" s="969">
        <v>3</v>
      </c>
      <c r="P69" s="972">
        <f>N69+O69</f>
        <v>6</v>
      </c>
      <c r="Q69" s="279">
        <f>'様式2号（認証チェックシート）'!K60</f>
        <v>0</v>
      </c>
      <c r="R69" s="280" t="b">
        <f t="shared" si="9"/>
        <v>0</v>
      </c>
      <c r="S69" s="280">
        <v>1</v>
      </c>
      <c r="T69" s="281">
        <f t="shared" si="10"/>
        <v>0</v>
      </c>
      <c r="U69" s="974">
        <f>Q69+Q70+Q71</f>
        <v>0</v>
      </c>
      <c r="V69" s="958">
        <f>T69+T70</f>
        <v>0</v>
      </c>
      <c r="W69" s="961">
        <f>U69+V69</f>
        <v>0</v>
      </c>
      <c r="X69" s="974">
        <v>3</v>
      </c>
      <c r="Y69" s="958">
        <v>3</v>
      </c>
      <c r="Z69" s="961">
        <f>X69+Y69</f>
        <v>6</v>
      </c>
      <c r="AA69" s="279">
        <f>'様式2号（認証チェックシート）'!K60</f>
        <v>0</v>
      </c>
      <c r="AB69" s="280" t="b">
        <f t="shared" si="11"/>
        <v>0</v>
      </c>
      <c r="AC69" s="280">
        <v>1</v>
      </c>
      <c r="AD69" s="281">
        <f t="shared" si="12"/>
        <v>0</v>
      </c>
      <c r="AE69" s="974">
        <f>AA69+AA70+AA71</f>
        <v>0</v>
      </c>
      <c r="AF69" s="958">
        <f>AD69+AD70</f>
        <v>0</v>
      </c>
      <c r="AG69" s="961">
        <f>AE69+AF69</f>
        <v>0</v>
      </c>
      <c r="AH69" s="377"/>
      <c r="AI69" s="378" t="s">
        <v>687</v>
      </c>
      <c r="AJ69" s="202" t="s">
        <v>319</v>
      </c>
      <c r="AK69" s="388" t="s">
        <v>687</v>
      </c>
      <c r="AL69" s="977"/>
      <c r="AN69" s="951" t="s">
        <v>220</v>
      </c>
    </row>
    <row r="70" spans="1:40" ht="60.6" customHeight="1">
      <c r="A70" s="8" t="s">
        <v>1</v>
      </c>
      <c r="B70" s="873"/>
      <c r="C70" s="1060"/>
      <c r="D70" s="1062"/>
      <c r="E70" s="28" t="str">
        <f>'様式2号（認証チェックシート）'!E61</f>
        <v>□</v>
      </c>
      <c r="F70" s="516" t="s">
        <v>250</v>
      </c>
      <c r="G70" s="72"/>
      <c r="H70" s="36"/>
      <c r="I70" s="1002"/>
      <c r="J70" s="1111"/>
      <c r="K70" s="183"/>
      <c r="L70" s="197"/>
      <c r="M70" s="198"/>
      <c r="N70" s="1018"/>
      <c r="O70" s="1020"/>
      <c r="P70" s="1022"/>
      <c r="Q70" s="282">
        <f>'様式2号（認証チェックシート）'!K61</f>
        <v>0</v>
      </c>
      <c r="R70" s="283" t="b">
        <f t="shared" si="9"/>
        <v>0</v>
      </c>
      <c r="S70" s="283">
        <v>2</v>
      </c>
      <c r="T70" s="284">
        <f t="shared" si="10"/>
        <v>0</v>
      </c>
      <c r="U70" s="1014"/>
      <c r="V70" s="1016"/>
      <c r="W70" s="1012"/>
      <c r="X70" s="1014"/>
      <c r="Y70" s="1016"/>
      <c r="Z70" s="1012"/>
      <c r="AA70" s="282">
        <f>'様式2号（認証チェックシート）'!K61</f>
        <v>0</v>
      </c>
      <c r="AB70" s="283" t="b">
        <f t="shared" si="11"/>
        <v>0</v>
      </c>
      <c r="AC70" s="283">
        <v>2</v>
      </c>
      <c r="AD70" s="284">
        <f t="shared" si="12"/>
        <v>0</v>
      </c>
      <c r="AE70" s="1014"/>
      <c r="AF70" s="1016"/>
      <c r="AG70" s="1012"/>
      <c r="AH70" s="377"/>
      <c r="AI70" s="379" t="s">
        <v>687</v>
      </c>
      <c r="AJ70" s="203" t="s">
        <v>320</v>
      </c>
      <c r="AK70" s="389" t="s">
        <v>687</v>
      </c>
      <c r="AL70" s="1056"/>
      <c r="AN70" s="985"/>
    </row>
    <row r="71" spans="1:40" ht="60.6" customHeight="1" thickBot="1">
      <c r="A71" s="8" t="s">
        <v>1</v>
      </c>
      <c r="B71" s="874"/>
      <c r="C71" s="1061"/>
      <c r="D71" s="1063"/>
      <c r="E71" s="28" t="str">
        <f>'様式2号（認証チェックシート）'!E62</f>
        <v>□</v>
      </c>
      <c r="F71" s="516" t="s">
        <v>252</v>
      </c>
      <c r="G71" s="72"/>
      <c r="H71" s="36"/>
      <c r="I71" s="1003"/>
      <c r="J71" s="1108"/>
      <c r="K71" s="184"/>
      <c r="L71" s="197"/>
      <c r="M71" s="198"/>
      <c r="N71" s="1019"/>
      <c r="O71" s="1020"/>
      <c r="P71" s="1022"/>
      <c r="Q71" s="285">
        <f>'様式2号（認証チェックシート）'!K62</f>
        <v>0</v>
      </c>
      <c r="R71" s="286"/>
      <c r="S71" s="286"/>
      <c r="T71" s="287">
        <f t="shared" si="10"/>
        <v>0</v>
      </c>
      <c r="U71" s="1015"/>
      <c r="V71" s="1017"/>
      <c r="W71" s="1013"/>
      <c r="X71" s="1015"/>
      <c r="Y71" s="1017"/>
      <c r="Z71" s="1013"/>
      <c r="AA71" s="285">
        <f>'様式2号（認証チェックシート）'!K62</f>
        <v>0</v>
      </c>
      <c r="AB71" s="286"/>
      <c r="AC71" s="286"/>
      <c r="AD71" s="287">
        <f t="shared" si="12"/>
        <v>0</v>
      </c>
      <c r="AE71" s="1015"/>
      <c r="AF71" s="1017"/>
      <c r="AG71" s="1013"/>
      <c r="AH71" s="377"/>
      <c r="AI71" s="380"/>
      <c r="AJ71" s="204"/>
      <c r="AK71" s="390"/>
      <c r="AL71" s="978"/>
      <c r="AN71" s="986"/>
    </row>
    <row r="72" spans="1:40" ht="54.95" customHeight="1">
      <c r="A72" s="8" t="s">
        <v>1</v>
      </c>
      <c r="B72" s="828" t="s">
        <v>581</v>
      </c>
      <c r="C72" s="1064" t="s">
        <v>26</v>
      </c>
      <c r="D72" s="1065" t="s">
        <v>8</v>
      </c>
      <c r="E72" s="28" t="str">
        <f>'様式2号（認証チェックシート）'!E63</f>
        <v>□</v>
      </c>
      <c r="F72" s="516" t="s">
        <v>37</v>
      </c>
      <c r="G72" s="72"/>
      <c r="H72" s="36"/>
      <c r="I72" s="988" t="str">
        <f>'様式2号（認証チェックシート）'!L63</f>
        <v xml:space="preserve">【取得している認証がある場合】
認証名／取得年月：
【主な取組内容】
</v>
      </c>
      <c r="J72" s="1107" t="str">
        <f>前回申請情報!L61</f>
        <v xml:space="preserve">【取得している認証がある場合】
認証名／取得年月：
【主な取組内容】
</v>
      </c>
      <c r="K72" s="181"/>
      <c r="L72" s="197"/>
      <c r="M72" s="198"/>
      <c r="N72" s="955">
        <v>2</v>
      </c>
      <c r="O72" s="968"/>
      <c r="P72" s="1026">
        <f>N72+N74+O72</f>
        <v>5</v>
      </c>
      <c r="Q72" s="279">
        <f>'様式2号（認証チェックシート）'!K63</f>
        <v>0</v>
      </c>
      <c r="R72" s="280"/>
      <c r="S72" s="280"/>
      <c r="T72" s="281">
        <f t="shared" si="10"/>
        <v>0</v>
      </c>
      <c r="U72" s="974">
        <f>Q72+Q73</f>
        <v>0</v>
      </c>
      <c r="V72" s="958"/>
      <c r="W72" s="961">
        <f>U72+U74+V72</f>
        <v>0</v>
      </c>
      <c r="X72" s="974">
        <v>2</v>
      </c>
      <c r="Y72" s="958"/>
      <c r="Z72" s="961">
        <f>X72+X74+Y72</f>
        <v>5</v>
      </c>
      <c r="AA72" s="279">
        <f>'様式2号（認証チェックシート）'!K63</f>
        <v>0</v>
      </c>
      <c r="AB72" s="280"/>
      <c r="AC72" s="280"/>
      <c r="AD72" s="281">
        <f t="shared" si="12"/>
        <v>0</v>
      </c>
      <c r="AE72" s="974">
        <f>AA72+AA73</f>
        <v>0</v>
      </c>
      <c r="AF72" s="958"/>
      <c r="AG72" s="961">
        <f>AE72+AE74+AF72</f>
        <v>0</v>
      </c>
      <c r="AH72" s="377"/>
      <c r="AI72" s="378"/>
      <c r="AJ72" s="202"/>
      <c r="AK72" s="388"/>
      <c r="AL72" s="977"/>
      <c r="AN72" s="951" t="s">
        <v>197</v>
      </c>
    </row>
    <row r="73" spans="1:40" ht="54.95" customHeight="1">
      <c r="A73" s="8" t="s">
        <v>1</v>
      </c>
      <c r="B73" s="847"/>
      <c r="C73" s="1064"/>
      <c r="D73" s="1066"/>
      <c r="E73" s="28" t="str">
        <f>'様式2号（認証チェックシート）'!E64</f>
        <v>□</v>
      </c>
      <c r="F73" s="516" t="s">
        <v>38</v>
      </c>
      <c r="G73" s="72"/>
      <c r="H73" s="36"/>
      <c r="I73" s="1002"/>
      <c r="J73" s="1111"/>
      <c r="K73" s="182"/>
      <c r="L73" s="197"/>
      <c r="M73" s="198"/>
      <c r="N73" s="957"/>
      <c r="O73" s="969"/>
      <c r="P73" s="1027"/>
      <c r="Q73" s="282">
        <f>'様式2号（認証チェックシート）'!K64</f>
        <v>0</v>
      </c>
      <c r="R73" s="283"/>
      <c r="S73" s="283"/>
      <c r="T73" s="284">
        <f t="shared" si="10"/>
        <v>0</v>
      </c>
      <c r="U73" s="975"/>
      <c r="V73" s="959"/>
      <c r="W73" s="962"/>
      <c r="X73" s="975"/>
      <c r="Y73" s="959"/>
      <c r="Z73" s="962"/>
      <c r="AA73" s="282">
        <f>'様式2号（認証チェックシート）'!K64</f>
        <v>0</v>
      </c>
      <c r="AB73" s="283"/>
      <c r="AC73" s="283"/>
      <c r="AD73" s="284">
        <f t="shared" si="12"/>
        <v>0</v>
      </c>
      <c r="AE73" s="975"/>
      <c r="AF73" s="959"/>
      <c r="AG73" s="962"/>
      <c r="AH73" s="377"/>
      <c r="AI73" s="379"/>
      <c r="AJ73" s="203"/>
      <c r="AK73" s="389"/>
      <c r="AL73" s="966"/>
      <c r="AN73" s="952"/>
    </row>
    <row r="74" spans="1:40" ht="54.95" customHeight="1">
      <c r="A74" s="8" t="s">
        <v>1</v>
      </c>
      <c r="B74" s="847"/>
      <c r="C74" s="1064"/>
      <c r="D74" s="1068" t="s">
        <v>253</v>
      </c>
      <c r="E74" s="28" t="str">
        <f>'様式2号（認証チェックシート）'!E65</f>
        <v>□</v>
      </c>
      <c r="F74" s="516" t="s">
        <v>597</v>
      </c>
      <c r="G74" s="72"/>
      <c r="H74" s="36"/>
      <c r="I74" s="1002"/>
      <c r="J74" s="1111"/>
      <c r="K74" s="183"/>
      <c r="L74" s="197"/>
      <c r="M74" s="198"/>
      <c r="N74" s="999">
        <v>3</v>
      </c>
      <c r="O74" s="969"/>
      <c r="P74" s="1027"/>
      <c r="Q74" s="282">
        <f>'様式2号（認証チェックシート）'!K65</f>
        <v>0</v>
      </c>
      <c r="R74" s="283"/>
      <c r="S74" s="283"/>
      <c r="T74" s="284">
        <f t="shared" si="10"/>
        <v>0</v>
      </c>
      <c r="U74" s="981">
        <f>Q74+Q75</f>
        <v>0</v>
      </c>
      <c r="V74" s="959"/>
      <c r="W74" s="962"/>
      <c r="X74" s="981">
        <v>3</v>
      </c>
      <c r="Y74" s="959"/>
      <c r="Z74" s="962"/>
      <c r="AA74" s="282">
        <f>'様式2号（認証チェックシート）'!K65</f>
        <v>0</v>
      </c>
      <c r="AB74" s="283"/>
      <c r="AC74" s="283"/>
      <c r="AD74" s="284">
        <f t="shared" si="12"/>
        <v>0</v>
      </c>
      <c r="AE74" s="981">
        <f>AA74+AA75</f>
        <v>0</v>
      </c>
      <c r="AF74" s="959"/>
      <c r="AG74" s="962"/>
      <c r="AH74" s="377"/>
      <c r="AI74" s="379"/>
      <c r="AJ74" s="203"/>
      <c r="AK74" s="389"/>
      <c r="AL74" s="966"/>
      <c r="AN74" s="952"/>
    </row>
    <row r="75" spans="1:40" ht="54.95" customHeight="1" thickBot="1">
      <c r="A75" s="8" t="s">
        <v>1</v>
      </c>
      <c r="B75" s="849"/>
      <c r="C75" s="1064"/>
      <c r="D75" s="1069"/>
      <c r="E75" s="28" t="str">
        <f>'様式2号（認証チェックシート）'!E66</f>
        <v>□</v>
      </c>
      <c r="F75" s="516" t="s">
        <v>58</v>
      </c>
      <c r="G75" s="72"/>
      <c r="H75" s="36"/>
      <c r="I75" s="1002"/>
      <c r="J75" s="1111"/>
      <c r="K75" s="184"/>
      <c r="L75" s="197"/>
      <c r="M75" s="198"/>
      <c r="N75" s="1019"/>
      <c r="O75" s="970"/>
      <c r="P75" s="1028"/>
      <c r="Q75" s="285">
        <f>'様式2号（認証チェックシート）'!K66</f>
        <v>0</v>
      </c>
      <c r="R75" s="286"/>
      <c r="S75" s="286"/>
      <c r="T75" s="287">
        <f t="shared" si="10"/>
        <v>0</v>
      </c>
      <c r="U75" s="1015"/>
      <c r="V75" s="960"/>
      <c r="W75" s="963"/>
      <c r="X75" s="1015"/>
      <c r="Y75" s="960"/>
      <c r="Z75" s="963"/>
      <c r="AA75" s="285">
        <f>'様式2号（認証チェックシート）'!K66</f>
        <v>0</v>
      </c>
      <c r="AB75" s="286"/>
      <c r="AC75" s="286"/>
      <c r="AD75" s="287">
        <f t="shared" si="12"/>
        <v>0</v>
      </c>
      <c r="AE75" s="1015"/>
      <c r="AF75" s="960"/>
      <c r="AG75" s="963"/>
      <c r="AH75" s="377"/>
      <c r="AI75" s="380"/>
      <c r="AJ75" s="204"/>
      <c r="AK75" s="390"/>
      <c r="AL75" s="967"/>
      <c r="AN75" s="953"/>
    </row>
    <row r="76" spans="1:40" ht="71.099999999999994" customHeight="1">
      <c r="A76" s="8" t="s">
        <v>1</v>
      </c>
      <c r="B76" s="841" t="s">
        <v>582</v>
      </c>
      <c r="C76" s="1045" t="s">
        <v>9</v>
      </c>
      <c r="D76" s="922" t="s">
        <v>10</v>
      </c>
      <c r="E76" s="28" t="str">
        <f>'様式2号（認証チェックシート）'!E67</f>
        <v>□</v>
      </c>
      <c r="F76" s="516" t="s">
        <v>305</v>
      </c>
      <c r="G76" s="72"/>
      <c r="H76" s="36"/>
      <c r="I76" s="988" t="str">
        <f>'様式2号（認証チェックシート）'!L67</f>
        <v>【主な取組内容】
※なぜ、その製品・サービスが社会課題の解決に繋がるのかという観点も記載
※当該製品・サービスの貴社事業における位置づけ（従来技術の応用、新規技術として開発、新たな分野への挑戦、等）についても記載</v>
      </c>
      <c r="J76" s="1107" t="str">
        <f>前回申請情報!L65</f>
        <v>【主な取組内容】
※なぜ、その製品・サービスが社会課題の解決に繋がるのかという観点も記載
※当該製品・サービスの貴社事業における位置づけ（従来技術の応用、新規技術として開発、新たな分野への挑戦、等）についても記載</v>
      </c>
      <c r="K76" s="189"/>
      <c r="L76" s="197"/>
      <c r="M76" s="198"/>
      <c r="N76" s="955">
        <v>4</v>
      </c>
      <c r="O76" s="968">
        <v>6</v>
      </c>
      <c r="P76" s="1026">
        <f>N76+O76</f>
        <v>10</v>
      </c>
      <c r="Q76" s="279">
        <f>'様式2号（認証チェックシート）'!K67</f>
        <v>0</v>
      </c>
      <c r="R76" s="280" t="b">
        <f t="shared" si="9"/>
        <v>0</v>
      </c>
      <c r="S76" s="280">
        <v>2</v>
      </c>
      <c r="T76" s="281">
        <f t="shared" si="10"/>
        <v>0</v>
      </c>
      <c r="U76" s="974">
        <f>Q76+Q77+Q78+Q79</f>
        <v>0</v>
      </c>
      <c r="V76" s="958">
        <f>T76+T77+T78+T79+T80</f>
        <v>0</v>
      </c>
      <c r="W76" s="961">
        <f>U76+V76</f>
        <v>0</v>
      </c>
      <c r="X76" s="974">
        <v>4</v>
      </c>
      <c r="Y76" s="958">
        <v>6</v>
      </c>
      <c r="Z76" s="961">
        <f>X76+Y76</f>
        <v>10</v>
      </c>
      <c r="AA76" s="279">
        <f>'様式2号（認証チェックシート）'!K67</f>
        <v>0</v>
      </c>
      <c r="AB76" s="280" t="b">
        <f t="shared" si="11"/>
        <v>0</v>
      </c>
      <c r="AC76" s="280">
        <v>2</v>
      </c>
      <c r="AD76" s="281">
        <f t="shared" si="12"/>
        <v>0</v>
      </c>
      <c r="AE76" s="974">
        <f>AA76+AA77+AA78+AA79</f>
        <v>0</v>
      </c>
      <c r="AF76" s="958">
        <f>AD76+AD77+AD78+AD79+AD80</f>
        <v>0</v>
      </c>
      <c r="AG76" s="961">
        <f>AE76+AF76</f>
        <v>0</v>
      </c>
      <c r="AH76" s="377"/>
      <c r="AI76" s="378" t="s">
        <v>687</v>
      </c>
      <c r="AJ76" s="202" t="s">
        <v>333</v>
      </c>
      <c r="AK76" s="388" t="s">
        <v>687</v>
      </c>
      <c r="AL76" s="995"/>
      <c r="AN76" s="951" t="s">
        <v>342</v>
      </c>
    </row>
    <row r="77" spans="1:40" ht="71.099999999999994" customHeight="1">
      <c r="A77" s="8" t="s">
        <v>1</v>
      </c>
      <c r="B77" s="873"/>
      <c r="C77" s="1051"/>
      <c r="D77" s="923"/>
      <c r="E77" s="28" t="str">
        <f>'様式2号（認証チェックシート）'!E68</f>
        <v>□</v>
      </c>
      <c r="F77" s="516" t="s">
        <v>306</v>
      </c>
      <c r="G77" s="72"/>
      <c r="H77" s="36"/>
      <c r="I77" s="989"/>
      <c r="J77" s="1109"/>
      <c r="K77" s="183"/>
      <c r="L77" s="197"/>
      <c r="M77" s="198"/>
      <c r="N77" s="956"/>
      <c r="O77" s="969"/>
      <c r="P77" s="1027"/>
      <c r="Q77" s="282">
        <f>'様式2号（認証チェックシート）'!K68</f>
        <v>0</v>
      </c>
      <c r="R77" s="283" t="b">
        <f t="shared" si="9"/>
        <v>0</v>
      </c>
      <c r="S77" s="283">
        <v>1</v>
      </c>
      <c r="T77" s="284">
        <f t="shared" si="10"/>
        <v>0</v>
      </c>
      <c r="U77" s="979"/>
      <c r="V77" s="959"/>
      <c r="W77" s="962"/>
      <c r="X77" s="979"/>
      <c r="Y77" s="959"/>
      <c r="Z77" s="962"/>
      <c r="AA77" s="282">
        <f>'様式2号（認証チェックシート）'!K68</f>
        <v>0</v>
      </c>
      <c r="AB77" s="283" t="b">
        <f t="shared" si="11"/>
        <v>0</v>
      </c>
      <c r="AC77" s="283">
        <v>1</v>
      </c>
      <c r="AD77" s="284">
        <f t="shared" si="12"/>
        <v>0</v>
      </c>
      <c r="AE77" s="979"/>
      <c r="AF77" s="959"/>
      <c r="AG77" s="962"/>
      <c r="AH77" s="377"/>
      <c r="AI77" s="379" t="s">
        <v>687</v>
      </c>
      <c r="AJ77" s="203" t="s">
        <v>337</v>
      </c>
      <c r="AK77" s="389" t="s">
        <v>687</v>
      </c>
      <c r="AL77" s="996"/>
      <c r="AN77" s="985"/>
    </row>
    <row r="78" spans="1:40" ht="71.099999999999994" customHeight="1">
      <c r="A78" s="8" t="s">
        <v>1</v>
      </c>
      <c r="B78" s="873"/>
      <c r="C78" s="1051"/>
      <c r="D78" s="923"/>
      <c r="E78" s="28" t="str">
        <f>'様式2号（認証チェックシート）'!E69</f>
        <v>□</v>
      </c>
      <c r="F78" s="516" t="s">
        <v>73</v>
      </c>
      <c r="G78" s="72"/>
      <c r="H78" s="36"/>
      <c r="I78" s="989"/>
      <c r="J78" s="1109"/>
      <c r="K78" s="189"/>
      <c r="L78" s="197"/>
      <c r="M78" s="198"/>
      <c r="N78" s="956"/>
      <c r="O78" s="969"/>
      <c r="P78" s="1027"/>
      <c r="Q78" s="282">
        <f>'様式2号（認証チェックシート）'!K69</f>
        <v>0</v>
      </c>
      <c r="R78" s="283" t="b">
        <f t="shared" si="9"/>
        <v>0</v>
      </c>
      <c r="S78" s="283">
        <v>2</v>
      </c>
      <c r="T78" s="284">
        <f t="shared" si="10"/>
        <v>0</v>
      </c>
      <c r="U78" s="979"/>
      <c r="V78" s="959"/>
      <c r="W78" s="962"/>
      <c r="X78" s="979"/>
      <c r="Y78" s="959"/>
      <c r="Z78" s="962"/>
      <c r="AA78" s="282">
        <f>'様式2号（認証チェックシート）'!K69</f>
        <v>0</v>
      </c>
      <c r="AB78" s="283" t="b">
        <f t="shared" si="11"/>
        <v>0</v>
      </c>
      <c r="AC78" s="283">
        <v>2</v>
      </c>
      <c r="AD78" s="284">
        <f t="shared" si="12"/>
        <v>0</v>
      </c>
      <c r="AE78" s="979"/>
      <c r="AF78" s="959"/>
      <c r="AG78" s="962"/>
      <c r="AH78" s="377"/>
      <c r="AI78" s="379" t="s">
        <v>687</v>
      </c>
      <c r="AJ78" s="203" t="s">
        <v>334</v>
      </c>
      <c r="AK78" s="389" t="s">
        <v>687</v>
      </c>
      <c r="AL78" s="996"/>
      <c r="AN78" s="985"/>
    </row>
    <row r="79" spans="1:40" ht="86.1" customHeight="1">
      <c r="A79" s="9"/>
      <c r="B79" s="873"/>
      <c r="C79" s="1051"/>
      <c r="D79" s="923"/>
      <c r="E79" s="879" t="str">
        <f>'様式2号（認証チェックシート）'!E70</f>
        <v>□</v>
      </c>
      <c r="F79" s="1006" t="s">
        <v>207</v>
      </c>
      <c r="G79" s="210"/>
      <c r="H79" s="35"/>
      <c r="I79" s="989"/>
      <c r="J79" s="1109"/>
      <c r="K79" s="185"/>
      <c r="L79" s="197"/>
      <c r="M79" s="198"/>
      <c r="N79" s="956"/>
      <c r="O79" s="969"/>
      <c r="P79" s="1027"/>
      <c r="Q79" s="981">
        <f>'様式2号（認証チェックシート）'!K70</f>
        <v>0</v>
      </c>
      <c r="R79" s="283" t="b">
        <f t="shared" si="9"/>
        <v>0</v>
      </c>
      <c r="S79" s="283">
        <v>1</v>
      </c>
      <c r="T79" s="284">
        <f t="shared" si="10"/>
        <v>0</v>
      </c>
      <c r="U79" s="979"/>
      <c r="V79" s="959"/>
      <c r="W79" s="962"/>
      <c r="X79" s="979"/>
      <c r="Y79" s="959"/>
      <c r="Z79" s="962"/>
      <c r="AA79" s="981">
        <f>'様式2号（認証チェックシート）'!K70</f>
        <v>0</v>
      </c>
      <c r="AB79" s="283" t="b">
        <f t="shared" si="11"/>
        <v>0</v>
      </c>
      <c r="AC79" s="283">
        <v>1</v>
      </c>
      <c r="AD79" s="284">
        <f t="shared" si="12"/>
        <v>0</v>
      </c>
      <c r="AE79" s="979"/>
      <c r="AF79" s="959"/>
      <c r="AG79" s="962"/>
      <c r="AH79" s="377"/>
      <c r="AI79" s="379" t="s">
        <v>687</v>
      </c>
      <c r="AJ79" s="203" t="s">
        <v>336</v>
      </c>
      <c r="AK79" s="389" t="s">
        <v>687</v>
      </c>
      <c r="AL79" s="996"/>
      <c r="AN79" s="985"/>
    </row>
    <row r="80" spans="1:40" ht="86.1" customHeight="1" thickBot="1">
      <c r="A80" s="9"/>
      <c r="B80" s="874"/>
      <c r="C80" s="1052"/>
      <c r="D80" s="998"/>
      <c r="E80" s="1025"/>
      <c r="F80" s="1034"/>
      <c r="G80" s="210"/>
      <c r="H80" s="35"/>
      <c r="I80" s="990"/>
      <c r="J80" s="1110"/>
      <c r="K80" s="183"/>
      <c r="L80" s="197"/>
      <c r="M80" s="198"/>
      <c r="N80" s="1000"/>
      <c r="O80" s="970"/>
      <c r="P80" s="1028"/>
      <c r="Q80" s="982"/>
      <c r="R80" s="286" t="b">
        <f t="shared" si="9"/>
        <v>0</v>
      </c>
      <c r="S80" s="286">
        <v>2</v>
      </c>
      <c r="T80" s="287">
        <f t="shared" si="10"/>
        <v>0</v>
      </c>
      <c r="U80" s="982"/>
      <c r="V80" s="960"/>
      <c r="W80" s="963"/>
      <c r="X80" s="982"/>
      <c r="Y80" s="960"/>
      <c r="Z80" s="963"/>
      <c r="AA80" s="982"/>
      <c r="AB80" s="286" t="b">
        <f t="shared" si="11"/>
        <v>0</v>
      </c>
      <c r="AC80" s="286">
        <v>2</v>
      </c>
      <c r="AD80" s="287">
        <f t="shared" si="12"/>
        <v>0</v>
      </c>
      <c r="AE80" s="982"/>
      <c r="AF80" s="960"/>
      <c r="AG80" s="963"/>
      <c r="AH80" s="377"/>
      <c r="AI80" s="380" t="s">
        <v>687</v>
      </c>
      <c r="AJ80" s="204" t="s">
        <v>402</v>
      </c>
      <c r="AK80" s="390" t="s">
        <v>687</v>
      </c>
      <c r="AL80" s="997"/>
      <c r="AN80" s="986"/>
    </row>
    <row r="81" spans="1:40" ht="36" customHeight="1">
      <c r="A81" s="10" t="s">
        <v>2</v>
      </c>
      <c r="B81" s="871" t="s">
        <v>583</v>
      </c>
      <c r="C81" s="1070" t="s">
        <v>43</v>
      </c>
      <c r="D81" s="1068" t="s">
        <v>13</v>
      </c>
      <c r="E81" s="367" t="str">
        <f>'様式2号（認証チェックシート）'!E71</f>
        <v>□</v>
      </c>
      <c r="F81" s="516" t="s">
        <v>59</v>
      </c>
      <c r="G81" s="72"/>
      <c r="H81" s="36"/>
      <c r="I81" s="988" t="str">
        <f>'様式2号（認証チェックシート）'!L71</f>
        <v>【主な取組内容】</v>
      </c>
      <c r="J81" s="1107" t="str">
        <f>前回申請情報!L69</f>
        <v>【主な取組内容】</v>
      </c>
      <c r="K81" s="181"/>
      <c r="L81" s="197"/>
      <c r="M81" s="198"/>
      <c r="N81" s="955">
        <v>3</v>
      </c>
      <c r="O81" s="968"/>
      <c r="P81" s="1026">
        <f>N81+O81</f>
        <v>3</v>
      </c>
      <c r="Q81" s="279">
        <f>'様式2号（認証チェックシート）'!K71</f>
        <v>0</v>
      </c>
      <c r="R81" s="280"/>
      <c r="S81" s="280"/>
      <c r="T81" s="281">
        <f t="shared" si="10"/>
        <v>0</v>
      </c>
      <c r="U81" s="974">
        <f>Q81+Q82+Q83</f>
        <v>0</v>
      </c>
      <c r="V81" s="958"/>
      <c r="W81" s="961">
        <f>U81+V81</f>
        <v>0</v>
      </c>
      <c r="X81" s="974">
        <v>3</v>
      </c>
      <c r="Y81" s="958"/>
      <c r="Z81" s="961">
        <f>X81+Y81</f>
        <v>3</v>
      </c>
      <c r="AA81" s="279">
        <f>'様式2号（認証チェックシート）'!K71</f>
        <v>0</v>
      </c>
      <c r="AB81" s="280"/>
      <c r="AC81" s="280"/>
      <c r="AD81" s="281">
        <f t="shared" si="12"/>
        <v>0</v>
      </c>
      <c r="AE81" s="974">
        <f>AA81+AA82+AA83</f>
        <v>0</v>
      </c>
      <c r="AF81" s="958"/>
      <c r="AG81" s="961">
        <f>AE81+AF81</f>
        <v>0</v>
      </c>
      <c r="AH81" s="377"/>
      <c r="AI81" s="378"/>
      <c r="AJ81" s="202"/>
      <c r="AK81" s="388"/>
      <c r="AL81" s="977"/>
      <c r="AN81" s="951"/>
    </row>
    <row r="82" spans="1:40" ht="36" customHeight="1">
      <c r="A82" s="10" t="s">
        <v>2</v>
      </c>
      <c r="B82" s="882"/>
      <c r="C82" s="1036"/>
      <c r="D82" s="1069"/>
      <c r="E82" s="367" t="str">
        <f>'様式2号（認証チェックシート）'!E72</f>
        <v>□</v>
      </c>
      <c r="F82" s="516" t="s">
        <v>48</v>
      </c>
      <c r="G82" s="72"/>
      <c r="H82" s="36"/>
      <c r="I82" s="1002"/>
      <c r="J82" s="1111"/>
      <c r="K82" s="183"/>
      <c r="L82" s="197"/>
      <c r="M82" s="198"/>
      <c r="N82" s="1018"/>
      <c r="O82" s="1020"/>
      <c r="P82" s="1057"/>
      <c r="Q82" s="282">
        <f>'様式2号（認証チェックシート）'!K72</f>
        <v>0</v>
      </c>
      <c r="R82" s="283"/>
      <c r="S82" s="283"/>
      <c r="T82" s="284">
        <f t="shared" si="10"/>
        <v>0</v>
      </c>
      <c r="U82" s="1014"/>
      <c r="V82" s="1016"/>
      <c r="W82" s="1012"/>
      <c r="X82" s="1014"/>
      <c r="Y82" s="1016"/>
      <c r="Z82" s="1012"/>
      <c r="AA82" s="282">
        <f>'様式2号（認証チェックシート）'!K72</f>
        <v>0</v>
      </c>
      <c r="AB82" s="283"/>
      <c r="AC82" s="283"/>
      <c r="AD82" s="284">
        <f t="shared" si="12"/>
        <v>0</v>
      </c>
      <c r="AE82" s="1014"/>
      <c r="AF82" s="1016"/>
      <c r="AG82" s="1012"/>
      <c r="AH82" s="377"/>
      <c r="AI82" s="379"/>
      <c r="AJ82" s="203"/>
      <c r="AK82" s="389"/>
      <c r="AL82" s="1056"/>
      <c r="AN82" s="985"/>
    </row>
    <row r="83" spans="1:40" ht="36" customHeight="1" thickBot="1">
      <c r="A83" s="10" t="s">
        <v>2</v>
      </c>
      <c r="B83" s="883"/>
      <c r="C83" s="1036"/>
      <c r="D83" s="1069"/>
      <c r="E83" s="367" t="str">
        <f>'様式2号（認証チェックシート）'!E73</f>
        <v>□</v>
      </c>
      <c r="F83" s="516" t="s">
        <v>254</v>
      </c>
      <c r="G83" s="72"/>
      <c r="H83" s="36"/>
      <c r="I83" s="1003"/>
      <c r="J83" s="1108"/>
      <c r="K83" s="184"/>
      <c r="L83" s="197"/>
      <c r="M83" s="198"/>
      <c r="N83" s="1019"/>
      <c r="O83" s="1021"/>
      <c r="P83" s="1058"/>
      <c r="Q83" s="285">
        <f>'様式2号（認証チェックシート）'!K73</f>
        <v>0</v>
      </c>
      <c r="R83" s="286"/>
      <c r="S83" s="286"/>
      <c r="T83" s="287">
        <f t="shared" si="10"/>
        <v>0</v>
      </c>
      <c r="U83" s="1015"/>
      <c r="V83" s="1017"/>
      <c r="W83" s="1013"/>
      <c r="X83" s="1015"/>
      <c r="Y83" s="1017"/>
      <c r="Z83" s="1013"/>
      <c r="AA83" s="285">
        <f>'様式2号（認証チェックシート）'!K73</f>
        <v>0</v>
      </c>
      <c r="AB83" s="286"/>
      <c r="AC83" s="286"/>
      <c r="AD83" s="287">
        <f t="shared" si="12"/>
        <v>0</v>
      </c>
      <c r="AE83" s="1015"/>
      <c r="AF83" s="1017"/>
      <c r="AG83" s="1013"/>
      <c r="AH83" s="377"/>
      <c r="AI83" s="380"/>
      <c r="AJ83" s="204"/>
      <c r="AK83" s="390"/>
      <c r="AL83" s="978"/>
      <c r="AN83" s="986"/>
    </row>
    <row r="84" spans="1:40" ht="36" customHeight="1">
      <c r="A84" s="10" t="s">
        <v>2</v>
      </c>
      <c r="B84" s="871" t="s">
        <v>584</v>
      </c>
      <c r="C84" s="1070" t="s">
        <v>41</v>
      </c>
      <c r="D84" s="1068" t="s">
        <v>14</v>
      </c>
      <c r="E84" s="367" t="str">
        <f>'様式2号（認証チェックシート）'!E74</f>
        <v>□</v>
      </c>
      <c r="F84" s="516" t="s">
        <v>75</v>
      </c>
      <c r="G84" s="72"/>
      <c r="H84" s="36"/>
      <c r="I84" s="988" t="str">
        <f>'様式2号（認証チェックシート）'!L74</f>
        <v>【取得している認証がある場合】
認証名／取得年月：
【主な取組内容】</v>
      </c>
      <c r="J84" s="1107" t="str">
        <f>前回申請情報!L72</f>
        <v>【取得している認証がある場合】
認証名／取得年月：
【主な取組内容】</v>
      </c>
      <c r="K84" s="190"/>
      <c r="L84" s="197"/>
      <c r="M84" s="198"/>
      <c r="N84" s="955">
        <v>4</v>
      </c>
      <c r="O84" s="968">
        <v>2</v>
      </c>
      <c r="P84" s="1026">
        <f>N84+O84</f>
        <v>6</v>
      </c>
      <c r="Q84" s="279">
        <f>'様式2号（認証チェックシート）'!K74</f>
        <v>0</v>
      </c>
      <c r="R84" s="280" t="b">
        <f t="shared" ref="R84:R109" si="17">IF(AI84="■",TRUE,FALSE)</f>
        <v>0</v>
      </c>
      <c r="S84" s="280">
        <v>1</v>
      </c>
      <c r="T84" s="281">
        <f t="shared" si="10"/>
        <v>0</v>
      </c>
      <c r="U84" s="974">
        <f>Q84+Q85+Q86+Q87</f>
        <v>0</v>
      </c>
      <c r="V84" s="958">
        <f>T84+T85</f>
        <v>0</v>
      </c>
      <c r="W84" s="961">
        <f>U84+V84</f>
        <v>0</v>
      </c>
      <c r="X84" s="974">
        <v>4</v>
      </c>
      <c r="Y84" s="958">
        <v>2</v>
      </c>
      <c r="Z84" s="961">
        <f>X84+Y84</f>
        <v>6</v>
      </c>
      <c r="AA84" s="279">
        <f>'様式2号（認証チェックシート）'!K74</f>
        <v>0</v>
      </c>
      <c r="AB84" s="280" t="b">
        <f t="shared" ref="AB84:AB109" si="18">IF(AI84="■",TRUE,FALSE)</f>
        <v>0</v>
      </c>
      <c r="AC84" s="280">
        <v>1</v>
      </c>
      <c r="AD84" s="281">
        <f t="shared" si="12"/>
        <v>0</v>
      </c>
      <c r="AE84" s="974">
        <f>AA84+AA85+AA86+AA87</f>
        <v>0</v>
      </c>
      <c r="AF84" s="958">
        <f>AD84+AD85</f>
        <v>0</v>
      </c>
      <c r="AG84" s="961">
        <f>AE84+AF84</f>
        <v>0</v>
      </c>
      <c r="AH84" s="377"/>
      <c r="AI84" s="378" t="s">
        <v>687</v>
      </c>
      <c r="AJ84" s="202" t="s">
        <v>309</v>
      </c>
      <c r="AK84" s="388" t="s">
        <v>687</v>
      </c>
      <c r="AL84" s="977"/>
      <c r="AN84" s="951"/>
    </row>
    <row r="85" spans="1:40" ht="36" customHeight="1">
      <c r="A85" s="10" t="s">
        <v>2</v>
      </c>
      <c r="B85" s="882"/>
      <c r="C85" s="1036"/>
      <c r="D85" s="1069"/>
      <c r="E85" s="367" t="str">
        <f>'様式2号（認証チェックシート）'!E75</f>
        <v>□</v>
      </c>
      <c r="F85" s="516" t="s">
        <v>49</v>
      </c>
      <c r="G85" s="72"/>
      <c r="H85" s="36"/>
      <c r="I85" s="1002"/>
      <c r="J85" s="1111"/>
      <c r="K85" s="191"/>
      <c r="L85" s="197"/>
      <c r="M85" s="198"/>
      <c r="N85" s="1018"/>
      <c r="O85" s="1020"/>
      <c r="P85" s="1057"/>
      <c r="Q85" s="282">
        <f>'様式2号（認証チェックシート）'!K75</f>
        <v>0</v>
      </c>
      <c r="R85" s="283" t="b">
        <f t="shared" si="17"/>
        <v>0</v>
      </c>
      <c r="S85" s="283">
        <v>1</v>
      </c>
      <c r="T85" s="284">
        <f t="shared" ref="T85:T109" si="19">IFERROR(VLOOKUP(TRUE,R85:S85,2,FALSE),0)</f>
        <v>0</v>
      </c>
      <c r="U85" s="1014"/>
      <c r="V85" s="1016"/>
      <c r="W85" s="1012"/>
      <c r="X85" s="1014"/>
      <c r="Y85" s="1016"/>
      <c r="Z85" s="1012"/>
      <c r="AA85" s="282">
        <f>'様式2号（認証チェックシート）'!K75</f>
        <v>0</v>
      </c>
      <c r="AB85" s="283" t="b">
        <f t="shared" si="18"/>
        <v>0</v>
      </c>
      <c r="AC85" s="283">
        <v>1</v>
      </c>
      <c r="AD85" s="284">
        <f t="shared" ref="AD85:AD109" si="20">IFERROR(VLOOKUP(TRUE,AB85:AC85,2,FALSE),0)</f>
        <v>0</v>
      </c>
      <c r="AE85" s="1014"/>
      <c r="AF85" s="1016"/>
      <c r="AG85" s="1012"/>
      <c r="AH85" s="377"/>
      <c r="AI85" s="379" t="s">
        <v>687</v>
      </c>
      <c r="AJ85" s="203" t="s">
        <v>327</v>
      </c>
      <c r="AK85" s="389" t="s">
        <v>687</v>
      </c>
      <c r="AL85" s="1056"/>
      <c r="AN85" s="985"/>
    </row>
    <row r="86" spans="1:40" ht="45" customHeight="1">
      <c r="A86" s="10" t="s">
        <v>2</v>
      </c>
      <c r="B86" s="882"/>
      <c r="C86" s="1036"/>
      <c r="D86" s="1069"/>
      <c r="E86" s="367" t="str">
        <f>'様式2号（認証チェックシート）'!E76</f>
        <v>□</v>
      </c>
      <c r="F86" s="516" t="s">
        <v>50</v>
      </c>
      <c r="G86" s="72"/>
      <c r="H86" s="36"/>
      <c r="I86" s="1002"/>
      <c r="J86" s="1111"/>
      <c r="K86" s="183"/>
      <c r="L86" s="197"/>
      <c r="M86" s="198"/>
      <c r="N86" s="1018"/>
      <c r="O86" s="1020"/>
      <c r="P86" s="1057"/>
      <c r="Q86" s="282">
        <f>'様式2号（認証チェックシート）'!K76</f>
        <v>0</v>
      </c>
      <c r="R86" s="283"/>
      <c r="S86" s="283"/>
      <c r="T86" s="284">
        <f t="shared" si="19"/>
        <v>0</v>
      </c>
      <c r="U86" s="1014"/>
      <c r="V86" s="1016"/>
      <c r="W86" s="1012"/>
      <c r="X86" s="1014"/>
      <c r="Y86" s="1016"/>
      <c r="Z86" s="1012"/>
      <c r="AA86" s="282">
        <f>'様式2号（認証チェックシート）'!K76</f>
        <v>0</v>
      </c>
      <c r="AB86" s="283"/>
      <c r="AC86" s="283"/>
      <c r="AD86" s="284">
        <f t="shared" si="20"/>
        <v>0</v>
      </c>
      <c r="AE86" s="1014"/>
      <c r="AF86" s="1016"/>
      <c r="AG86" s="1012"/>
      <c r="AH86" s="377"/>
      <c r="AI86" s="379"/>
      <c r="AJ86" s="203"/>
      <c r="AK86" s="389"/>
      <c r="AL86" s="1056"/>
      <c r="AN86" s="985"/>
    </row>
    <row r="87" spans="1:40" ht="36" customHeight="1" thickBot="1">
      <c r="A87" s="10" t="s">
        <v>2</v>
      </c>
      <c r="B87" s="883"/>
      <c r="C87" s="1036"/>
      <c r="D87" s="1069"/>
      <c r="E87" s="367" t="str">
        <f>'様式2号（認証チェックシート）'!E77</f>
        <v>□</v>
      </c>
      <c r="F87" s="516" t="s">
        <v>61</v>
      </c>
      <c r="G87" s="72"/>
      <c r="H87" s="36"/>
      <c r="I87" s="1003"/>
      <c r="J87" s="1108"/>
      <c r="K87" s="192"/>
      <c r="L87" s="197"/>
      <c r="M87" s="198"/>
      <c r="N87" s="1019"/>
      <c r="O87" s="1021"/>
      <c r="P87" s="1058"/>
      <c r="Q87" s="285">
        <f>'様式2号（認証チェックシート）'!K77</f>
        <v>0</v>
      </c>
      <c r="R87" s="286"/>
      <c r="S87" s="286"/>
      <c r="T87" s="287">
        <f t="shared" si="19"/>
        <v>0</v>
      </c>
      <c r="U87" s="1015"/>
      <c r="V87" s="1017"/>
      <c r="W87" s="1013"/>
      <c r="X87" s="1015"/>
      <c r="Y87" s="1017"/>
      <c r="Z87" s="1013"/>
      <c r="AA87" s="285">
        <f>'様式2号（認証チェックシート）'!K77</f>
        <v>0</v>
      </c>
      <c r="AB87" s="286"/>
      <c r="AC87" s="286"/>
      <c r="AD87" s="287">
        <f t="shared" si="20"/>
        <v>0</v>
      </c>
      <c r="AE87" s="1015"/>
      <c r="AF87" s="1017"/>
      <c r="AG87" s="1013"/>
      <c r="AH87" s="377"/>
      <c r="AI87" s="380"/>
      <c r="AJ87" s="204"/>
      <c r="AK87" s="390"/>
      <c r="AL87" s="978"/>
      <c r="AN87" s="986"/>
    </row>
    <row r="88" spans="1:40" ht="36" customHeight="1">
      <c r="A88" s="10" t="s">
        <v>2</v>
      </c>
      <c r="B88" s="871" t="s">
        <v>585</v>
      </c>
      <c r="C88" s="1071" t="s">
        <v>15</v>
      </c>
      <c r="D88" s="922" t="s">
        <v>16</v>
      </c>
      <c r="E88" s="367" t="str">
        <f>'様式2号（認証チェックシート）'!E78</f>
        <v>□</v>
      </c>
      <c r="F88" s="516" t="s">
        <v>51</v>
      </c>
      <c r="G88" s="72"/>
      <c r="H88" s="36"/>
      <c r="I88" s="988" t="str">
        <f>'様式2号（認証チェックシート）'!L78</f>
        <v>【主な取組内容】</v>
      </c>
      <c r="J88" s="1107" t="str">
        <f>前回申請情報!L76</f>
        <v>【主な取組内容】</v>
      </c>
      <c r="K88" s="193"/>
      <c r="L88" s="197"/>
      <c r="M88" s="198"/>
      <c r="N88" s="955">
        <v>2</v>
      </c>
      <c r="O88" s="968">
        <v>2</v>
      </c>
      <c r="P88" s="1026">
        <f>N88+O88</f>
        <v>4</v>
      </c>
      <c r="Q88" s="279">
        <f>'様式2号（認証チェックシート）'!K78</f>
        <v>0</v>
      </c>
      <c r="R88" s="280" t="b">
        <f t="shared" si="17"/>
        <v>0</v>
      </c>
      <c r="S88" s="280">
        <v>1</v>
      </c>
      <c r="T88" s="281">
        <f t="shared" si="19"/>
        <v>0</v>
      </c>
      <c r="U88" s="974">
        <f>Q88+Q89</f>
        <v>0</v>
      </c>
      <c r="V88" s="958">
        <f>T88+T89</f>
        <v>0</v>
      </c>
      <c r="W88" s="961">
        <f>U88+V88</f>
        <v>0</v>
      </c>
      <c r="X88" s="974">
        <v>2</v>
      </c>
      <c r="Y88" s="958">
        <v>2</v>
      </c>
      <c r="Z88" s="961">
        <f>X88+Y88</f>
        <v>4</v>
      </c>
      <c r="AA88" s="279">
        <f>'様式2号（認証チェックシート）'!K78</f>
        <v>0</v>
      </c>
      <c r="AB88" s="280" t="b">
        <f t="shared" si="18"/>
        <v>0</v>
      </c>
      <c r="AC88" s="280">
        <v>1</v>
      </c>
      <c r="AD88" s="281">
        <f t="shared" si="20"/>
        <v>0</v>
      </c>
      <c r="AE88" s="974">
        <f>AA88+AA89</f>
        <v>0</v>
      </c>
      <c r="AF88" s="958">
        <f>AD88+AD89</f>
        <v>0</v>
      </c>
      <c r="AG88" s="961">
        <f>AE88+AF88</f>
        <v>0</v>
      </c>
      <c r="AH88" s="377"/>
      <c r="AI88" s="378" t="s">
        <v>687</v>
      </c>
      <c r="AJ88" s="202" t="s">
        <v>309</v>
      </c>
      <c r="AK88" s="388" t="s">
        <v>687</v>
      </c>
      <c r="AL88" s="977"/>
      <c r="AN88" s="951"/>
    </row>
    <row r="89" spans="1:40" ht="36" customHeight="1" thickBot="1">
      <c r="A89" s="10" t="s">
        <v>2</v>
      </c>
      <c r="B89" s="883"/>
      <c r="C89" s="986"/>
      <c r="D89" s="954"/>
      <c r="E89" s="367" t="str">
        <f>'様式2号（認証チェックシート）'!E79</f>
        <v>□</v>
      </c>
      <c r="F89" s="516" t="s">
        <v>57</v>
      </c>
      <c r="G89" s="72"/>
      <c r="H89" s="36"/>
      <c r="I89" s="1003"/>
      <c r="J89" s="1108"/>
      <c r="K89" s="185"/>
      <c r="L89" s="197"/>
      <c r="M89" s="198"/>
      <c r="N89" s="1019"/>
      <c r="O89" s="1021"/>
      <c r="P89" s="1058"/>
      <c r="Q89" s="285">
        <f>'様式2号（認証チェックシート）'!K79</f>
        <v>0</v>
      </c>
      <c r="R89" s="286" t="b">
        <f t="shared" si="17"/>
        <v>0</v>
      </c>
      <c r="S89" s="286">
        <v>1</v>
      </c>
      <c r="T89" s="287">
        <f t="shared" si="19"/>
        <v>0</v>
      </c>
      <c r="U89" s="1015"/>
      <c r="V89" s="1017"/>
      <c r="W89" s="1013"/>
      <c r="X89" s="1015"/>
      <c r="Y89" s="1017"/>
      <c r="Z89" s="1013"/>
      <c r="AA89" s="285">
        <f>'様式2号（認証チェックシート）'!K79</f>
        <v>0</v>
      </c>
      <c r="AB89" s="286" t="b">
        <f t="shared" si="18"/>
        <v>0</v>
      </c>
      <c r="AC89" s="286">
        <v>1</v>
      </c>
      <c r="AD89" s="287">
        <f t="shared" si="20"/>
        <v>0</v>
      </c>
      <c r="AE89" s="1015"/>
      <c r="AF89" s="1017"/>
      <c r="AG89" s="1013"/>
      <c r="AH89" s="377"/>
      <c r="AI89" s="380" t="s">
        <v>687</v>
      </c>
      <c r="AJ89" s="204" t="s">
        <v>327</v>
      </c>
      <c r="AK89" s="390" t="s">
        <v>687</v>
      </c>
      <c r="AL89" s="978"/>
      <c r="AN89" s="986"/>
    </row>
    <row r="90" spans="1:40" ht="57" customHeight="1">
      <c r="A90" s="10" t="s">
        <v>2</v>
      </c>
      <c r="B90" s="871" t="s">
        <v>586</v>
      </c>
      <c r="C90" s="1071" t="s">
        <v>30</v>
      </c>
      <c r="D90" s="922" t="s">
        <v>20</v>
      </c>
      <c r="E90" s="367" t="str">
        <f>'様式2号（認証チェックシート）'!E80</f>
        <v>□</v>
      </c>
      <c r="F90" s="516" t="s">
        <v>255</v>
      </c>
      <c r="G90" s="72"/>
      <c r="H90" s="36"/>
      <c r="I90" s="988" t="str">
        <f>'様式2号（認証チェックシート）'!L80</f>
        <v>【主な取組内容】</v>
      </c>
      <c r="J90" s="1107" t="str">
        <f>前回申請情報!L78</f>
        <v>【主な取組内容】</v>
      </c>
      <c r="K90" s="183"/>
      <c r="L90" s="197"/>
      <c r="M90" s="198"/>
      <c r="N90" s="955">
        <v>3</v>
      </c>
      <c r="O90" s="968">
        <v>2</v>
      </c>
      <c r="P90" s="1026">
        <f>N90+O90+N93+O93</f>
        <v>13</v>
      </c>
      <c r="Q90" s="279">
        <f>'様式2号（認証チェックシート）'!K80</f>
        <v>0</v>
      </c>
      <c r="R90" s="280" t="b">
        <f t="shared" si="17"/>
        <v>0</v>
      </c>
      <c r="S90" s="280">
        <v>1</v>
      </c>
      <c r="T90" s="281">
        <f t="shared" si="19"/>
        <v>0</v>
      </c>
      <c r="U90" s="974">
        <f>Q90+Q91+Q92</f>
        <v>0</v>
      </c>
      <c r="V90" s="958">
        <f>T90+T91</f>
        <v>0</v>
      </c>
      <c r="W90" s="961">
        <f>U90+V90+U93+V93</f>
        <v>0</v>
      </c>
      <c r="X90" s="974">
        <v>3</v>
      </c>
      <c r="Y90" s="958">
        <v>2</v>
      </c>
      <c r="Z90" s="961">
        <f>X90+Y90+X93+Y93</f>
        <v>13</v>
      </c>
      <c r="AA90" s="279">
        <f>'様式2号（認証チェックシート）'!K80</f>
        <v>0</v>
      </c>
      <c r="AB90" s="280" t="b">
        <f t="shared" si="18"/>
        <v>0</v>
      </c>
      <c r="AC90" s="280">
        <v>1</v>
      </c>
      <c r="AD90" s="293">
        <f t="shared" si="20"/>
        <v>0</v>
      </c>
      <c r="AE90" s="974">
        <f>AA90+AA91+AA92</f>
        <v>0</v>
      </c>
      <c r="AF90" s="958">
        <f>AD90+AD91</f>
        <v>0</v>
      </c>
      <c r="AG90" s="961">
        <f>AE90+AF90+AE93+AF93</f>
        <v>0</v>
      </c>
      <c r="AH90" s="377"/>
      <c r="AI90" s="378" t="s">
        <v>687</v>
      </c>
      <c r="AJ90" s="202" t="s">
        <v>309</v>
      </c>
      <c r="AK90" s="388" t="s">
        <v>687</v>
      </c>
      <c r="AL90" s="1032"/>
      <c r="AN90" s="951"/>
    </row>
    <row r="91" spans="1:40" ht="36" customHeight="1">
      <c r="A91" s="10"/>
      <c r="B91" s="882"/>
      <c r="C91" s="1072"/>
      <c r="D91" s="923"/>
      <c r="E91" s="367" t="str">
        <f>'様式2号（認証チェックシート）'!E81</f>
        <v>□</v>
      </c>
      <c r="F91" s="516" t="s">
        <v>65</v>
      </c>
      <c r="G91" s="72"/>
      <c r="H91" s="36"/>
      <c r="I91" s="989"/>
      <c r="J91" s="1109"/>
      <c r="K91" s="182"/>
      <c r="L91" s="197"/>
      <c r="M91" s="198"/>
      <c r="N91" s="956"/>
      <c r="O91" s="969"/>
      <c r="P91" s="1027"/>
      <c r="Q91" s="282">
        <f>'様式2号（認証チェックシート）'!K81</f>
        <v>0</v>
      </c>
      <c r="R91" s="283" t="b">
        <f t="shared" si="17"/>
        <v>0</v>
      </c>
      <c r="S91" s="283">
        <v>1</v>
      </c>
      <c r="T91" s="284">
        <f t="shared" si="19"/>
        <v>0</v>
      </c>
      <c r="U91" s="979"/>
      <c r="V91" s="959"/>
      <c r="W91" s="962"/>
      <c r="X91" s="979"/>
      <c r="Y91" s="959"/>
      <c r="Z91" s="962"/>
      <c r="AA91" s="282">
        <f>'様式2号（認証チェックシート）'!K81</f>
        <v>0</v>
      </c>
      <c r="AB91" s="283" t="b">
        <f t="shared" si="18"/>
        <v>0</v>
      </c>
      <c r="AC91" s="283">
        <v>1</v>
      </c>
      <c r="AD91" s="292">
        <f t="shared" si="20"/>
        <v>0</v>
      </c>
      <c r="AE91" s="979"/>
      <c r="AF91" s="959"/>
      <c r="AG91" s="962"/>
      <c r="AH91" s="377"/>
      <c r="AI91" s="379" t="s">
        <v>687</v>
      </c>
      <c r="AJ91" s="203" t="s">
        <v>327</v>
      </c>
      <c r="AK91" s="389" t="s">
        <v>687</v>
      </c>
      <c r="AL91" s="1032"/>
      <c r="AN91" s="985"/>
    </row>
    <row r="92" spans="1:40" ht="36" customHeight="1" thickBot="1">
      <c r="A92" s="10" t="s">
        <v>2</v>
      </c>
      <c r="B92" s="882"/>
      <c r="C92" s="1072"/>
      <c r="D92" s="954"/>
      <c r="E92" s="367" t="str">
        <f>'様式2号（認証チェックシート）'!E82</f>
        <v>□</v>
      </c>
      <c r="F92" s="516" t="s">
        <v>66</v>
      </c>
      <c r="G92" s="72"/>
      <c r="H92" s="36"/>
      <c r="I92" s="1003"/>
      <c r="J92" s="1108"/>
      <c r="K92" s="182"/>
      <c r="L92" s="197"/>
      <c r="M92" s="198"/>
      <c r="N92" s="957"/>
      <c r="O92" s="969"/>
      <c r="P92" s="1027"/>
      <c r="Q92" s="285">
        <f>'様式2号（認証チェックシート）'!K82</f>
        <v>0</v>
      </c>
      <c r="R92" s="286"/>
      <c r="S92" s="286"/>
      <c r="T92" s="287">
        <f t="shared" si="19"/>
        <v>0</v>
      </c>
      <c r="U92" s="975"/>
      <c r="V92" s="976"/>
      <c r="W92" s="962"/>
      <c r="X92" s="975"/>
      <c r="Y92" s="959"/>
      <c r="Z92" s="962"/>
      <c r="AA92" s="285">
        <f>'様式2号（認証チェックシート）'!K82</f>
        <v>0</v>
      </c>
      <c r="AB92" s="286" t="b">
        <f t="shared" si="18"/>
        <v>0</v>
      </c>
      <c r="AC92" s="286"/>
      <c r="AD92" s="294">
        <f t="shared" si="20"/>
        <v>0</v>
      </c>
      <c r="AE92" s="975"/>
      <c r="AF92" s="976"/>
      <c r="AG92" s="962"/>
      <c r="AH92" s="377"/>
      <c r="AI92" s="380"/>
      <c r="AJ92" s="204"/>
      <c r="AK92" s="390"/>
      <c r="AL92" s="1032"/>
      <c r="AN92" s="985"/>
    </row>
    <row r="93" spans="1:40" ht="93" customHeight="1">
      <c r="A93" s="10" t="s">
        <v>2</v>
      </c>
      <c r="B93" s="882"/>
      <c r="C93" s="1072"/>
      <c r="D93" s="1074" t="s">
        <v>261</v>
      </c>
      <c r="E93" s="367" t="str">
        <f>'様式2号（認証チェックシート）'!E83</f>
        <v>□</v>
      </c>
      <c r="F93" s="516" t="s">
        <v>259</v>
      </c>
      <c r="G93" s="72"/>
      <c r="H93" s="36"/>
      <c r="I93" s="988" t="str">
        <f>'様式2号（認証チェックシート）'!L83</f>
        <v>【SDGsへの貢献を言及している場合】
言及している媒体（企業理念、HP、中期経営計画等）：
【SDGs目標を明示している場合】
目標番号と言及している媒体（HP、中期経営計画等）：
※達成年度や数値目標がある場合は、その概要も記載</v>
      </c>
      <c r="J93" s="1107" t="str">
        <f>前回申請情報!L81</f>
        <v>【SDGsへの貢献を言及している場合】
言及している媒体（企業理念、HP、中期経営計画等）：
【SDGs目標を明示している場合】
目標番号と言及している媒体（HP、中期経営計画等）：
※達成年度や数値目標がある場合は、その概要も記載</v>
      </c>
      <c r="K93" s="879" t="s">
        <v>208</v>
      </c>
      <c r="L93" s="197"/>
      <c r="M93" s="198"/>
      <c r="N93" s="999">
        <v>3</v>
      </c>
      <c r="O93" s="980">
        <v>5</v>
      </c>
      <c r="P93" s="1027"/>
      <c r="Q93" s="279">
        <f>'様式2号（認証チェックシート）'!K83</f>
        <v>0</v>
      </c>
      <c r="R93" s="280" t="b">
        <f t="shared" si="17"/>
        <v>0</v>
      </c>
      <c r="S93" s="280">
        <v>2</v>
      </c>
      <c r="T93" s="281">
        <f t="shared" si="19"/>
        <v>0</v>
      </c>
      <c r="U93" s="981">
        <f>Q93+Q94</f>
        <v>0</v>
      </c>
      <c r="V93" s="983">
        <f>T93+T94</f>
        <v>0</v>
      </c>
      <c r="W93" s="962"/>
      <c r="X93" s="981">
        <v>3</v>
      </c>
      <c r="Y93" s="983">
        <v>5</v>
      </c>
      <c r="Z93" s="962"/>
      <c r="AA93" s="279">
        <f>'様式2号（認証チェックシート）'!K83</f>
        <v>0</v>
      </c>
      <c r="AB93" s="280" t="b">
        <f t="shared" si="18"/>
        <v>0</v>
      </c>
      <c r="AC93" s="280">
        <v>2</v>
      </c>
      <c r="AD93" s="281">
        <f t="shared" si="20"/>
        <v>0</v>
      </c>
      <c r="AE93" s="981">
        <f>AA93+AA94</f>
        <v>0</v>
      </c>
      <c r="AF93" s="983">
        <f>AD93+AD94</f>
        <v>0</v>
      </c>
      <c r="AG93" s="962"/>
      <c r="AH93" s="377"/>
      <c r="AI93" s="378" t="s">
        <v>687</v>
      </c>
      <c r="AJ93" s="202" t="s">
        <v>328</v>
      </c>
      <c r="AK93" s="388" t="s">
        <v>687</v>
      </c>
      <c r="AL93" s="1032"/>
      <c r="AN93" s="951" t="s">
        <v>256</v>
      </c>
    </row>
    <row r="94" spans="1:40" ht="93" customHeight="1" thickBot="1">
      <c r="A94" s="10"/>
      <c r="B94" s="883"/>
      <c r="C94" s="1073"/>
      <c r="D94" s="1075"/>
      <c r="E94" s="367" t="str">
        <f>'様式2号（認証チェックシート）'!E84</f>
        <v>□</v>
      </c>
      <c r="F94" s="516" t="s">
        <v>260</v>
      </c>
      <c r="G94" s="72"/>
      <c r="H94" s="36"/>
      <c r="I94" s="1003"/>
      <c r="J94" s="1108"/>
      <c r="K94" s="880"/>
      <c r="L94" s="197"/>
      <c r="M94" s="198"/>
      <c r="N94" s="1000"/>
      <c r="O94" s="970"/>
      <c r="P94" s="1028"/>
      <c r="Q94" s="285">
        <f>'様式2号（認証チェックシート）'!K84</f>
        <v>0</v>
      </c>
      <c r="R94" s="286" t="b">
        <f t="shared" si="17"/>
        <v>0</v>
      </c>
      <c r="S94" s="286">
        <v>3</v>
      </c>
      <c r="T94" s="287">
        <f t="shared" si="19"/>
        <v>0</v>
      </c>
      <c r="U94" s="982"/>
      <c r="V94" s="960"/>
      <c r="W94" s="963"/>
      <c r="X94" s="982"/>
      <c r="Y94" s="960"/>
      <c r="Z94" s="963"/>
      <c r="AA94" s="285">
        <f>'様式2号（認証チェックシート）'!K84</f>
        <v>0</v>
      </c>
      <c r="AB94" s="286" t="b">
        <f t="shared" si="18"/>
        <v>0</v>
      </c>
      <c r="AC94" s="286">
        <v>3</v>
      </c>
      <c r="AD94" s="287">
        <f t="shared" si="20"/>
        <v>0</v>
      </c>
      <c r="AE94" s="982"/>
      <c r="AF94" s="960"/>
      <c r="AG94" s="963"/>
      <c r="AH94" s="377"/>
      <c r="AI94" s="380" t="s">
        <v>687</v>
      </c>
      <c r="AJ94" s="204" t="s">
        <v>329</v>
      </c>
      <c r="AK94" s="390" t="s">
        <v>687</v>
      </c>
      <c r="AL94" s="1032"/>
      <c r="AN94" s="986"/>
    </row>
    <row r="95" spans="1:40" ht="41.1" customHeight="1">
      <c r="A95" s="10" t="s">
        <v>2</v>
      </c>
      <c r="B95" s="871" t="s">
        <v>587</v>
      </c>
      <c r="C95" s="1071" t="s">
        <v>31</v>
      </c>
      <c r="D95" s="1053" t="s">
        <v>257</v>
      </c>
      <c r="E95" s="367" t="str">
        <f>'様式2号（認証チェックシート）'!E85</f>
        <v>□</v>
      </c>
      <c r="F95" s="516" t="s">
        <v>52</v>
      </c>
      <c r="G95" s="72"/>
      <c r="H95" s="36"/>
      <c r="I95" s="988" t="str">
        <f>'様式2号（認証チェックシート）'!L85</f>
        <v>【主な取組内容】</v>
      </c>
      <c r="J95" s="1107" t="str">
        <f>前回申請情報!L83</f>
        <v>【主な取組内容】</v>
      </c>
      <c r="K95" s="181"/>
      <c r="L95" s="197"/>
      <c r="M95" s="198"/>
      <c r="N95" s="955">
        <v>2</v>
      </c>
      <c r="O95" s="968">
        <v>2</v>
      </c>
      <c r="P95" s="1026">
        <f>N95+O95</f>
        <v>4</v>
      </c>
      <c r="Q95" s="279">
        <f>'様式2号（認証チェックシート）'!K85</f>
        <v>0</v>
      </c>
      <c r="R95" s="280" t="b">
        <f t="shared" si="17"/>
        <v>0</v>
      </c>
      <c r="S95" s="280">
        <v>1</v>
      </c>
      <c r="T95" s="281">
        <f t="shared" si="19"/>
        <v>0</v>
      </c>
      <c r="U95" s="974">
        <f>Q95+Q96</f>
        <v>0</v>
      </c>
      <c r="V95" s="958">
        <f>T95+T96</f>
        <v>0</v>
      </c>
      <c r="W95" s="961">
        <f>U95+V95</f>
        <v>0</v>
      </c>
      <c r="X95" s="974">
        <v>2</v>
      </c>
      <c r="Y95" s="958">
        <v>2</v>
      </c>
      <c r="Z95" s="961">
        <f>X95+Y95</f>
        <v>4</v>
      </c>
      <c r="AA95" s="279">
        <f>'様式2号（認証チェックシート）'!K85</f>
        <v>0</v>
      </c>
      <c r="AB95" s="280" t="b">
        <f t="shared" si="18"/>
        <v>0</v>
      </c>
      <c r="AC95" s="280">
        <v>1</v>
      </c>
      <c r="AD95" s="281">
        <f t="shared" si="20"/>
        <v>0</v>
      </c>
      <c r="AE95" s="974">
        <f>AA95+AA96</f>
        <v>0</v>
      </c>
      <c r="AF95" s="958">
        <f>AD95+AD96</f>
        <v>0</v>
      </c>
      <c r="AG95" s="961">
        <f>AE95+AF95</f>
        <v>0</v>
      </c>
      <c r="AH95" s="377"/>
      <c r="AI95" s="378" t="s">
        <v>687</v>
      </c>
      <c r="AJ95" s="202" t="s">
        <v>309</v>
      </c>
      <c r="AK95" s="388" t="s">
        <v>687</v>
      </c>
      <c r="AL95" s="977"/>
      <c r="AN95" s="951" t="s">
        <v>492</v>
      </c>
    </row>
    <row r="96" spans="1:40" ht="43.35" customHeight="1" thickBot="1">
      <c r="A96" s="10" t="s">
        <v>2</v>
      </c>
      <c r="B96" s="883"/>
      <c r="C96" s="986"/>
      <c r="D96" s="1055"/>
      <c r="E96" s="367" t="str">
        <f>'様式2号（認証チェックシート）'!E86</f>
        <v>□</v>
      </c>
      <c r="F96" s="516" t="s">
        <v>42</v>
      </c>
      <c r="G96" s="72"/>
      <c r="H96" s="36"/>
      <c r="I96" s="1003"/>
      <c r="J96" s="1108"/>
      <c r="K96" s="185"/>
      <c r="L96" s="197"/>
      <c r="M96" s="198"/>
      <c r="N96" s="1000"/>
      <c r="O96" s="970"/>
      <c r="P96" s="1028"/>
      <c r="Q96" s="285">
        <f>'様式2号（認証チェックシート）'!K86</f>
        <v>0</v>
      </c>
      <c r="R96" s="286" t="b">
        <f t="shared" si="17"/>
        <v>0</v>
      </c>
      <c r="S96" s="286">
        <v>1</v>
      </c>
      <c r="T96" s="287">
        <f t="shared" si="19"/>
        <v>0</v>
      </c>
      <c r="U96" s="982"/>
      <c r="V96" s="960"/>
      <c r="W96" s="963"/>
      <c r="X96" s="982"/>
      <c r="Y96" s="960"/>
      <c r="Z96" s="963"/>
      <c r="AA96" s="285">
        <f>'様式2号（認証チェックシート）'!K86</f>
        <v>0</v>
      </c>
      <c r="AB96" s="286" t="b">
        <f t="shared" si="18"/>
        <v>0</v>
      </c>
      <c r="AC96" s="286">
        <v>1</v>
      </c>
      <c r="AD96" s="287">
        <f t="shared" si="20"/>
        <v>0</v>
      </c>
      <c r="AE96" s="982"/>
      <c r="AF96" s="960"/>
      <c r="AG96" s="963"/>
      <c r="AH96" s="377"/>
      <c r="AI96" s="380" t="s">
        <v>687</v>
      </c>
      <c r="AJ96" s="204" t="s">
        <v>327</v>
      </c>
      <c r="AK96" s="390" t="s">
        <v>687</v>
      </c>
      <c r="AL96" s="967"/>
      <c r="AN96" s="986"/>
    </row>
    <row r="97" spans="1:61" ht="75.599999999999994" customHeight="1" thickBot="1">
      <c r="A97" s="11" t="s">
        <v>3</v>
      </c>
      <c r="B97" s="108" t="s">
        <v>588</v>
      </c>
      <c r="C97" s="113" t="s">
        <v>181</v>
      </c>
      <c r="D97" s="109" t="s">
        <v>32</v>
      </c>
      <c r="E97" s="72" t="str">
        <f>'様式2号（認証チェックシート）'!E87</f>
        <v>□</v>
      </c>
      <c r="F97" s="516" t="s">
        <v>182</v>
      </c>
      <c r="G97" s="72"/>
      <c r="H97" s="36"/>
      <c r="I97" s="218" t="str">
        <f>'様式2号（認証チェックシート）'!L87</f>
        <v>(記載不要）</v>
      </c>
      <c r="J97" s="387" t="str">
        <f>前回申請情報!L85</f>
        <v>(記載不要）</v>
      </c>
      <c r="K97" s="194"/>
      <c r="L97" s="197"/>
      <c r="M97" s="198"/>
      <c r="N97" s="213">
        <v>3</v>
      </c>
      <c r="O97" s="219">
        <v>0</v>
      </c>
      <c r="P97" s="214">
        <f>N97+O97</f>
        <v>3</v>
      </c>
      <c r="Q97" s="295">
        <f>'様式2号（認証チェックシート）'!K87</f>
        <v>0</v>
      </c>
      <c r="R97" s="296"/>
      <c r="S97" s="296"/>
      <c r="T97" s="297">
        <f t="shared" si="19"/>
        <v>0</v>
      </c>
      <c r="U97" s="295">
        <f>Q97</f>
        <v>0</v>
      </c>
      <c r="V97" s="296"/>
      <c r="W97" s="297">
        <f>U97+V97</f>
        <v>0</v>
      </c>
      <c r="X97" s="295">
        <v>3</v>
      </c>
      <c r="Y97" s="296">
        <v>0</v>
      </c>
      <c r="Z97" s="297">
        <f>X97+Y97</f>
        <v>3</v>
      </c>
      <c r="AA97" s="295">
        <f>'様式2号（認証チェックシート）'!K87</f>
        <v>0</v>
      </c>
      <c r="AB97" s="296"/>
      <c r="AC97" s="296"/>
      <c r="AD97" s="297">
        <f t="shared" si="20"/>
        <v>0</v>
      </c>
      <c r="AE97" s="295">
        <f>AA97</f>
        <v>0</v>
      </c>
      <c r="AF97" s="296"/>
      <c r="AG97" s="297">
        <f>AE97+AF97</f>
        <v>0</v>
      </c>
      <c r="AH97" s="377"/>
      <c r="AI97" s="385"/>
      <c r="AJ97" s="220"/>
      <c r="AK97" s="395"/>
      <c r="AL97" s="325"/>
      <c r="AN97" s="112"/>
    </row>
    <row r="98" spans="1:61" ht="104.45" customHeight="1">
      <c r="A98" s="11" t="s">
        <v>3</v>
      </c>
      <c r="B98" s="895" t="s">
        <v>589</v>
      </c>
      <c r="C98" s="1077" t="s">
        <v>183</v>
      </c>
      <c r="D98" s="922" t="s">
        <v>19</v>
      </c>
      <c r="E98" s="685" t="str">
        <f>'様式2号（認証チェックシート）'!E88</f>
        <v>□</v>
      </c>
      <c r="F98" s="1006" t="s">
        <v>359</v>
      </c>
      <c r="G98" s="72"/>
      <c r="H98" s="36"/>
      <c r="I98" s="988" t="str">
        <f>'様式2号（認証チェックシート）'!L88</f>
        <v>【主な取組内容（2021年度以降）】
※継続して実施している取組である場合は、開始時期や頻度も記載
※委託や工事など、単に市から受注した業務を除く</v>
      </c>
      <c r="J98" s="1107" t="str">
        <f>前回申請情報!L86</f>
        <v>【主な取組内容（2021年度以降）】
※継続して実施している取組である場合は、開始時期や頻度も記載
※委託や工事など、単に市から受注した業務を除く</v>
      </c>
      <c r="K98" s="194"/>
      <c r="L98" s="197"/>
      <c r="M98" s="198"/>
      <c r="N98" s="955">
        <v>3</v>
      </c>
      <c r="O98" s="968">
        <v>3</v>
      </c>
      <c r="P98" s="1026">
        <f>N98+O98</f>
        <v>6</v>
      </c>
      <c r="Q98" s="974">
        <f>'様式2号（認証チェックシート）'!K88</f>
        <v>0</v>
      </c>
      <c r="R98" s="280" t="b">
        <f t="shared" si="17"/>
        <v>0</v>
      </c>
      <c r="S98" s="280">
        <v>1</v>
      </c>
      <c r="T98" s="281">
        <f t="shared" si="19"/>
        <v>0</v>
      </c>
      <c r="U98" s="974">
        <f>Q98</f>
        <v>0</v>
      </c>
      <c r="V98" s="958">
        <f>T98+T99</f>
        <v>0</v>
      </c>
      <c r="W98" s="961">
        <f>U98+V98</f>
        <v>0</v>
      </c>
      <c r="X98" s="974">
        <v>3</v>
      </c>
      <c r="Y98" s="958">
        <v>3</v>
      </c>
      <c r="Z98" s="961">
        <f>X98+Y98</f>
        <v>6</v>
      </c>
      <c r="AA98" s="974">
        <f>'様式2号（認証チェックシート）'!K88</f>
        <v>0</v>
      </c>
      <c r="AB98" s="280" t="b">
        <f t="shared" si="18"/>
        <v>0</v>
      </c>
      <c r="AC98" s="280">
        <v>1</v>
      </c>
      <c r="AD98" s="281">
        <f t="shared" si="20"/>
        <v>0</v>
      </c>
      <c r="AE98" s="974">
        <f>AA98</f>
        <v>0</v>
      </c>
      <c r="AF98" s="958">
        <f>AD98+AD99</f>
        <v>0</v>
      </c>
      <c r="AG98" s="961">
        <f>AE98+AF98</f>
        <v>0</v>
      </c>
      <c r="AH98" s="377"/>
      <c r="AI98" s="378" t="s">
        <v>687</v>
      </c>
      <c r="AJ98" s="202" t="s">
        <v>330</v>
      </c>
      <c r="AK98" s="388" t="s">
        <v>687</v>
      </c>
      <c r="AL98" s="1084"/>
      <c r="AN98" s="1082" t="s">
        <v>596</v>
      </c>
    </row>
    <row r="99" spans="1:61" ht="104.45" customHeight="1" thickBot="1">
      <c r="A99" s="11"/>
      <c r="B99" s="1076"/>
      <c r="C99" s="1078"/>
      <c r="D99" s="998"/>
      <c r="E99" s="686"/>
      <c r="F99" s="1034"/>
      <c r="G99" s="72"/>
      <c r="H99" s="36"/>
      <c r="I99" s="990"/>
      <c r="J99" s="1110"/>
      <c r="K99" s="183"/>
      <c r="L99" s="197"/>
      <c r="M99" s="198"/>
      <c r="N99" s="1000"/>
      <c r="O99" s="970"/>
      <c r="P99" s="1028"/>
      <c r="Q99" s="982"/>
      <c r="R99" s="286" t="b">
        <f t="shared" si="17"/>
        <v>0</v>
      </c>
      <c r="S99" s="286">
        <v>2</v>
      </c>
      <c r="T99" s="287">
        <f t="shared" si="19"/>
        <v>0</v>
      </c>
      <c r="U99" s="982"/>
      <c r="V99" s="960"/>
      <c r="W99" s="963"/>
      <c r="X99" s="982"/>
      <c r="Y99" s="960"/>
      <c r="Z99" s="963"/>
      <c r="AA99" s="982"/>
      <c r="AB99" s="286" t="b">
        <f t="shared" si="18"/>
        <v>0</v>
      </c>
      <c r="AC99" s="286">
        <v>2</v>
      </c>
      <c r="AD99" s="287">
        <f t="shared" si="20"/>
        <v>0</v>
      </c>
      <c r="AE99" s="982"/>
      <c r="AF99" s="960"/>
      <c r="AG99" s="963"/>
      <c r="AH99" s="377"/>
      <c r="AI99" s="386" t="s">
        <v>682</v>
      </c>
      <c r="AJ99" s="221" t="s">
        <v>331</v>
      </c>
      <c r="AK99" s="396" t="s">
        <v>682</v>
      </c>
      <c r="AL99" s="1085"/>
      <c r="AN99" s="986"/>
    </row>
    <row r="100" spans="1:61" ht="104.1" customHeight="1">
      <c r="A100" s="11" t="s">
        <v>3</v>
      </c>
      <c r="B100" s="890" t="s">
        <v>590</v>
      </c>
      <c r="C100" s="1083" t="s">
        <v>184</v>
      </c>
      <c r="D100" s="111" t="s">
        <v>258</v>
      </c>
      <c r="E100" s="72" t="str">
        <f>'様式2号（認証チェックシート）'!E89</f>
        <v>□</v>
      </c>
      <c r="F100" s="516" t="s">
        <v>360</v>
      </c>
      <c r="G100" s="72"/>
      <c r="H100" s="36"/>
      <c r="I100" s="988" t="str">
        <f>'様式2号（認証チェックシート）'!L89</f>
        <v>【主な取組内容（2021年度以降）】
※継続して実施している取組である場合は、開始時期や頻度も記載</v>
      </c>
      <c r="J100" s="1107" t="str">
        <f>前回申請情報!L87</f>
        <v>【主な取組内容（2021年度以降）】
※継続して実施している取組である場合は、開始時期や頻度も記載</v>
      </c>
      <c r="K100" s="183"/>
      <c r="L100" s="197"/>
      <c r="M100" s="198"/>
      <c r="N100" s="199">
        <v>3</v>
      </c>
      <c r="O100" s="968">
        <v>5</v>
      </c>
      <c r="P100" s="1026">
        <f>N100+N101+O100</f>
        <v>14</v>
      </c>
      <c r="Q100" s="279">
        <f>'様式2号（認証チェックシート）'!K89</f>
        <v>0</v>
      </c>
      <c r="R100" s="280" t="b">
        <f t="shared" si="17"/>
        <v>0</v>
      </c>
      <c r="S100" s="280">
        <v>1</v>
      </c>
      <c r="T100" s="281">
        <f t="shared" si="19"/>
        <v>0</v>
      </c>
      <c r="U100" s="279">
        <f>Q100</f>
        <v>0</v>
      </c>
      <c r="V100" s="958">
        <f>T100+T101+T102</f>
        <v>0</v>
      </c>
      <c r="W100" s="961">
        <f>U100+U101+V100</f>
        <v>0</v>
      </c>
      <c r="X100" s="279">
        <v>3</v>
      </c>
      <c r="Y100" s="958">
        <v>5</v>
      </c>
      <c r="Z100" s="961">
        <f>X100+X101+Y100</f>
        <v>14</v>
      </c>
      <c r="AA100" s="279">
        <f>'様式2号（認証チェックシート）'!K89</f>
        <v>0</v>
      </c>
      <c r="AB100" s="280" t="b">
        <f t="shared" si="18"/>
        <v>0</v>
      </c>
      <c r="AC100" s="280">
        <v>1</v>
      </c>
      <c r="AD100" s="281">
        <f t="shared" si="20"/>
        <v>0</v>
      </c>
      <c r="AE100" s="279">
        <f>AA100</f>
        <v>0</v>
      </c>
      <c r="AF100" s="958">
        <f>AD100+AD101+AD102</f>
        <v>0</v>
      </c>
      <c r="AG100" s="961">
        <f>AE100+AE101+AF100</f>
        <v>0</v>
      </c>
      <c r="AH100" s="377"/>
      <c r="AI100" s="378" t="s">
        <v>687</v>
      </c>
      <c r="AJ100" s="202" t="s">
        <v>348</v>
      </c>
      <c r="AK100" s="388" t="s">
        <v>687</v>
      </c>
      <c r="AL100" s="1086"/>
      <c r="AN100" s="1082"/>
    </row>
    <row r="101" spans="1:61" ht="61.5" customHeight="1">
      <c r="A101" s="11" t="s">
        <v>3</v>
      </c>
      <c r="B101" s="890"/>
      <c r="C101" s="1083"/>
      <c r="D101" s="922" t="s">
        <v>17</v>
      </c>
      <c r="E101" s="72" t="str">
        <f>'様式2号（認証チェックシート）'!E90</f>
        <v>□</v>
      </c>
      <c r="F101" s="516" t="s">
        <v>203</v>
      </c>
      <c r="G101" s="72"/>
      <c r="H101" s="36"/>
      <c r="I101" s="989"/>
      <c r="J101" s="1109"/>
      <c r="K101" s="181"/>
      <c r="L101" s="197"/>
      <c r="M101" s="198"/>
      <c r="N101" s="999">
        <v>6</v>
      </c>
      <c r="O101" s="969"/>
      <c r="P101" s="1027"/>
      <c r="Q101" s="282">
        <f>'様式2号（認証チェックシート）'!K90</f>
        <v>0</v>
      </c>
      <c r="R101" s="283" t="b">
        <f t="shared" si="17"/>
        <v>0</v>
      </c>
      <c r="S101" s="283">
        <v>2</v>
      </c>
      <c r="T101" s="284">
        <f t="shared" si="19"/>
        <v>0</v>
      </c>
      <c r="U101" s="981">
        <f>Q101+Q102+Q103</f>
        <v>0</v>
      </c>
      <c r="V101" s="959"/>
      <c r="W101" s="962"/>
      <c r="X101" s="981">
        <v>6</v>
      </c>
      <c r="Y101" s="959"/>
      <c r="Z101" s="962"/>
      <c r="AA101" s="282">
        <f>'様式2号（認証チェックシート）'!K90</f>
        <v>0</v>
      </c>
      <c r="AB101" s="283" t="b">
        <f t="shared" si="18"/>
        <v>0</v>
      </c>
      <c r="AC101" s="283">
        <v>2</v>
      </c>
      <c r="AD101" s="284">
        <f t="shared" si="20"/>
        <v>0</v>
      </c>
      <c r="AE101" s="981">
        <f>AA101+AA102+AA103</f>
        <v>0</v>
      </c>
      <c r="AF101" s="959"/>
      <c r="AG101" s="962"/>
      <c r="AH101" s="377"/>
      <c r="AI101" s="379" t="s">
        <v>687</v>
      </c>
      <c r="AJ101" s="203" t="s">
        <v>331</v>
      </c>
      <c r="AK101" s="389" t="s">
        <v>687</v>
      </c>
      <c r="AL101" s="1087"/>
      <c r="AN101" s="985"/>
    </row>
    <row r="102" spans="1:61" ht="61.5" customHeight="1">
      <c r="A102" s="11" t="s">
        <v>3</v>
      </c>
      <c r="B102" s="890"/>
      <c r="C102" s="1083"/>
      <c r="D102" s="987"/>
      <c r="E102" s="72" t="str">
        <f>'様式2号（認証チェックシート）'!E91</f>
        <v>□</v>
      </c>
      <c r="F102" s="516" t="s">
        <v>91</v>
      </c>
      <c r="G102" s="72"/>
      <c r="H102" s="36"/>
      <c r="I102" s="989"/>
      <c r="J102" s="1109"/>
      <c r="K102" s="183"/>
      <c r="L102" s="197"/>
      <c r="M102" s="198"/>
      <c r="N102" s="1018"/>
      <c r="O102" s="969"/>
      <c r="P102" s="1027"/>
      <c r="Q102" s="282">
        <f>'様式2号（認証チェックシート）'!K91</f>
        <v>0</v>
      </c>
      <c r="R102" s="283" t="b">
        <f t="shared" si="17"/>
        <v>0</v>
      </c>
      <c r="S102" s="283">
        <v>2</v>
      </c>
      <c r="T102" s="284">
        <f t="shared" si="19"/>
        <v>0</v>
      </c>
      <c r="U102" s="1014"/>
      <c r="V102" s="959"/>
      <c r="W102" s="962"/>
      <c r="X102" s="1014"/>
      <c r="Y102" s="959"/>
      <c r="Z102" s="962"/>
      <c r="AA102" s="282">
        <f>'様式2号（認証チェックシート）'!K91</f>
        <v>0</v>
      </c>
      <c r="AB102" s="283" t="b">
        <f t="shared" si="18"/>
        <v>0</v>
      </c>
      <c r="AC102" s="283">
        <v>2</v>
      </c>
      <c r="AD102" s="284">
        <f t="shared" si="20"/>
        <v>0</v>
      </c>
      <c r="AE102" s="1014"/>
      <c r="AF102" s="959"/>
      <c r="AG102" s="962"/>
      <c r="AH102" s="377"/>
      <c r="AI102" s="379" t="s">
        <v>682</v>
      </c>
      <c r="AJ102" s="203" t="s">
        <v>332</v>
      </c>
      <c r="AK102" s="389" t="s">
        <v>682</v>
      </c>
      <c r="AL102" s="1087"/>
      <c r="AN102" s="985"/>
    </row>
    <row r="103" spans="1:61" ht="61.5" customHeight="1" thickBot="1">
      <c r="A103" s="11" t="s">
        <v>3</v>
      </c>
      <c r="B103" s="895"/>
      <c r="C103" s="1083"/>
      <c r="D103" s="987"/>
      <c r="E103" s="72" t="str">
        <f>'様式2号（認証チェックシート）'!E92</f>
        <v>□</v>
      </c>
      <c r="F103" s="517" t="s">
        <v>204</v>
      </c>
      <c r="G103" s="195"/>
      <c r="H103" s="69"/>
      <c r="I103" s="990"/>
      <c r="J103" s="1110"/>
      <c r="K103" s="182"/>
      <c r="L103" s="197"/>
      <c r="M103" s="198"/>
      <c r="N103" s="1019"/>
      <c r="O103" s="970"/>
      <c r="P103" s="1028"/>
      <c r="Q103" s="285">
        <f>'様式2号（認証チェックシート）'!K92</f>
        <v>0</v>
      </c>
      <c r="R103" s="286"/>
      <c r="S103" s="286"/>
      <c r="T103" s="287"/>
      <c r="U103" s="1015"/>
      <c r="V103" s="960"/>
      <c r="W103" s="963"/>
      <c r="X103" s="1015"/>
      <c r="Y103" s="960"/>
      <c r="Z103" s="963"/>
      <c r="AA103" s="285">
        <f>'様式2号（認証チェックシート）'!K92</f>
        <v>0</v>
      </c>
      <c r="AB103" s="286"/>
      <c r="AC103" s="286"/>
      <c r="AD103" s="287">
        <f t="shared" si="20"/>
        <v>0</v>
      </c>
      <c r="AE103" s="1015"/>
      <c r="AF103" s="960"/>
      <c r="AG103" s="963"/>
      <c r="AH103" s="377"/>
      <c r="AI103" s="380"/>
      <c r="AJ103" s="204"/>
      <c r="AK103" s="390"/>
      <c r="AL103" s="1088"/>
      <c r="AN103" s="986"/>
    </row>
    <row r="104" spans="1:61" ht="84.95" customHeight="1">
      <c r="A104" s="86"/>
      <c r="B104" s="1091" t="s">
        <v>591</v>
      </c>
      <c r="C104" s="1094" t="s">
        <v>18</v>
      </c>
      <c r="D104" s="1097" t="s">
        <v>308</v>
      </c>
      <c r="E104" s="72" t="str">
        <f>'様式2号（認証チェックシート）'!E93</f>
        <v>□</v>
      </c>
      <c r="F104" s="516" t="s">
        <v>56</v>
      </c>
      <c r="G104" s="72"/>
      <c r="H104" s="36"/>
      <c r="I104" s="1101" t="str">
        <f>'様式2号（認証チェックシート）'!L93</f>
        <v>【主な取組内容】
※製品・サービスのどの様な特徴が、地域内経済循環に繋がると考えられるかという点も記載
※当該製品・サービスの貴社事業における位置づけ（従来技術の応用、新規技術として開発、　新たな分野への挑戦、等）についても記載</v>
      </c>
      <c r="J104" s="1112" t="str">
        <f>前回申請情報!L91</f>
        <v>【主な取組内容】
※製品・サービスのどの様な特徴が、地域内経済循環に繋がると考えられるかという点も記載
※当該製品・サービスの貴社事業における位置づけ（従来技術の応用、新規技術として開発、　新たな分野への挑戦、等）についても記載</v>
      </c>
      <c r="K104" s="1104"/>
      <c r="L104" s="197"/>
      <c r="M104" s="198"/>
      <c r="N104" s="955">
        <v>9</v>
      </c>
      <c r="O104" s="968">
        <v>9</v>
      </c>
      <c r="P104" s="1026">
        <f>N104+O104</f>
        <v>18</v>
      </c>
      <c r="Q104" s="279">
        <f>'様式2号（認証チェックシート）'!K93</f>
        <v>0</v>
      </c>
      <c r="R104" s="280" t="b">
        <f t="shared" si="17"/>
        <v>0</v>
      </c>
      <c r="S104" s="280">
        <v>3</v>
      </c>
      <c r="T104" s="281">
        <f t="shared" si="19"/>
        <v>0</v>
      </c>
      <c r="U104" s="974">
        <f>Q104+Q105+Q106</f>
        <v>0</v>
      </c>
      <c r="V104" s="958">
        <f>T104+T105+T106+T107+T108+T109</f>
        <v>0</v>
      </c>
      <c r="W104" s="961">
        <f>U104+V104</f>
        <v>0</v>
      </c>
      <c r="X104" s="974">
        <v>9</v>
      </c>
      <c r="Y104" s="958">
        <v>9</v>
      </c>
      <c r="Z104" s="961">
        <f>X104+Y104</f>
        <v>18</v>
      </c>
      <c r="AA104" s="279">
        <f>'様式2号（認証チェックシート）'!K93</f>
        <v>0</v>
      </c>
      <c r="AB104" s="280" t="b">
        <f t="shared" si="18"/>
        <v>0</v>
      </c>
      <c r="AC104" s="280">
        <v>3</v>
      </c>
      <c r="AD104" s="281">
        <f t="shared" si="20"/>
        <v>0</v>
      </c>
      <c r="AE104" s="974">
        <f>AA104+AA105+AA106</f>
        <v>0</v>
      </c>
      <c r="AF104" s="958">
        <f>AD104+AD105+AD106+AD107+AD108+AD109</f>
        <v>0</v>
      </c>
      <c r="AG104" s="961">
        <f>AE104+AF104</f>
        <v>0</v>
      </c>
      <c r="AH104" s="377"/>
      <c r="AI104" s="378" t="s">
        <v>687</v>
      </c>
      <c r="AJ104" s="202" t="s">
        <v>374</v>
      </c>
      <c r="AK104" s="388" t="s">
        <v>687</v>
      </c>
      <c r="AL104" s="995"/>
      <c r="AN104" s="951" t="s">
        <v>343</v>
      </c>
    </row>
    <row r="105" spans="1:61" ht="84.95" customHeight="1">
      <c r="A105" s="87"/>
      <c r="B105" s="1092"/>
      <c r="C105" s="1095"/>
      <c r="D105" s="1098"/>
      <c r="E105" s="72" t="str">
        <f>'様式2号（認証チェックシート）'!E94</f>
        <v>□</v>
      </c>
      <c r="F105" s="516" t="s">
        <v>55</v>
      </c>
      <c r="G105" s="72"/>
      <c r="H105" s="36"/>
      <c r="I105" s="1101"/>
      <c r="J105" s="1112"/>
      <c r="K105" s="1105"/>
      <c r="L105" s="197"/>
      <c r="M105" s="198"/>
      <c r="N105" s="956"/>
      <c r="O105" s="969"/>
      <c r="P105" s="1027"/>
      <c r="Q105" s="282">
        <f>'様式2号（認証チェックシート）'!K94</f>
        <v>0</v>
      </c>
      <c r="R105" s="283" t="b">
        <f t="shared" si="17"/>
        <v>0</v>
      </c>
      <c r="S105" s="283">
        <v>2</v>
      </c>
      <c r="T105" s="284">
        <f t="shared" si="19"/>
        <v>0</v>
      </c>
      <c r="U105" s="979"/>
      <c r="V105" s="959"/>
      <c r="W105" s="962"/>
      <c r="X105" s="979"/>
      <c r="Y105" s="959"/>
      <c r="Z105" s="962"/>
      <c r="AA105" s="282">
        <f>'様式2号（認証チェックシート）'!K94</f>
        <v>0</v>
      </c>
      <c r="AB105" s="283" t="b">
        <f t="shared" si="18"/>
        <v>0</v>
      </c>
      <c r="AC105" s="283">
        <v>2</v>
      </c>
      <c r="AD105" s="284">
        <f t="shared" si="20"/>
        <v>0</v>
      </c>
      <c r="AE105" s="979"/>
      <c r="AF105" s="959"/>
      <c r="AG105" s="962"/>
      <c r="AH105" s="377"/>
      <c r="AI105" s="384" t="s">
        <v>682</v>
      </c>
      <c r="AJ105" s="212" t="s">
        <v>376</v>
      </c>
      <c r="AK105" s="394" t="s">
        <v>682</v>
      </c>
      <c r="AL105" s="996"/>
      <c r="AN105" s="985"/>
    </row>
    <row r="106" spans="1:61" s="53" customFormat="1" ht="84.95" customHeight="1" thickBot="1">
      <c r="A106" s="87" t="s">
        <v>3</v>
      </c>
      <c r="B106" s="1092"/>
      <c r="C106" s="1095"/>
      <c r="D106" s="1098"/>
      <c r="E106" s="879" t="str">
        <f>'様式2号（認証チェックシート）'!E95</f>
        <v>□</v>
      </c>
      <c r="F106" s="992" t="s">
        <v>307</v>
      </c>
      <c r="G106" s="72"/>
      <c r="H106" s="36"/>
      <c r="I106" s="1101"/>
      <c r="J106" s="1112"/>
      <c r="K106" s="1106"/>
      <c r="L106" s="197"/>
      <c r="M106" s="198"/>
      <c r="N106" s="956"/>
      <c r="O106" s="969"/>
      <c r="P106" s="1027"/>
      <c r="Q106" s="981">
        <f>'様式2号（認証チェックシート）'!K95</f>
        <v>0</v>
      </c>
      <c r="R106" s="283" t="b">
        <f t="shared" si="17"/>
        <v>0</v>
      </c>
      <c r="S106" s="283">
        <v>3</v>
      </c>
      <c r="T106" s="284">
        <f t="shared" si="19"/>
        <v>0</v>
      </c>
      <c r="U106" s="979"/>
      <c r="V106" s="959"/>
      <c r="W106" s="962"/>
      <c r="X106" s="979"/>
      <c r="Y106" s="959"/>
      <c r="Z106" s="962"/>
      <c r="AA106" s="981">
        <f>'様式2号（認証チェックシート）'!K95</f>
        <v>0</v>
      </c>
      <c r="AB106" s="283" t="b">
        <f t="shared" si="18"/>
        <v>0</v>
      </c>
      <c r="AC106" s="283">
        <v>3</v>
      </c>
      <c r="AD106" s="284">
        <f t="shared" si="20"/>
        <v>0</v>
      </c>
      <c r="AE106" s="979"/>
      <c r="AF106" s="959"/>
      <c r="AG106" s="962"/>
      <c r="AH106" s="377"/>
      <c r="AI106" s="384" t="s">
        <v>687</v>
      </c>
      <c r="AJ106" s="212" t="s">
        <v>375</v>
      </c>
      <c r="AK106" s="394" t="s">
        <v>687</v>
      </c>
      <c r="AL106" s="996"/>
      <c r="AM106" s="1"/>
      <c r="AN106" s="985"/>
      <c r="AO106" s="1"/>
      <c r="AP106" s="1"/>
      <c r="AQ106" s="1"/>
      <c r="AR106" s="1"/>
      <c r="AS106" s="1"/>
      <c r="AT106" s="1"/>
      <c r="AU106" s="1"/>
      <c r="AV106" s="1"/>
      <c r="AW106" s="1"/>
      <c r="AX106" s="1"/>
      <c r="AY106" s="1"/>
      <c r="AZ106" s="1"/>
      <c r="BA106" s="1"/>
      <c r="BB106" s="1"/>
      <c r="BC106" s="1"/>
      <c r="BD106" s="1"/>
      <c r="BE106" s="1"/>
      <c r="BF106" s="1"/>
      <c r="BG106" s="1"/>
      <c r="BH106" s="1"/>
      <c r="BI106" s="1"/>
    </row>
    <row r="107" spans="1:61" ht="84.95" customHeight="1">
      <c r="A107" s="87"/>
      <c r="B107" s="1092"/>
      <c r="C107" s="1095"/>
      <c r="D107" s="1099"/>
      <c r="E107" s="991"/>
      <c r="F107" s="1080"/>
      <c r="G107" s="72"/>
      <c r="H107" s="36"/>
      <c r="I107" s="1102"/>
      <c r="J107" s="1113"/>
      <c r="K107" s="83"/>
      <c r="L107" s="211"/>
      <c r="M107" s="198"/>
      <c r="N107" s="956"/>
      <c r="O107" s="969"/>
      <c r="P107" s="1027"/>
      <c r="Q107" s="979"/>
      <c r="R107" s="283" t="b">
        <f t="shared" si="17"/>
        <v>0</v>
      </c>
      <c r="S107" s="283">
        <v>2</v>
      </c>
      <c r="T107" s="284">
        <f t="shared" si="19"/>
        <v>0</v>
      </c>
      <c r="U107" s="979"/>
      <c r="V107" s="959"/>
      <c r="W107" s="962"/>
      <c r="X107" s="979"/>
      <c r="Y107" s="959"/>
      <c r="Z107" s="962"/>
      <c r="AA107" s="979"/>
      <c r="AB107" s="283" t="b">
        <f t="shared" si="18"/>
        <v>0</v>
      </c>
      <c r="AC107" s="283">
        <v>2</v>
      </c>
      <c r="AD107" s="284">
        <f t="shared" si="20"/>
        <v>0</v>
      </c>
      <c r="AE107" s="979"/>
      <c r="AF107" s="959"/>
      <c r="AG107" s="962"/>
      <c r="AH107" s="377"/>
      <c r="AI107" s="384" t="s">
        <v>682</v>
      </c>
      <c r="AJ107" s="212" t="s">
        <v>377</v>
      </c>
      <c r="AK107" s="394" t="s">
        <v>682</v>
      </c>
      <c r="AL107" s="996"/>
      <c r="AN107" s="985"/>
    </row>
    <row r="108" spans="1:61" ht="84.95" customHeight="1">
      <c r="A108" s="87"/>
      <c r="B108" s="1092"/>
      <c r="C108" s="1095"/>
      <c r="D108" s="1099"/>
      <c r="E108" s="991"/>
      <c r="F108" s="1080"/>
      <c r="G108" s="72"/>
      <c r="H108" s="36"/>
      <c r="I108" s="1102"/>
      <c r="J108" s="1113"/>
      <c r="K108" s="83"/>
      <c r="L108" s="211"/>
      <c r="M108" s="198"/>
      <c r="N108" s="956"/>
      <c r="O108" s="969"/>
      <c r="P108" s="1027"/>
      <c r="Q108" s="979"/>
      <c r="R108" s="283" t="b">
        <f t="shared" si="17"/>
        <v>0</v>
      </c>
      <c r="S108" s="283">
        <v>3</v>
      </c>
      <c r="T108" s="284">
        <f t="shared" si="19"/>
        <v>0</v>
      </c>
      <c r="U108" s="979"/>
      <c r="V108" s="959"/>
      <c r="W108" s="962"/>
      <c r="X108" s="979"/>
      <c r="Y108" s="959"/>
      <c r="Z108" s="962"/>
      <c r="AA108" s="979"/>
      <c r="AB108" s="283" t="b">
        <f t="shared" si="18"/>
        <v>0</v>
      </c>
      <c r="AC108" s="283">
        <v>3</v>
      </c>
      <c r="AD108" s="284">
        <f t="shared" si="20"/>
        <v>0</v>
      </c>
      <c r="AE108" s="979"/>
      <c r="AF108" s="959"/>
      <c r="AG108" s="962"/>
      <c r="AH108" s="377"/>
      <c r="AI108" s="384" t="s">
        <v>687</v>
      </c>
      <c r="AJ108" s="212" t="s">
        <v>335</v>
      </c>
      <c r="AK108" s="394" t="s">
        <v>687</v>
      </c>
      <c r="AL108" s="996"/>
      <c r="AN108" s="985"/>
    </row>
    <row r="109" spans="1:61" ht="84.95" customHeight="1" thickBot="1">
      <c r="A109" s="88"/>
      <c r="B109" s="1093"/>
      <c r="C109" s="1096"/>
      <c r="D109" s="1100"/>
      <c r="E109" s="1025"/>
      <c r="F109" s="1081"/>
      <c r="G109" s="196"/>
      <c r="H109" s="75"/>
      <c r="I109" s="1103"/>
      <c r="J109" s="1114"/>
      <c r="K109" s="89"/>
      <c r="L109" s="216"/>
      <c r="M109" s="217"/>
      <c r="N109" s="1000"/>
      <c r="O109" s="970"/>
      <c r="P109" s="1028"/>
      <c r="Q109" s="982"/>
      <c r="R109" s="286" t="b">
        <f t="shared" si="17"/>
        <v>0</v>
      </c>
      <c r="S109" s="286">
        <v>2</v>
      </c>
      <c r="T109" s="287">
        <f t="shared" si="19"/>
        <v>0</v>
      </c>
      <c r="U109" s="982"/>
      <c r="V109" s="960"/>
      <c r="W109" s="963"/>
      <c r="X109" s="982"/>
      <c r="Y109" s="960"/>
      <c r="Z109" s="963"/>
      <c r="AA109" s="982"/>
      <c r="AB109" s="286" t="b">
        <f t="shared" si="18"/>
        <v>0</v>
      </c>
      <c r="AC109" s="286">
        <v>2</v>
      </c>
      <c r="AD109" s="287">
        <f t="shared" si="20"/>
        <v>0</v>
      </c>
      <c r="AE109" s="982"/>
      <c r="AF109" s="960"/>
      <c r="AG109" s="963"/>
      <c r="AH109" s="377"/>
      <c r="AI109" s="380" t="s">
        <v>682</v>
      </c>
      <c r="AJ109" s="204" t="s">
        <v>378</v>
      </c>
      <c r="AK109" s="390" t="s">
        <v>682</v>
      </c>
      <c r="AL109" s="1090"/>
      <c r="AM109" s="90"/>
      <c r="AN109" s="1079"/>
    </row>
    <row r="110" spans="1:61" ht="17.100000000000001" customHeight="1">
      <c r="C110" s="96"/>
    </row>
    <row r="112" spans="1:61" ht="21.95" hidden="1" customHeight="1">
      <c r="B112" s="29" t="s">
        <v>176</v>
      </c>
      <c r="C112" s="4"/>
      <c r="G112" s="1"/>
      <c r="H112" s="1"/>
      <c r="J112" s="1"/>
      <c r="K112" s="1"/>
      <c r="L112" s="1"/>
      <c r="M112" s="6"/>
      <c r="N112" s="1"/>
      <c r="O112" s="1"/>
      <c r="P112" s="1"/>
      <c r="R112" s="1"/>
      <c r="S112" s="1"/>
      <c r="T112" s="1"/>
      <c r="U112" s="1"/>
      <c r="V112" s="1"/>
      <c r="W112" s="1"/>
      <c r="X112" s="1"/>
      <c r="Y112" s="1"/>
      <c r="Z112" s="1"/>
      <c r="AB112" s="1"/>
      <c r="AC112" s="1"/>
      <c r="AD112" s="1"/>
      <c r="AE112" s="1"/>
      <c r="AF112" s="1"/>
      <c r="AG112" s="1"/>
      <c r="AI112" s="1"/>
    </row>
    <row r="113" spans="2:40" ht="15.95" hidden="1" customHeight="1">
      <c r="B113" s="5"/>
      <c r="L113" s="4"/>
      <c r="M113" s="6"/>
      <c r="AJ113" s="4"/>
      <c r="AK113" s="4"/>
    </row>
    <row r="114" spans="2:40" ht="100.5" hidden="1" customHeight="1">
      <c r="B114" s="44"/>
      <c r="C114" s="45"/>
      <c r="D114" s="45"/>
      <c r="E114" s="509"/>
      <c r="F114" s="45"/>
      <c r="G114" s="45"/>
      <c r="H114" s="45"/>
      <c r="I114" s="45"/>
      <c r="J114" s="45"/>
      <c r="K114" s="46"/>
      <c r="L114" s="17"/>
      <c r="M114" s="78"/>
      <c r="N114" s="48"/>
      <c r="O114" s="48"/>
      <c r="P114" s="48"/>
      <c r="Q114" s="105"/>
      <c r="R114" s="48"/>
      <c r="S114" s="48"/>
      <c r="T114" s="48"/>
      <c r="U114" s="48"/>
      <c r="V114" s="48"/>
      <c r="W114" s="48"/>
      <c r="X114" s="48"/>
      <c r="Y114" s="48"/>
      <c r="Z114" s="48"/>
      <c r="AA114" s="105"/>
      <c r="AB114" s="48"/>
      <c r="AC114" s="48"/>
      <c r="AD114" s="48"/>
      <c r="AE114" s="48"/>
      <c r="AF114" s="48"/>
      <c r="AG114" s="48"/>
      <c r="AI114" s="45"/>
      <c r="AJ114" s="45"/>
      <c r="AK114" s="48"/>
      <c r="AL114" s="67"/>
      <c r="AN114" s="67"/>
    </row>
    <row r="115" spans="2:40" ht="105" hidden="1" customHeight="1">
      <c r="B115" s="47"/>
      <c r="C115" s="48"/>
      <c r="D115" s="48"/>
      <c r="E115" s="510"/>
      <c r="F115" s="48"/>
      <c r="G115" s="48"/>
      <c r="H115" s="48"/>
      <c r="I115" s="48"/>
      <c r="J115" s="48"/>
      <c r="K115" s="49"/>
      <c r="L115" s="17"/>
      <c r="M115" s="78"/>
      <c r="N115" s="48"/>
      <c r="O115" s="48"/>
      <c r="P115" s="48"/>
      <c r="Q115" s="105"/>
      <c r="R115" s="48"/>
      <c r="S115" s="48"/>
      <c r="T115" s="48"/>
      <c r="U115" s="48"/>
      <c r="V115" s="48"/>
      <c r="W115" s="48"/>
      <c r="X115" s="48"/>
      <c r="Y115" s="48"/>
      <c r="Z115" s="48"/>
      <c r="AA115" s="105"/>
      <c r="AB115" s="48"/>
      <c r="AC115" s="48"/>
      <c r="AD115" s="48"/>
      <c r="AE115" s="48"/>
      <c r="AF115" s="48"/>
      <c r="AG115" s="48"/>
      <c r="AI115" s="48"/>
      <c r="AJ115" s="48"/>
      <c r="AK115" s="48"/>
      <c r="AL115" s="67"/>
      <c r="AN115" s="67"/>
    </row>
    <row r="116" spans="2:40" ht="66" hidden="1" customHeight="1">
      <c r="B116" s="47"/>
      <c r="C116" s="48"/>
      <c r="D116" s="48"/>
      <c r="E116" s="510"/>
      <c r="F116" s="48"/>
      <c r="G116" s="48"/>
      <c r="H116" s="48"/>
      <c r="I116" s="48"/>
      <c r="J116" s="48"/>
      <c r="K116" s="49"/>
      <c r="L116" s="17"/>
      <c r="M116" s="78"/>
      <c r="N116" s="48"/>
      <c r="O116" s="48"/>
      <c r="P116" s="48"/>
      <c r="Q116" s="105"/>
      <c r="R116" s="48"/>
      <c r="S116" s="48"/>
      <c r="T116" s="48"/>
      <c r="U116" s="48"/>
      <c r="V116" s="48"/>
      <c r="W116" s="48"/>
      <c r="X116" s="48"/>
      <c r="Y116" s="48"/>
      <c r="Z116" s="48"/>
      <c r="AA116" s="105"/>
      <c r="AB116" s="48"/>
      <c r="AC116" s="48"/>
      <c r="AD116" s="48"/>
      <c r="AE116" s="48"/>
      <c r="AF116" s="48"/>
      <c r="AG116" s="48"/>
      <c r="AI116" s="48"/>
      <c r="AJ116" s="48"/>
      <c r="AK116" s="48"/>
      <c r="AL116" s="67"/>
      <c r="AN116" s="67"/>
    </row>
    <row r="117" spans="2:40" ht="105" hidden="1" customHeight="1">
      <c r="B117" s="47"/>
      <c r="C117" s="48"/>
      <c r="D117" s="48"/>
      <c r="E117" s="510"/>
      <c r="F117" s="48"/>
      <c r="G117" s="48"/>
      <c r="H117" s="48"/>
      <c r="I117" s="48"/>
      <c r="J117" s="48"/>
      <c r="K117" s="49"/>
      <c r="L117" s="17"/>
      <c r="M117" s="78"/>
      <c r="N117" s="48"/>
      <c r="O117" s="48"/>
      <c r="P117" s="48"/>
      <c r="Q117" s="105"/>
      <c r="R117" s="48"/>
      <c r="S117" s="48"/>
      <c r="T117" s="48"/>
      <c r="U117" s="48"/>
      <c r="V117" s="48"/>
      <c r="W117" s="48"/>
      <c r="X117" s="48"/>
      <c r="Y117" s="48"/>
      <c r="Z117" s="48"/>
      <c r="AA117" s="105"/>
      <c r="AB117" s="48"/>
      <c r="AC117" s="48"/>
      <c r="AD117" s="48"/>
      <c r="AE117" s="48"/>
      <c r="AF117" s="48"/>
      <c r="AG117" s="48"/>
      <c r="AI117" s="48"/>
      <c r="AJ117" s="48"/>
      <c r="AK117" s="48"/>
      <c r="AL117" s="67"/>
      <c r="AN117" s="67"/>
    </row>
    <row r="118" spans="2:40" ht="86.1" hidden="1" customHeight="1">
      <c r="B118" s="47"/>
      <c r="C118" s="48"/>
      <c r="D118" s="48"/>
      <c r="E118" s="510"/>
      <c r="F118" s="48"/>
      <c r="G118" s="48"/>
      <c r="H118" s="48"/>
      <c r="I118" s="48"/>
      <c r="J118" s="48"/>
      <c r="K118" s="49"/>
      <c r="L118" s="17"/>
      <c r="M118" s="78"/>
      <c r="N118" s="48"/>
      <c r="O118" s="48"/>
      <c r="P118" s="48"/>
      <c r="Q118" s="105"/>
      <c r="R118" s="48"/>
      <c r="S118" s="48"/>
      <c r="T118" s="48"/>
      <c r="U118" s="48"/>
      <c r="V118" s="48"/>
      <c r="W118" s="48"/>
      <c r="X118" s="48"/>
      <c r="Y118" s="48"/>
      <c r="Z118" s="48"/>
      <c r="AA118" s="105"/>
      <c r="AB118" s="48"/>
      <c r="AC118" s="48"/>
      <c r="AD118" s="48"/>
      <c r="AE118" s="48"/>
      <c r="AF118" s="48"/>
      <c r="AG118" s="48"/>
      <c r="AI118" s="48"/>
      <c r="AJ118" s="48"/>
      <c r="AK118" s="48"/>
      <c r="AL118" s="67"/>
      <c r="AN118" s="67"/>
    </row>
    <row r="119" spans="2:40" ht="16.350000000000001" hidden="1" customHeight="1">
      <c r="B119" s="47"/>
      <c r="C119" s="48"/>
      <c r="D119" s="48"/>
      <c r="E119" s="510"/>
      <c r="F119" s="48"/>
      <c r="G119" s="48"/>
      <c r="H119" s="48"/>
      <c r="I119" s="48"/>
      <c r="J119" s="48"/>
      <c r="K119" s="49"/>
      <c r="L119" s="17"/>
      <c r="M119" s="78"/>
      <c r="N119" s="48"/>
      <c r="O119" s="48"/>
      <c r="P119" s="48"/>
      <c r="Q119" s="105"/>
      <c r="R119" s="48"/>
      <c r="S119" s="48"/>
      <c r="T119" s="48"/>
      <c r="U119" s="48"/>
      <c r="V119" s="48"/>
      <c r="W119" s="48"/>
      <c r="X119" s="48"/>
      <c r="Y119" s="48"/>
      <c r="Z119" s="48"/>
      <c r="AA119" s="105"/>
      <c r="AB119" s="48"/>
      <c r="AC119" s="48"/>
      <c r="AD119" s="48"/>
      <c r="AE119" s="48"/>
      <c r="AF119" s="48"/>
      <c r="AG119" s="48"/>
      <c r="AI119" s="48"/>
      <c r="AJ119" s="48"/>
      <c r="AK119" s="48"/>
      <c r="AL119" s="48"/>
      <c r="AN119" s="48"/>
    </row>
    <row r="120" spans="2:40" ht="16.350000000000001" hidden="1" customHeight="1">
      <c r="B120" s="47"/>
      <c r="C120" s="48"/>
      <c r="D120" s="48"/>
      <c r="E120" s="510"/>
      <c r="F120" s="48"/>
      <c r="G120" s="48"/>
      <c r="H120" s="48"/>
      <c r="I120" s="48"/>
      <c r="J120" s="48"/>
      <c r="K120" s="49"/>
      <c r="L120" s="17"/>
      <c r="M120" s="78"/>
      <c r="N120" s="48"/>
      <c r="O120" s="48"/>
      <c r="P120" s="48"/>
      <c r="Q120" s="105"/>
      <c r="R120" s="48"/>
      <c r="S120" s="48"/>
      <c r="T120" s="48"/>
      <c r="U120" s="48"/>
      <c r="V120" s="48"/>
      <c r="W120" s="48"/>
      <c r="X120" s="48"/>
      <c r="Y120" s="48"/>
      <c r="Z120" s="48"/>
      <c r="AA120" s="105"/>
      <c r="AB120" s="48"/>
      <c r="AC120" s="48"/>
      <c r="AD120" s="48"/>
      <c r="AE120" s="48"/>
      <c r="AF120" s="48"/>
      <c r="AG120" s="48"/>
      <c r="AI120" s="48"/>
      <c r="AJ120" s="48"/>
      <c r="AK120" s="48"/>
      <c r="AL120" s="48"/>
      <c r="AN120" s="48"/>
    </row>
    <row r="121" spans="2:40" ht="16.350000000000001" hidden="1" customHeight="1">
      <c r="B121" s="47"/>
      <c r="C121" s="48"/>
      <c r="D121" s="48"/>
      <c r="E121" s="510"/>
      <c r="F121" s="48"/>
      <c r="G121" s="48"/>
      <c r="H121" s="48"/>
      <c r="I121" s="48"/>
      <c r="J121" s="48"/>
      <c r="K121" s="49"/>
      <c r="L121" s="17"/>
      <c r="M121" s="78"/>
      <c r="N121" s="48"/>
      <c r="O121" s="48"/>
      <c r="P121" s="48"/>
      <c r="Q121" s="105"/>
      <c r="R121" s="48"/>
      <c r="S121" s="48"/>
      <c r="T121" s="48"/>
      <c r="U121" s="48"/>
      <c r="V121" s="48"/>
      <c r="W121" s="48"/>
      <c r="X121" s="48"/>
      <c r="Y121" s="48"/>
      <c r="Z121" s="48"/>
      <c r="AA121" s="105"/>
      <c r="AB121" s="48"/>
      <c r="AC121" s="48"/>
      <c r="AD121" s="48"/>
      <c r="AE121" s="48"/>
      <c r="AF121" s="48"/>
      <c r="AG121" s="48"/>
      <c r="AI121" s="48"/>
      <c r="AJ121" s="48"/>
      <c r="AK121" s="48"/>
      <c r="AL121" s="48"/>
      <c r="AN121" s="48"/>
    </row>
    <row r="122" spans="2:40" ht="16.350000000000001" hidden="1" customHeight="1">
      <c r="B122" s="47"/>
      <c r="C122" s="48"/>
      <c r="D122" s="48"/>
      <c r="E122" s="510"/>
      <c r="F122" s="48"/>
      <c r="G122" s="48"/>
      <c r="H122" s="48"/>
      <c r="I122" s="48"/>
      <c r="J122" s="48"/>
      <c r="K122" s="49"/>
      <c r="L122" s="17"/>
      <c r="M122" s="78"/>
      <c r="N122" s="48"/>
      <c r="O122" s="48"/>
      <c r="P122" s="48"/>
      <c r="Q122" s="105"/>
      <c r="R122" s="48"/>
      <c r="S122" s="48"/>
      <c r="T122" s="48"/>
      <c r="U122" s="48"/>
      <c r="V122" s="48"/>
      <c r="W122" s="48"/>
      <c r="X122" s="48"/>
      <c r="Y122" s="48"/>
      <c r="Z122" s="48"/>
      <c r="AA122" s="105"/>
      <c r="AB122" s="48"/>
      <c r="AC122" s="48"/>
      <c r="AD122" s="48"/>
      <c r="AE122" s="48"/>
      <c r="AF122" s="48"/>
      <c r="AG122" s="48"/>
      <c r="AI122" s="48"/>
      <c r="AJ122" s="48"/>
      <c r="AK122" s="48"/>
      <c r="AL122" s="48"/>
      <c r="AN122" s="48"/>
    </row>
    <row r="123" spans="2:40" ht="16.350000000000001" hidden="1" customHeight="1">
      <c r="B123" s="47"/>
      <c r="C123" s="48"/>
      <c r="D123" s="48"/>
      <c r="E123" s="510"/>
      <c r="F123" s="48"/>
      <c r="G123" s="48"/>
      <c r="H123" s="48"/>
      <c r="I123" s="48"/>
      <c r="J123" s="48"/>
      <c r="K123" s="49"/>
      <c r="L123" s="17"/>
      <c r="M123" s="78"/>
      <c r="N123" s="48"/>
      <c r="O123" s="48"/>
      <c r="P123" s="48"/>
      <c r="Q123" s="105"/>
      <c r="R123" s="48"/>
      <c r="S123" s="48"/>
      <c r="T123" s="48"/>
      <c r="U123" s="48"/>
      <c r="V123" s="48"/>
      <c r="W123" s="48"/>
      <c r="X123" s="48"/>
      <c r="Y123" s="48"/>
      <c r="Z123" s="48"/>
      <c r="AA123" s="105"/>
      <c r="AB123" s="48"/>
      <c r="AC123" s="48"/>
      <c r="AD123" s="48"/>
      <c r="AE123" s="48"/>
      <c r="AF123" s="48"/>
      <c r="AG123" s="48"/>
      <c r="AI123" s="48"/>
      <c r="AJ123" s="48"/>
      <c r="AK123" s="48"/>
      <c r="AL123" s="48"/>
      <c r="AN123" s="48"/>
    </row>
    <row r="124" spans="2:40" ht="16.350000000000001" hidden="1" customHeight="1">
      <c r="B124" s="47"/>
      <c r="C124" s="48"/>
      <c r="D124" s="48"/>
      <c r="E124" s="510"/>
      <c r="F124" s="48"/>
      <c r="G124" s="48"/>
      <c r="H124" s="48"/>
      <c r="I124" s="48"/>
      <c r="J124" s="48"/>
      <c r="K124" s="49"/>
      <c r="L124" s="17"/>
      <c r="M124" s="78"/>
      <c r="N124" s="48"/>
      <c r="O124" s="48"/>
      <c r="P124" s="48"/>
      <c r="Q124" s="105"/>
      <c r="R124" s="48"/>
      <c r="S124" s="48"/>
      <c r="T124" s="48"/>
      <c r="U124" s="48"/>
      <c r="V124" s="48"/>
      <c r="W124" s="48"/>
      <c r="X124" s="48"/>
      <c r="Y124" s="48"/>
      <c r="Z124" s="48"/>
      <c r="AA124" s="105"/>
      <c r="AB124" s="48"/>
      <c r="AC124" s="48"/>
      <c r="AD124" s="48"/>
      <c r="AE124" s="48"/>
      <c r="AF124" s="48"/>
      <c r="AG124" s="48"/>
      <c r="AI124" s="48"/>
      <c r="AJ124" s="48"/>
      <c r="AK124" s="48"/>
      <c r="AL124" s="48"/>
      <c r="AN124" s="48"/>
    </row>
    <row r="125" spans="2:40" ht="16.350000000000001" hidden="1" customHeight="1">
      <c r="B125" s="47"/>
      <c r="C125" s="48"/>
      <c r="D125" s="48"/>
      <c r="E125" s="510"/>
      <c r="F125" s="48"/>
      <c r="G125" s="48"/>
      <c r="H125" s="48"/>
      <c r="I125" s="48"/>
      <c r="J125" s="48"/>
      <c r="K125" s="49"/>
      <c r="L125" s="17"/>
      <c r="M125" s="78"/>
      <c r="N125" s="48"/>
      <c r="O125" s="48"/>
      <c r="P125" s="48"/>
      <c r="Q125" s="105"/>
      <c r="R125" s="48"/>
      <c r="S125" s="48"/>
      <c r="T125" s="48"/>
      <c r="U125" s="48"/>
      <c r="V125" s="48"/>
      <c r="W125" s="48"/>
      <c r="X125" s="48"/>
      <c r="Y125" s="48"/>
      <c r="Z125" s="48"/>
      <c r="AA125" s="105"/>
      <c r="AB125" s="48"/>
      <c r="AC125" s="48"/>
      <c r="AD125" s="48"/>
      <c r="AE125" s="48"/>
      <c r="AF125" s="48"/>
      <c r="AG125" s="48"/>
      <c r="AI125" s="48"/>
      <c r="AJ125" s="48"/>
      <c r="AK125" s="48"/>
      <c r="AL125" s="48"/>
      <c r="AN125" s="48"/>
    </row>
    <row r="126" spans="2:40" ht="16.350000000000001" hidden="1" customHeight="1">
      <c r="B126" s="47"/>
      <c r="C126" s="48"/>
      <c r="D126" s="48"/>
      <c r="E126" s="510"/>
      <c r="F126" s="48"/>
      <c r="G126" s="48"/>
      <c r="H126" s="48"/>
      <c r="I126" s="48"/>
      <c r="J126" s="48"/>
      <c r="K126" s="49"/>
      <c r="L126" s="17"/>
      <c r="M126" s="78"/>
      <c r="N126" s="48"/>
      <c r="O126" s="48"/>
      <c r="P126" s="48"/>
      <c r="Q126" s="105"/>
      <c r="R126" s="48"/>
      <c r="S126" s="48"/>
      <c r="T126" s="48"/>
      <c r="U126" s="48"/>
      <c r="V126" s="48"/>
      <c r="W126" s="48"/>
      <c r="X126" s="48"/>
      <c r="Y126" s="48"/>
      <c r="Z126" s="48"/>
      <c r="AA126" s="105"/>
      <c r="AB126" s="48"/>
      <c r="AC126" s="48"/>
      <c r="AD126" s="48"/>
      <c r="AE126" s="48"/>
      <c r="AF126" s="48"/>
      <c r="AG126" s="48"/>
      <c r="AI126" s="48"/>
      <c r="AJ126" s="48"/>
      <c r="AK126" s="48"/>
      <c r="AL126" s="48"/>
      <c r="AN126" s="48"/>
    </row>
    <row r="127" spans="2:40" ht="16.350000000000001" hidden="1" customHeight="1">
      <c r="B127" s="47"/>
      <c r="C127" s="48"/>
      <c r="D127" s="48"/>
      <c r="E127" s="510"/>
      <c r="F127" s="48"/>
      <c r="G127" s="48"/>
      <c r="H127" s="48"/>
      <c r="I127" s="48"/>
      <c r="J127" s="48"/>
      <c r="K127" s="49"/>
      <c r="L127" s="17"/>
      <c r="M127" s="78"/>
      <c r="N127" s="48"/>
      <c r="O127" s="48"/>
      <c r="P127" s="48"/>
      <c r="Q127" s="105"/>
      <c r="R127" s="48"/>
      <c r="S127" s="48"/>
      <c r="T127" s="48"/>
      <c r="U127" s="48"/>
      <c r="V127" s="48"/>
      <c r="W127" s="48"/>
      <c r="X127" s="48"/>
      <c r="Y127" s="48"/>
      <c r="Z127" s="48"/>
      <c r="AA127" s="105"/>
      <c r="AB127" s="48"/>
      <c r="AC127" s="48"/>
      <c r="AD127" s="48"/>
      <c r="AE127" s="48"/>
      <c r="AF127" s="48"/>
      <c r="AG127" s="48"/>
      <c r="AI127" s="48"/>
      <c r="AJ127" s="48"/>
      <c r="AK127" s="48"/>
      <c r="AL127" s="48"/>
      <c r="AN127" s="48"/>
    </row>
    <row r="128" spans="2:40" ht="17.100000000000001" hidden="1" customHeight="1">
      <c r="B128" s="50"/>
      <c r="C128" s="51"/>
      <c r="D128" s="51"/>
      <c r="E128" s="511"/>
      <c r="F128" s="51"/>
      <c r="G128" s="51"/>
      <c r="H128" s="51"/>
      <c r="I128" s="51"/>
      <c r="J128" s="51"/>
      <c r="K128" s="52"/>
      <c r="L128" s="17"/>
      <c r="M128" s="78"/>
      <c r="N128" s="48"/>
      <c r="O128" s="48"/>
      <c r="P128" s="48"/>
      <c r="Q128" s="105"/>
      <c r="R128" s="48"/>
      <c r="S128" s="48"/>
      <c r="T128" s="48"/>
      <c r="U128" s="48"/>
      <c r="V128" s="48"/>
      <c r="W128" s="48"/>
      <c r="X128" s="48"/>
      <c r="Y128" s="48"/>
      <c r="Z128" s="48"/>
      <c r="AA128" s="105"/>
      <c r="AB128" s="48"/>
      <c r="AC128" s="48"/>
      <c r="AD128" s="48"/>
      <c r="AE128" s="48"/>
      <c r="AF128" s="48"/>
      <c r="AG128" s="48"/>
      <c r="AI128" s="51"/>
      <c r="AJ128" s="51"/>
      <c r="AK128" s="48"/>
      <c r="AL128" s="48"/>
      <c r="AN128" s="48"/>
    </row>
    <row r="129" spans="2:56" ht="54.6" hidden="1" customHeight="1"/>
    <row r="130" spans="2:56" ht="21.95" hidden="1" customHeight="1">
      <c r="B130" s="29" t="s">
        <v>191</v>
      </c>
      <c r="C130" s="4"/>
      <c r="G130" s="1"/>
      <c r="H130" s="1"/>
      <c r="J130" s="1"/>
      <c r="K130" s="1"/>
      <c r="L130" s="1"/>
      <c r="M130" s="6"/>
      <c r="N130" s="1"/>
      <c r="O130" s="1"/>
      <c r="P130" s="1"/>
      <c r="R130" s="1"/>
      <c r="S130" s="1"/>
      <c r="T130" s="1"/>
      <c r="U130" s="1"/>
      <c r="V130" s="1"/>
      <c r="W130" s="1"/>
      <c r="X130" s="1"/>
      <c r="Y130" s="1"/>
      <c r="Z130" s="1"/>
      <c r="AB130" s="1"/>
      <c r="AC130" s="1"/>
      <c r="AD130" s="1"/>
      <c r="AE130" s="1"/>
      <c r="AF130" s="1"/>
      <c r="AG130" s="1"/>
      <c r="AI130" s="1"/>
    </row>
    <row r="131" spans="2:56" ht="15.95" hidden="1" customHeight="1">
      <c r="B131" s="5"/>
      <c r="L131" s="4"/>
      <c r="M131" s="6"/>
      <c r="AJ131" s="4"/>
      <c r="AK131" s="4"/>
    </row>
    <row r="132" spans="2:56" s="61" customFormat="1" ht="42.6" hidden="1" customHeight="1">
      <c r="B132" s="1089" t="s">
        <v>188</v>
      </c>
      <c r="C132" s="1089"/>
      <c r="D132" s="1089"/>
      <c r="E132" s="1089" t="s">
        <v>189</v>
      </c>
      <c r="F132" s="1089"/>
      <c r="G132" s="60"/>
      <c r="H132" s="60"/>
      <c r="I132" s="1089" t="s">
        <v>190</v>
      </c>
      <c r="J132" s="1089"/>
      <c r="K132" s="1089"/>
      <c r="L132" s="64"/>
      <c r="M132" s="78"/>
      <c r="N132" s="48"/>
      <c r="O132" s="48"/>
      <c r="P132" s="48"/>
      <c r="Q132" s="105"/>
      <c r="R132" s="48"/>
      <c r="S132" s="48"/>
      <c r="T132" s="48"/>
      <c r="U132" s="48"/>
      <c r="V132" s="48"/>
      <c r="W132" s="48"/>
      <c r="X132" s="48"/>
      <c r="Y132" s="48"/>
      <c r="Z132" s="48"/>
      <c r="AA132" s="105"/>
      <c r="AB132" s="48"/>
      <c r="AC132" s="48"/>
      <c r="AD132" s="48"/>
      <c r="AE132" s="48"/>
      <c r="AF132" s="48"/>
      <c r="AG132" s="48"/>
      <c r="AH132" s="1"/>
      <c r="AI132" s="1"/>
      <c r="AJ132" s="1"/>
      <c r="AK132" s="1"/>
      <c r="AL132" s="48"/>
      <c r="AM132" s="1"/>
      <c r="AN132" s="48"/>
      <c r="AO132" s="1"/>
      <c r="AP132" s="1"/>
      <c r="AQ132" s="1"/>
      <c r="AR132" s="1"/>
      <c r="AS132" s="1"/>
      <c r="AT132" s="1"/>
      <c r="AU132" s="1"/>
      <c r="AV132" s="1"/>
      <c r="AW132" s="1"/>
      <c r="AX132" s="1"/>
      <c r="AY132" s="1"/>
      <c r="AZ132" s="1"/>
      <c r="BA132" s="1"/>
      <c r="BB132" s="1"/>
      <c r="BC132" s="1"/>
      <c r="BD132" s="65"/>
    </row>
    <row r="133" spans="2:56" ht="16.350000000000001" hidden="1" customHeight="1">
      <c r="B133" s="47"/>
      <c r="C133" s="48"/>
      <c r="D133" s="56"/>
      <c r="E133" s="512"/>
      <c r="F133" s="63"/>
      <c r="G133" s="48"/>
      <c r="H133" s="48"/>
      <c r="I133" s="48"/>
      <c r="J133" s="48"/>
      <c r="K133" s="49"/>
      <c r="L133" s="17"/>
      <c r="M133" s="78"/>
      <c r="N133" s="48"/>
      <c r="O133" s="48"/>
      <c r="P133" s="48"/>
      <c r="Q133" s="105"/>
      <c r="R133" s="48"/>
      <c r="S133" s="48"/>
      <c r="T133" s="48"/>
      <c r="U133" s="48"/>
      <c r="V133" s="48"/>
      <c r="W133" s="48"/>
      <c r="X133" s="48"/>
      <c r="Y133" s="48"/>
      <c r="Z133" s="48"/>
      <c r="AA133" s="105"/>
      <c r="AB133" s="48"/>
      <c r="AC133" s="48"/>
      <c r="AD133" s="48"/>
      <c r="AE133" s="48"/>
      <c r="AF133" s="48"/>
      <c r="AG133" s="48"/>
      <c r="AI133" s="62"/>
      <c r="AJ133" s="63"/>
      <c r="AK133" s="48"/>
      <c r="AL133" s="48"/>
      <c r="AN133" s="48"/>
    </row>
    <row r="134" spans="2:56" ht="16.350000000000001" hidden="1" customHeight="1">
      <c r="B134" s="47"/>
      <c r="C134" s="48"/>
      <c r="D134" s="56"/>
      <c r="E134" s="513"/>
      <c r="F134" s="56"/>
      <c r="G134" s="48"/>
      <c r="H134" s="48"/>
      <c r="I134" s="48"/>
      <c r="J134" s="48"/>
      <c r="K134" s="49"/>
      <c r="L134" s="17"/>
      <c r="M134" s="78"/>
      <c r="N134" s="48"/>
      <c r="O134" s="48"/>
      <c r="P134" s="48"/>
      <c r="Q134" s="105"/>
      <c r="R134" s="48"/>
      <c r="S134" s="48"/>
      <c r="T134" s="48"/>
      <c r="U134" s="48"/>
      <c r="V134" s="48"/>
      <c r="W134" s="48"/>
      <c r="X134" s="48"/>
      <c r="Y134" s="48"/>
      <c r="Z134" s="48"/>
      <c r="AA134" s="105"/>
      <c r="AB134" s="48"/>
      <c r="AC134" s="48"/>
      <c r="AD134" s="48"/>
      <c r="AE134" s="48"/>
      <c r="AF134" s="48"/>
      <c r="AG134" s="48"/>
      <c r="AI134" s="58"/>
      <c r="AJ134" s="56"/>
      <c r="AK134" s="48"/>
      <c r="AL134" s="48"/>
      <c r="AN134" s="48"/>
    </row>
    <row r="135" spans="2:56" ht="16.350000000000001" hidden="1" customHeight="1">
      <c r="B135" s="47"/>
      <c r="C135" s="48"/>
      <c r="D135" s="56"/>
      <c r="E135" s="513"/>
      <c r="F135" s="56"/>
      <c r="G135" s="48"/>
      <c r="H135" s="48"/>
      <c r="I135" s="48"/>
      <c r="J135" s="48"/>
      <c r="K135" s="49"/>
      <c r="L135" s="17"/>
      <c r="M135" s="78"/>
      <c r="N135" s="48"/>
      <c r="O135" s="48"/>
      <c r="P135" s="48"/>
      <c r="Q135" s="105"/>
      <c r="R135" s="48"/>
      <c r="S135" s="48"/>
      <c r="T135" s="48"/>
      <c r="U135" s="48"/>
      <c r="V135" s="48"/>
      <c r="W135" s="48"/>
      <c r="X135" s="48"/>
      <c r="Y135" s="48"/>
      <c r="Z135" s="48"/>
      <c r="AA135" s="105"/>
      <c r="AB135" s="48"/>
      <c r="AC135" s="48"/>
      <c r="AD135" s="48"/>
      <c r="AE135" s="48"/>
      <c r="AF135" s="48"/>
      <c r="AG135" s="48"/>
      <c r="AI135" s="58"/>
      <c r="AJ135" s="56"/>
      <c r="AK135" s="48"/>
      <c r="AL135" s="48"/>
      <c r="AN135" s="48"/>
    </row>
    <row r="136" spans="2:56" ht="16.350000000000001" hidden="1" customHeight="1">
      <c r="B136" s="47"/>
      <c r="C136" s="48"/>
      <c r="D136" s="56"/>
      <c r="E136" s="513"/>
      <c r="F136" s="56"/>
      <c r="G136" s="48"/>
      <c r="H136" s="48"/>
      <c r="I136" s="48"/>
      <c r="J136" s="48"/>
      <c r="K136" s="49"/>
      <c r="L136" s="17"/>
      <c r="M136" s="78"/>
      <c r="N136" s="48"/>
      <c r="O136" s="48"/>
      <c r="P136" s="48"/>
      <c r="Q136" s="105"/>
      <c r="R136" s="48"/>
      <c r="S136" s="48"/>
      <c r="T136" s="48"/>
      <c r="U136" s="48"/>
      <c r="V136" s="48"/>
      <c r="W136" s="48"/>
      <c r="X136" s="48"/>
      <c r="Y136" s="48"/>
      <c r="Z136" s="48"/>
      <c r="AA136" s="105"/>
      <c r="AB136" s="48"/>
      <c r="AC136" s="48"/>
      <c r="AD136" s="48"/>
      <c r="AE136" s="48"/>
      <c r="AF136" s="48"/>
      <c r="AG136" s="48"/>
      <c r="AI136" s="58"/>
      <c r="AJ136" s="56"/>
      <c r="AK136" s="48"/>
      <c r="AL136" s="48"/>
      <c r="AN136" s="48"/>
    </row>
    <row r="137" spans="2:56" ht="16.350000000000001" hidden="1" customHeight="1">
      <c r="B137" s="47"/>
      <c r="C137" s="48"/>
      <c r="D137" s="56"/>
      <c r="E137" s="513"/>
      <c r="F137" s="56"/>
      <c r="G137" s="48"/>
      <c r="H137" s="48"/>
      <c r="I137" s="48"/>
      <c r="J137" s="48"/>
      <c r="K137" s="49"/>
      <c r="L137" s="17"/>
      <c r="M137" s="78"/>
      <c r="N137" s="48"/>
      <c r="O137" s="48"/>
      <c r="P137" s="48"/>
      <c r="Q137" s="105"/>
      <c r="R137" s="48"/>
      <c r="S137" s="48"/>
      <c r="T137" s="48"/>
      <c r="U137" s="48"/>
      <c r="V137" s="48"/>
      <c r="W137" s="48"/>
      <c r="X137" s="48"/>
      <c r="Y137" s="48"/>
      <c r="Z137" s="48"/>
      <c r="AA137" s="105"/>
      <c r="AB137" s="48"/>
      <c r="AC137" s="48"/>
      <c r="AD137" s="48"/>
      <c r="AE137" s="48"/>
      <c r="AF137" s="48"/>
      <c r="AG137" s="48"/>
      <c r="AI137" s="58"/>
      <c r="AJ137" s="56"/>
      <c r="AK137" s="48"/>
      <c r="AL137" s="48"/>
      <c r="AN137" s="48"/>
    </row>
    <row r="138" spans="2:56" ht="16.350000000000001" hidden="1" customHeight="1">
      <c r="B138" s="47"/>
      <c r="C138" s="48"/>
      <c r="D138" s="56"/>
      <c r="E138" s="513"/>
      <c r="F138" s="56"/>
      <c r="G138" s="48"/>
      <c r="H138" s="48"/>
      <c r="I138" s="48"/>
      <c r="J138" s="48"/>
      <c r="K138" s="49"/>
      <c r="L138" s="17"/>
      <c r="M138" s="78"/>
      <c r="N138" s="48"/>
      <c r="O138" s="48"/>
      <c r="P138" s="48"/>
      <c r="Q138" s="105"/>
      <c r="R138" s="48"/>
      <c r="S138" s="48"/>
      <c r="T138" s="48"/>
      <c r="U138" s="48"/>
      <c r="V138" s="48"/>
      <c r="W138" s="48"/>
      <c r="X138" s="48"/>
      <c r="Y138" s="48"/>
      <c r="Z138" s="48"/>
      <c r="AA138" s="105"/>
      <c r="AB138" s="48"/>
      <c r="AC138" s="48"/>
      <c r="AD138" s="48"/>
      <c r="AE138" s="48"/>
      <c r="AF138" s="48"/>
      <c r="AG138" s="48"/>
      <c r="AI138" s="58"/>
      <c r="AJ138" s="56"/>
      <c r="AK138" s="48"/>
      <c r="AL138" s="48"/>
      <c r="AN138" s="48"/>
    </row>
    <row r="139" spans="2:56" ht="16.350000000000001" hidden="1" customHeight="1">
      <c r="B139" s="47"/>
      <c r="C139" s="48"/>
      <c r="D139" s="56"/>
      <c r="E139" s="513"/>
      <c r="F139" s="56"/>
      <c r="G139" s="48"/>
      <c r="H139" s="48"/>
      <c r="I139" s="48"/>
      <c r="J139" s="48"/>
      <c r="K139" s="49"/>
      <c r="L139" s="17"/>
      <c r="M139" s="78"/>
      <c r="N139" s="48"/>
      <c r="O139" s="48"/>
      <c r="P139" s="48"/>
      <c r="Q139" s="105"/>
      <c r="R139" s="48"/>
      <c r="S139" s="48"/>
      <c r="T139" s="48"/>
      <c r="U139" s="48"/>
      <c r="V139" s="48"/>
      <c r="W139" s="48"/>
      <c r="X139" s="48"/>
      <c r="Y139" s="48"/>
      <c r="Z139" s="48"/>
      <c r="AA139" s="105"/>
      <c r="AB139" s="48"/>
      <c r="AC139" s="48"/>
      <c r="AD139" s="48"/>
      <c r="AE139" s="48"/>
      <c r="AF139" s="48"/>
      <c r="AG139" s="48"/>
      <c r="AI139" s="58"/>
      <c r="AJ139" s="56"/>
      <c r="AK139" s="48"/>
      <c r="AL139" s="48"/>
      <c r="AN139" s="48"/>
    </row>
    <row r="140" spans="2:56" ht="16.350000000000001" hidden="1" customHeight="1">
      <c r="B140" s="47"/>
      <c r="C140" s="48"/>
      <c r="D140" s="56"/>
      <c r="E140" s="513"/>
      <c r="F140" s="56"/>
      <c r="G140" s="48"/>
      <c r="H140" s="48"/>
      <c r="I140" s="48"/>
      <c r="J140" s="48"/>
      <c r="K140" s="49"/>
      <c r="L140" s="17"/>
      <c r="M140" s="78"/>
      <c r="N140" s="48"/>
      <c r="O140" s="48"/>
      <c r="P140" s="48"/>
      <c r="Q140" s="105"/>
      <c r="R140" s="48"/>
      <c r="S140" s="48"/>
      <c r="T140" s="48"/>
      <c r="U140" s="48"/>
      <c r="V140" s="48"/>
      <c r="W140" s="48"/>
      <c r="X140" s="48"/>
      <c r="Y140" s="48"/>
      <c r="Z140" s="48"/>
      <c r="AA140" s="105"/>
      <c r="AB140" s="48"/>
      <c r="AC140" s="48"/>
      <c r="AD140" s="48"/>
      <c r="AE140" s="48"/>
      <c r="AF140" s="48"/>
      <c r="AG140" s="48"/>
      <c r="AI140" s="58"/>
      <c r="AJ140" s="56"/>
      <c r="AK140" s="48"/>
      <c r="AL140" s="48"/>
      <c r="AN140" s="48"/>
    </row>
    <row r="141" spans="2:56" ht="16.350000000000001" hidden="1" customHeight="1">
      <c r="B141" s="47"/>
      <c r="C141" s="48"/>
      <c r="D141" s="56"/>
      <c r="E141" s="513"/>
      <c r="F141" s="56"/>
      <c r="G141" s="48"/>
      <c r="H141" s="48"/>
      <c r="I141" s="48"/>
      <c r="J141" s="48"/>
      <c r="K141" s="49"/>
      <c r="L141" s="17"/>
      <c r="M141" s="78"/>
      <c r="N141" s="48"/>
      <c r="O141" s="48"/>
      <c r="P141" s="48"/>
      <c r="Q141" s="105"/>
      <c r="R141" s="48"/>
      <c r="S141" s="48"/>
      <c r="T141" s="48"/>
      <c r="U141" s="48"/>
      <c r="V141" s="48"/>
      <c r="W141" s="48"/>
      <c r="X141" s="48"/>
      <c r="Y141" s="48"/>
      <c r="Z141" s="48"/>
      <c r="AA141" s="105"/>
      <c r="AB141" s="48"/>
      <c r="AC141" s="48"/>
      <c r="AD141" s="48"/>
      <c r="AE141" s="48"/>
      <c r="AF141" s="48"/>
      <c r="AG141" s="48"/>
      <c r="AI141" s="58"/>
      <c r="AJ141" s="56"/>
      <c r="AK141" s="48"/>
      <c r="AL141" s="48"/>
      <c r="AN141" s="48"/>
    </row>
    <row r="142" spans="2:56" ht="16.350000000000001" hidden="1" customHeight="1">
      <c r="B142" s="47"/>
      <c r="C142" s="48"/>
      <c r="D142" s="56"/>
      <c r="E142" s="513"/>
      <c r="F142" s="56"/>
      <c r="G142" s="48"/>
      <c r="H142" s="48"/>
      <c r="I142" s="48"/>
      <c r="J142" s="48"/>
      <c r="K142" s="49"/>
      <c r="L142" s="17"/>
      <c r="M142" s="78"/>
      <c r="N142" s="48"/>
      <c r="O142" s="48"/>
      <c r="P142" s="48"/>
      <c r="Q142" s="105"/>
      <c r="R142" s="48"/>
      <c r="S142" s="48"/>
      <c r="T142" s="48"/>
      <c r="U142" s="48"/>
      <c r="V142" s="48"/>
      <c r="W142" s="48"/>
      <c r="X142" s="48"/>
      <c r="Y142" s="48"/>
      <c r="Z142" s="48"/>
      <c r="AA142" s="105"/>
      <c r="AB142" s="48"/>
      <c r="AC142" s="48"/>
      <c r="AD142" s="48"/>
      <c r="AE142" s="48"/>
      <c r="AF142" s="48"/>
      <c r="AG142" s="48"/>
      <c r="AI142" s="58"/>
      <c r="AJ142" s="56"/>
      <c r="AK142" s="48"/>
      <c r="AL142" s="48"/>
      <c r="AN142" s="48"/>
    </row>
    <row r="143" spans="2:56" ht="16.350000000000001" hidden="1" customHeight="1">
      <c r="B143" s="47"/>
      <c r="C143" s="48"/>
      <c r="D143" s="56"/>
      <c r="E143" s="513"/>
      <c r="F143" s="56"/>
      <c r="G143" s="48"/>
      <c r="H143" s="48"/>
      <c r="I143" s="48"/>
      <c r="J143" s="48"/>
      <c r="K143" s="49"/>
      <c r="L143" s="17"/>
      <c r="M143" s="78"/>
      <c r="N143" s="48"/>
      <c r="O143" s="48"/>
      <c r="P143" s="48"/>
      <c r="Q143" s="105"/>
      <c r="R143" s="48"/>
      <c r="S143" s="48"/>
      <c r="T143" s="48"/>
      <c r="U143" s="48"/>
      <c r="V143" s="48"/>
      <c r="W143" s="48"/>
      <c r="X143" s="48"/>
      <c r="Y143" s="48"/>
      <c r="Z143" s="48"/>
      <c r="AA143" s="105"/>
      <c r="AB143" s="48"/>
      <c r="AC143" s="48"/>
      <c r="AD143" s="48"/>
      <c r="AE143" s="48"/>
      <c r="AF143" s="48"/>
      <c r="AG143" s="48"/>
      <c r="AI143" s="58"/>
      <c r="AJ143" s="56"/>
      <c r="AK143" s="48"/>
      <c r="AL143" s="48"/>
      <c r="AN143" s="48"/>
    </row>
    <row r="144" spans="2:56" ht="16.350000000000001" hidden="1" customHeight="1">
      <c r="B144" s="47"/>
      <c r="C144" s="48"/>
      <c r="D144" s="56"/>
      <c r="E144" s="513"/>
      <c r="F144" s="56"/>
      <c r="G144" s="48"/>
      <c r="H144" s="48"/>
      <c r="I144" s="48"/>
      <c r="J144" s="48"/>
      <c r="K144" s="49"/>
      <c r="L144" s="17"/>
      <c r="M144" s="78"/>
      <c r="N144" s="48"/>
      <c r="O144" s="48"/>
      <c r="P144" s="48"/>
      <c r="Q144" s="105"/>
      <c r="R144" s="48"/>
      <c r="S144" s="48"/>
      <c r="T144" s="48"/>
      <c r="U144" s="48"/>
      <c r="V144" s="48"/>
      <c r="W144" s="48"/>
      <c r="X144" s="48"/>
      <c r="Y144" s="48"/>
      <c r="Z144" s="48"/>
      <c r="AA144" s="105"/>
      <c r="AB144" s="48"/>
      <c r="AC144" s="48"/>
      <c r="AD144" s="48"/>
      <c r="AE144" s="48"/>
      <c r="AF144" s="48"/>
      <c r="AG144" s="48"/>
      <c r="AI144" s="58"/>
      <c r="AJ144" s="56"/>
      <c r="AK144" s="48"/>
      <c r="AL144" s="48"/>
      <c r="AN144" s="48"/>
    </row>
    <row r="145" spans="2:40" ht="16.350000000000001" hidden="1" customHeight="1">
      <c r="B145" s="47"/>
      <c r="C145" s="48"/>
      <c r="D145" s="56"/>
      <c r="E145" s="513"/>
      <c r="F145" s="56"/>
      <c r="G145" s="48"/>
      <c r="H145" s="48"/>
      <c r="I145" s="48"/>
      <c r="J145" s="48"/>
      <c r="K145" s="49"/>
      <c r="L145" s="17"/>
      <c r="M145" s="78"/>
      <c r="N145" s="48"/>
      <c r="O145" s="48"/>
      <c r="P145" s="48"/>
      <c r="Q145" s="105"/>
      <c r="R145" s="48"/>
      <c r="S145" s="48"/>
      <c r="T145" s="48"/>
      <c r="U145" s="48"/>
      <c r="V145" s="48"/>
      <c r="W145" s="48"/>
      <c r="X145" s="48"/>
      <c r="Y145" s="48"/>
      <c r="Z145" s="48"/>
      <c r="AA145" s="105"/>
      <c r="AB145" s="48"/>
      <c r="AC145" s="48"/>
      <c r="AD145" s="48"/>
      <c r="AE145" s="48"/>
      <c r="AF145" s="48"/>
      <c r="AG145" s="48"/>
      <c r="AI145" s="58"/>
      <c r="AJ145" s="56"/>
      <c r="AK145" s="48"/>
      <c r="AL145" s="48"/>
      <c r="AN145" s="48"/>
    </row>
    <row r="146" spans="2:40" ht="17.100000000000001" hidden="1" customHeight="1">
      <c r="B146" s="50"/>
      <c r="C146" s="51"/>
      <c r="D146" s="57"/>
      <c r="E146" s="514"/>
      <c r="F146" s="57"/>
      <c r="G146" s="51"/>
      <c r="H146" s="51"/>
      <c r="I146" s="51"/>
      <c r="J146" s="51"/>
      <c r="K146" s="52"/>
      <c r="L146" s="17"/>
      <c r="M146" s="78"/>
      <c r="N146" s="48"/>
      <c r="O146" s="48"/>
      <c r="P146" s="48"/>
      <c r="Q146" s="105"/>
      <c r="R146" s="48"/>
      <c r="S146" s="48"/>
      <c r="T146" s="48"/>
      <c r="U146" s="48"/>
      <c r="V146" s="48"/>
      <c r="W146" s="48"/>
      <c r="X146" s="48"/>
      <c r="Y146" s="48"/>
      <c r="Z146" s="48"/>
      <c r="AA146" s="105"/>
      <c r="AB146" s="48"/>
      <c r="AC146" s="48"/>
      <c r="AD146" s="48"/>
      <c r="AE146" s="48"/>
      <c r="AF146" s="48"/>
      <c r="AG146" s="48"/>
      <c r="AI146" s="59"/>
      <c r="AJ146" s="57"/>
      <c r="AK146" s="48"/>
      <c r="AL146" s="48"/>
      <c r="AN146" s="48"/>
    </row>
    <row r="147" spans="2:40" ht="16.350000000000001" hidden="1" customHeight="1">
      <c r="B147" s="47"/>
      <c r="C147" s="48"/>
      <c r="D147" s="56"/>
      <c r="E147" s="512"/>
      <c r="F147" s="63"/>
      <c r="G147" s="48"/>
      <c r="H147" s="48"/>
      <c r="I147" s="48"/>
      <c r="J147" s="48"/>
      <c r="K147" s="49"/>
      <c r="L147" s="17"/>
      <c r="M147" s="78"/>
      <c r="N147" s="48"/>
      <c r="O147" s="48"/>
      <c r="P147" s="48"/>
      <c r="Q147" s="105"/>
      <c r="R147" s="48"/>
      <c r="S147" s="48"/>
      <c r="T147" s="48"/>
      <c r="U147" s="48"/>
      <c r="V147" s="48"/>
      <c r="W147" s="48"/>
      <c r="X147" s="48"/>
      <c r="Y147" s="48"/>
      <c r="Z147" s="48"/>
      <c r="AA147" s="105"/>
      <c r="AB147" s="48"/>
      <c r="AC147" s="48"/>
      <c r="AD147" s="48"/>
      <c r="AE147" s="48"/>
      <c r="AF147" s="48"/>
      <c r="AG147" s="48"/>
      <c r="AI147" s="62"/>
      <c r="AJ147" s="63"/>
      <c r="AK147" s="48"/>
      <c r="AL147" s="48"/>
      <c r="AN147" s="48"/>
    </row>
    <row r="148" spans="2:40" ht="16.350000000000001" hidden="1" customHeight="1">
      <c r="B148" s="47"/>
      <c r="C148" s="48"/>
      <c r="D148" s="56"/>
      <c r="E148" s="513"/>
      <c r="F148" s="56"/>
      <c r="G148" s="48"/>
      <c r="H148" s="48"/>
      <c r="I148" s="48"/>
      <c r="J148" s="48"/>
      <c r="K148" s="49"/>
      <c r="L148" s="17"/>
      <c r="M148" s="78"/>
      <c r="N148" s="48"/>
      <c r="O148" s="48"/>
      <c r="P148" s="48"/>
      <c r="Q148" s="105"/>
      <c r="R148" s="48"/>
      <c r="S148" s="48"/>
      <c r="T148" s="48"/>
      <c r="U148" s="48"/>
      <c r="V148" s="48"/>
      <c r="W148" s="48"/>
      <c r="X148" s="48"/>
      <c r="Y148" s="48"/>
      <c r="Z148" s="48"/>
      <c r="AA148" s="105"/>
      <c r="AB148" s="48"/>
      <c r="AC148" s="48"/>
      <c r="AD148" s="48"/>
      <c r="AE148" s="48"/>
      <c r="AF148" s="48"/>
      <c r="AG148" s="48"/>
      <c r="AI148" s="58"/>
      <c r="AJ148" s="56"/>
      <c r="AK148" s="48"/>
      <c r="AL148" s="48"/>
      <c r="AN148" s="48"/>
    </row>
    <row r="149" spans="2:40" ht="16.350000000000001" hidden="1" customHeight="1">
      <c r="B149" s="47"/>
      <c r="C149" s="48"/>
      <c r="D149" s="56"/>
      <c r="E149" s="513"/>
      <c r="F149" s="56"/>
      <c r="G149" s="48"/>
      <c r="H149" s="48"/>
      <c r="I149" s="48"/>
      <c r="J149" s="48"/>
      <c r="K149" s="49"/>
      <c r="L149" s="17"/>
      <c r="M149" s="78"/>
      <c r="N149" s="48"/>
      <c r="O149" s="48"/>
      <c r="P149" s="48"/>
      <c r="Q149" s="105"/>
      <c r="R149" s="48"/>
      <c r="S149" s="48"/>
      <c r="T149" s="48"/>
      <c r="U149" s="48"/>
      <c r="V149" s="48"/>
      <c r="W149" s="48"/>
      <c r="X149" s="48"/>
      <c r="Y149" s="48"/>
      <c r="Z149" s="48"/>
      <c r="AA149" s="105"/>
      <c r="AB149" s="48"/>
      <c r="AC149" s="48"/>
      <c r="AD149" s="48"/>
      <c r="AE149" s="48"/>
      <c r="AF149" s="48"/>
      <c r="AG149" s="48"/>
      <c r="AI149" s="58"/>
      <c r="AJ149" s="56"/>
      <c r="AK149" s="48"/>
      <c r="AL149" s="48"/>
      <c r="AN149" s="48"/>
    </row>
    <row r="150" spans="2:40" ht="16.350000000000001" hidden="1" customHeight="1">
      <c r="B150" s="47"/>
      <c r="C150" s="48"/>
      <c r="D150" s="56"/>
      <c r="E150" s="513"/>
      <c r="F150" s="56"/>
      <c r="G150" s="48"/>
      <c r="H150" s="48"/>
      <c r="I150" s="48"/>
      <c r="J150" s="48"/>
      <c r="K150" s="49"/>
      <c r="L150" s="17"/>
      <c r="M150" s="78"/>
      <c r="N150" s="48"/>
      <c r="O150" s="48"/>
      <c r="P150" s="48"/>
      <c r="Q150" s="105"/>
      <c r="R150" s="48"/>
      <c r="S150" s="48"/>
      <c r="T150" s="48"/>
      <c r="U150" s="48"/>
      <c r="V150" s="48"/>
      <c r="W150" s="48"/>
      <c r="X150" s="48"/>
      <c r="Y150" s="48"/>
      <c r="Z150" s="48"/>
      <c r="AA150" s="105"/>
      <c r="AB150" s="48"/>
      <c r="AC150" s="48"/>
      <c r="AD150" s="48"/>
      <c r="AE150" s="48"/>
      <c r="AF150" s="48"/>
      <c r="AG150" s="48"/>
      <c r="AI150" s="58"/>
      <c r="AJ150" s="56"/>
      <c r="AK150" s="48"/>
      <c r="AL150" s="48"/>
      <c r="AN150" s="48"/>
    </row>
    <row r="151" spans="2:40" ht="16.350000000000001" hidden="1" customHeight="1">
      <c r="B151" s="47"/>
      <c r="C151" s="48"/>
      <c r="D151" s="56"/>
      <c r="E151" s="513"/>
      <c r="F151" s="56"/>
      <c r="G151" s="48"/>
      <c r="H151" s="48"/>
      <c r="I151" s="48"/>
      <c r="J151" s="48"/>
      <c r="K151" s="49"/>
      <c r="L151" s="17"/>
      <c r="M151" s="78"/>
      <c r="N151" s="48"/>
      <c r="O151" s="48"/>
      <c r="P151" s="48"/>
      <c r="Q151" s="105"/>
      <c r="R151" s="48"/>
      <c r="S151" s="48"/>
      <c r="T151" s="48"/>
      <c r="U151" s="48"/>
      <c r="V151" s="48"/>
      <c r="W151" s="48"/>
      <c r="X151" s="48"/>
      <c r="Y151" s="48"/>
      <c r="Z151" s="48"/>
      <c r="AA151" s="105"/>
      <c r="AB151" s="48"/>
      <c r="AC151" s="48"/>
      <c r="AD151" s="48"/>
      <c r="AE151" s="48"/>
      <c r="AF151" s="48"/>
      <c r="AG151" s="48"/>
      <c r="AI151" s="58"/>
      <c r="AJ151" s="56"/>
      <c r="AK151" s="48"/>
      <c r="AL151" s="48"/>
      <c r="AN151" s="48"/>
    </row>
    <row r="152" spans="2:40" ht="16.350000000000001" hidden="1" customHeight="1">
      <c r="B152" s="47"/>
      <c r="C152" s="48"/>
      <c r="D152" s="56"/>
      <c r="E152" s="513"/>
      <c r="F152" s="56"/>
      <c r="G152" s="48"/>
      <c r="H152" s="48"/>
      <c r="I152" s="48"/>
      <c r="J152" s="48"/>
      <c r="K152" s="49"/>
      <c r="L152" s="17"/>
      <c r="M152" s="78"/>
      <c r="N152" s="48"/>
      <c r="O152" s="48"/>
      <c r="P152" s="48"/>
      <c r="Q152" s="105"/>
      <c r="R152" s="48"/>
      <c r="S152" s="48"/>
      <c r="T152" s="48"/>
      <c r="U152" s="48"/>
      <c r="V152" s="48"/>
      <c r="W152" s="48"/>
      <c r="X152" s="48"/>
      <c r="Y152" s="48"/>
      <c r="Z152" s="48"/>
      <c r="AA152" s="105"/>
      <c r="AB152" s="48"/>
      <c r="AC152" s="48"/>
      <c r="AD152" s="48"/>
      <c r="AE152" s="48"/>
      <c r="AF152" s="48"/>
      <c r="AG152" s="48"/>
      <c r="AI152" s="58"/>
      <c r="AJ152" s="56"/>
      <c r="AK152" s="48"/>
      <c r="AL152" s="48"/>
      <c r="AN152" s="48"/>
    </row>
    <row r="153" spans="2:40" ht="16.350000000000001" hidden="1" customHeight="1">
      <c r="B153" s="47"/>
      <c r="C153" s="48"/>
      <c r="D153" s="56"/>
      <c r="E153" s="513"/>
      <c r="F153" s="56"/>
      <c r="G153" s="48"/>
      <c r="H153" s="48"/>
      <c r="I153" s="48"/>
      <c r="J153" s="48"/>
      <c r="K153" s="49"/>
      <c r="L153" s="17"/>
      <c r="M153" s="78"/>
      <c r="N153" s="48"/>
      <c r="O153" s="48"/>
      <c r="P153" s="48"/>
      <c r="Q153" s="105"/>
      <c r="R153" s="48"/>
      <c r="S153" s="48"/>
      <c r="T153" s="48"/>
      <c r="U153" s="48"/>
      <c r="V153" s="48"/>
      <c r="W153" s="48"/>
      <c r="X153" s="48"/>
      <c r="Y153" s="48"/>
      <c r="Z153" s="48"/>
      <c r="AA153" s="105"/>
      <c r="AB153" s="48"/>
      <c r="AC153" s="48"/>
      <c r="AD153" s="48"/>
      <c r="AE153" s="48"/>
      <c r="AF153" s="48"/>
      <c r="AG153" s="48"/>
      <c r="AI153" s="58"/>
      <c r="AJ153" s="56"/>
      <c r="AK153" s="48"/>
      <c r="AL153" s="48"/>
      <c r="AN153" s="48"/>
    </row>
    <row r="154" spans="2:40" ht="16.350000000000001" hidden="1" customHeight="1">
      <c r="B154" s="47"/>
      <c r="C154" s="48"/>
      <c r="D154" s="56"/>
      <c r="E154" s="513"/>
      <c r="F154" s="56"/>
      <c r="G154" s="48"/>
      <c r="H154" s="48"/>
      <c r="I154" s="48"/>
      <c r="J154" s="48"/>
      <c r="K154" s="49"/>
      <c r="L154" s="17"/>
      <c r="M154" s="78"/>
      <c r="N154" s="48"/>
      <c r="O154" s="48"/>
      <c r="P154" s="48"/>
      <c r="Q154" s="105"/>
      <c r="R154" s="48"/>
      <c r="S154" s="48"/>
      <c r="T154" s="48"/>
      <c r="U154" s="48"/>
      <c r="V154" s="48"/>
      <c r="W154" s="48"/>
      <c r="X154" s="48"/>
      <c r="Y154" s="48"/>
      <c r="Z154" s="48"/>
      <c r="AA154" s="105"/>
      <c r="AB154" s="48"/>
      <c r="AC154" s="48"/>
      <c r="AD154" s="48"/>
      <c r="AE154" s="48"/>
      <c r="AF154" s="48"/>
      <c r="AG154" s="48"/>
      <c r="AI154" s="58"/>
      <c r="AJ154" s="56"/>
      <c r="AK154" s="48"/>
      <c r="AL154" s="48"/>
      <c r="AN154" s="48"/>
    </row>
    <row r="155" spans="2:40" ht="16.350000000000001" hidden="1" customHeight="1">
      <c r="B155" s="47"/>
      <c r="C155" s="48"/>
      <c r="D155" s="56"/>
      <c r="E155" s="513"/>
      <c r="F155" s="56"/>
      <c r="G155" s="48"/>
      <c r="H155" s="48"/>
      <c r="I155" s="48"/>
      <c r="J155" s="48"/>
      <c r="K155" s="49"/>
      <c r="L155" s="17"/>
      <c r="M155" s="78"/>
      <c r="N155" s="48"/>
      <c r="O155" s="48"/>
      <c r="P155" s="48"/>
      <c r="Q155" s="105"/>
      <c r="R155" s="48"/>
      <c r="S155" s="48"/>
      <c r="T155" s="48"/>
      <c r="U155" s="48"/>
      <c r="V155" s="48"/>
      <c r="W155" s="48"/>
      <c r="X155" s="48"/>
      <c r="Y155" s="48"/>
      <c r="Z155" s="48"/>
      <c r="AA155" s="105"/>
      <c r="AB155" s="48"/>
      <c r="AC155" s="48"/>
      <c r="AD155" s="48"/>
      <c r="AE155" s="48"/>
      <c r="AF155" s="48"/>
      <c r="AG155" s="48"/>
      <c r="AI155" s="58"/>
      <c r="AJ155" s="56"/>
      <c r="AK155" s="48"/>
      <c r="AL155" s="48"/>
      <c r="AN155" s="48"/>
    </row>
    <row r="156" spans="2:40" ht="16.350000000000001" hidden="1" customHeight="1">
      <c r="B156" s="47"/>
      <c r="C156" s="48"/>
      <c r="D156" s="56"/>
      <c r="E156" s="513"/>
      <c r="F156" s="56"/>
      <c r="G156" s="48"/>
      <c r="H156" s="48"/>
      <c r="I156" s="48"/>
      <c r="J156" s="48"/>
      <c r="K156" s="49"/>
      <c r="L156" s="17"/>
      <c r="M156" s="78"/>
      <c r="N156" s="48"/>
      <c r="O156" s="48"/>
      <c r="P156" s="48"/>
      <c r="Q156" s="105"/>
      <c r="R156" s="48"/>
      <c r="S156" s="48"/>
      <c r="T156" s="48"/>
      <c r="U156" s="48"/>
      <c r="V156" s="48"/>
      <c r="W156" s="48"/>
      <c r="X156" s="48"/>
      <c r="Y156" s="48"/>
      <c r="Z156" s="48"/>
      <c r="AA156" s="105"/>
      <c r="AB156" s="48"/>
      <c r="AC156" s="48"/>
      <c r="AD156" s="48"/>
      <c r="AE156" s="48"/>
      <c r="AF156" s="48"/>
      <c r="AG156" s="48"/>
      <c r="AI156" s="58"/>
      <c r="AJ156" s="56"/>
      <c r="AK156" s="48"/>
      <c r="AL156" s="48"/>
      <c r="AN156" s="48"/>
    </row>
    <row r="157" spans="2:40" ht="16.350000000000001" hidden="1" customHeight="1">
      <c r="B157" s="47"/>
      <c r="C157" s="48"/>
      <c r="D157" s="56"/>
      <c r="E157" s="513"/>
      <c r="F157" s="56"/>
      <c r="G157" s="48"/>
      <c r="H157" s="48"/>
      <c r="I157" s="48"/>
      <c r="J157" s="48"/>
      <c r="K157" s="49"/>
      <c r="L157" s="17"/>
      <c r="M157" s="78"/>
      <c r="N157" s="48"/>
      <c r="O157" s="48"/>
      <c r="P157" s="48"/>
      <c r="Q157" s="105"/>
      <c r="R157" s="48"/>
      <c r="S157" s="48"/>
      <c r="T157" s="48"/>
      <c r="U157" s="48"/>
      <c r="V157" s="48"/>
      <c r="W157" s="48"/>
      <c r="X157" s="48"/>
      <c r="Y157" s="48"/>
      <c r="Z157" s="48"/>
      <c r="AA157" s="105"/>
      <c r="AB157" s="48"/>
      <c r="AC157" s="48"/>
      <c r="AD157" s="48"/>
      <c r="AE157" s="48"/>
      <c r="AF157" s="48"/>
      <c r="AG157" s="48"/>
      <c r="AI157" s="58"/>
      <c r="AJ157" s="56"/>
      <c r="AK157" s="48"/>
      <c r="AL157" s="48"/>
      <c r="AN157" s="48"/>
    </row>
    <row r="158" spans="2:40" ht="16.350000000000001" hidden="1" customHeight="1">
      <c r="B158" s="47"/>
      <c r="C158" s="48"/>
      <c r="D158" s="56"/>
      <c r="E158" s="513"/>
      <c r="F158" s="56"/>
      <c r="G158" s="48"/>
      <c r="H158" s="48"/>
      <c r="I158" s="48"/>
      <c r="J158" s="48"/>
      <c r="K158" s="49"/>
      <c r="L158" s="17"/>
      <c r="M158" s="78"/>
      <c r="N158" s="48"/>
      <c r="O158" s="48"/>
      <c r="P158" s="48"/>
      <c r="Q158" s="105"/>
      <c r="R158" s="48"/>
      <c r="S158" s="48"/>
      <c r="T158" s="48"/>
      <c r="U158" s="48"/>
      <c r="V158" s="48"/>
      <c r="W158" s="48"/>
      <c r="X158" s="48"/>
      <c r="Y158" s="48"/>
      <c r="Z158" s="48"/>
      <c r="AA158" s="105"/>
      <c r="AB158" s="48"/>
      <c r="AC158" s="48"/>
      <c r="AD158" s="48"/>
      <c r="AE158" s="48"/>
      <c r="AF158" s="48"/>
      <c r="AG158" s="48"/>
      <c r="AI158" s="58"/>
      <c r="AJ158" s="56"/>
      <c r="AK158" s="48"/>
      <c r="AL158" s="48"/>
      <c r="AN158" s="48"/>
    </row>
    <row r="159" spans="2:40" ht="16.350000000000001" hidden="1" customHeight="1">
      <c r="B159" s="47"/>
      <c r="C159" s="48"/>
      <c r="D159" s="56"/>
      <c r="E159" s="513"/>
      <c r="F159" s="56"/>
      <c r="G159" s="48"/>
      <c r="H159" s="48"/>
      <c r="I159" s="48"/>
      <c r="J159" s="48"/>
      <c r="K159" s="49"/>
      <c r="L159" s="17"/>
      <c r="M159" s="78"/>
      <c r="N159" s="48"/>
      <c r="O159" s="48"/>
      <c r="P159" s="48"/>
      <c r="Q159" s="105"/>
      <c r="R159" s="48"/>
      <c r="S159" s="48"/>
      <c r="T159" s="48"/>
      <c r="U159" s="48"/>
      <c r="V159" s="48"/>
      <c r="W159" s="48"/>
      <c r="X159" s="48"/>
      <c r="Y159" s="48"/>
      <c r="Z159" s="48"/>
      <c r="AA159" s="105"/>
      <c r="AB159" s="48"/>
      <c r="AC159" s="48"/>
      <c r="AD159" s="48"/>
      <c r="AE159" s="48"/>
      <c r="AF159" s="48"/>
      <c r="AG159" s="48"/>
      <c r="AI159" s="58"/>
      <c r="AJ159" s="56"/>
      <c r="AK159" s="48"/>
      <c r="AL159" s="48"/>
      <c r="AN159" s="48"/>
    </row>
    <row r="160" spans="2:40" ht="17.100000000000001" hidden="1" customHeight="1">
      <c r="B160" s="50"/>
      <c r="C160" s="51"/>
      <c r="D160" s="57"/>
      <c r="E160" s="514"/>
      <c r="F160" s="57"/>
      <c r="G160" s="51"/>
      <c r="H160" s="51"/>
      <c r="I160" s="51"/>
      <c r="J160" s="51"/>
      <c r="K160" s="52"/>
      <c r="L160" s="17"/>
      <c r="M160" s="78"/>
      <c r="N160" s="48"/>
      <c r="O160" s="48"/>
      <c r="P160" s="48"/>
      <c r="Q160" s="105"/>
      <c r="R160" s="48"/>
      <c r="S160" s="48"/>
      <c r="T160" s="48"/>
      <c r="U160" s="48"/>
      <c r="V160" s="48"/>
      <c r="W160" s="48"/>
      <c r="X160" s="48"/>
      <c r="Y160" s="48"/>
      <c r="Z160" s="48"/>
      <c r="AA160" s="105"/>
      <c r="AB160" s="48"/>
      <c r="AC160" s="48"/>
      <c r="AD160" s="48"/>
      <c r="AE160" s="48"/>
      <c r="AF160" s="48"/>
      <c r="AG160" s="48"/>
      <c r="AI160" s="59"/>
      <c r="AJ160" s="57"/>
      <c r="AK160" s="48"/>
      <c r="AL160" s="48"/>
      <c r="AN160" s="48"/>
    </row>
    <row r="161" spans="2:40" ht="16.350000000000001" hidden="1" customHeight="1">
      <c r="B161" s="47"/>
      <c r="C161" s="48"/>
      <c r="D161" s="56"/>
      <c r="E161" s="512"/>
      <c r="F161" s="63"/>
      <c r="G161" s="48"/>
      <c r="H161" s="48"/>
      <c r="I161" s="48"/>
      <c r="J161" s="48"/>
      <c r="K161" s="49"/>
      <c r="L161" s="17"/>
      <c r="M161" s="78"/>
      <c r="N161" s="48"/>
      <c r="O161" s="48"/>
      <c r="P161" s="48"/>
      <c r="Q161" s="105"/>
      <c r="R161" s="48"/>
      <c r="S161" s="48"/>
      <c r="T161" s="48"/>
      <c r="U161" s="48"/>
      <c r="V161" s="48"/>
      <c r="W161" s="48"/>
      <c r="X161" s="48"/>
      <c r="Y161" s="48"/>
      <c r="Z161" s="48"/>
      <c r="AA161" s="105"/>
      <c r="AB161" s="48"/>
      <c r="AC161" s="48"/>
      <c r="AD161" s="48"/>
      <c r="AE161" s="48"/>
      <c r="AF161" s="48"/>
      <c r="AG161" s="48"/>
      <c r="AI161" s="62"/>
      <c r="AJ161" s="63"/>
      <c r="AK161" s="48"/>
      <c r="AL161" s="48"/>
      <c r="AN161" s="48"/>
    </row>
    <row r="162" spans="2:40" ht="16.350000000000001" hidden="1" customHeight="1">
      <c r="B162" s="47"/>
      <c r="C162" s="48"/>
      <c r="D162" s="56"/>
      <c r="E162" s="513"/>
      <c r="F162" s="56"/>
      <c r="G162" s="48"/>
      <c r="H162" s="48"/>
      <c r="I162" s="48"/>
      <c r="J162" s="48"/>
      <c r="K162" s="49"/>
      <c r="L162" s="17"/>
      <c r="M162" s="78"/>
      <c r="N162" s="48"/>
      <c r="O162" s="48"/>
      <c r="P162" s="48"/>
      <c r="Q162" s="105"/>
      <c r="R162" s="48"/>
      <c r="S162" s="48"/>
      <c r="T162" s="48"/>
      <c r="U162" s="48"/>
      <c r="V162" s="48"/>
      <c r="W162" s="48"/>
      <c r="X162" s="48"/>
      <c r="Y162" s="48"/>
      <c r="Z162" s="48"/>
      <c r="AA162" s="105"/>
      <c r="AB162" s="48"/>
      <c r="AC162" s="48"/>
      <c r="AD162" s="48"/>
      <c r="AE162" s="48"/>
      <c r="AF162" s="48"/>
      <c r="AG162" s="48"/>
      <c r="AI162" s="58"/>
      <c r="AJ162" s="56"/>
      <c r="AK162" s="48"/>
      <c r="AL162" s="48"/>
      <c r="AN162" s="48"/>
    </row>
    <row r="163" spans="2:40" ht="16.350000000000001" hidden="1" customHeight="1">
      <c r="B163" s="47"/>
      <c r="C163" s="48"/>
      <c r="D163" s="56"/>
      <c r="E163" s="513"/>
      <c r="F163" s="56"/>
      <c r="G163" s="48"/>
      <c r="H163" s="48"/>
      <c r="I163" s="48"/>
      <c r="J163" s="48"/>
      <c r="K163" s="49"/>
      <c r="L163" s="17"/>
      <c r="M163" s="78"/>
      <c r="N163" s="48"/>
      <c r="O163" s="48"/>
      <c r="P163" s="48"/>
      <c r="Q163" s="105"/>
      <c r="R163" s="48"/>
      <c r="S163" s="48"/>
      <c r="T163" s="48"/>
      <c r="U163" s="48"/>
      <c r="V163" s="48"/>
      <c r="W163" s="48"/>
      <c r="X163" s="48"/>
      <c r="Y163" s="48"/>
      <c r="Z163" s="48"/>
      <c r="AA163" s="105"/>
      <c r="AB163" s="48"/>
      <c r="AC163" s="48"/>
      <c r="AD163" s="48"/>
      <c r="AE163" s="48"/>
      <c r="AF163" s="48"/>
      <c r="AG163" s="48"/>
      <c r="AI163" s="58"/>
      <c r="AJ163" s="56"/>
      <c r="AK163" s="48"/>
      <c r="AL163" s="48"/>
      <c r="AN163" s="48"/>
    </row>
    <row r="164" spans="2:40" ht="16.350000000000001" hidden="1" customHeight="1">
      <c r="B164" s="47"/>
      <c r="C164" s="48"/>
      <c r="D164" s="56"/>
      <c r="E164" s="513"/>
      <c r="F164" s="56"/>
      <c r="G164" s="48"/>
      <c r="H164" s="48"/>
      <c r="I164" s="48"/>
      <c r="J164" s="48"/>
      <c r="K164" s="49"/>
      <c r="L164" s="17"/>
      <c r="M164" s="78"/>
      <c r="N164" s="48"/>
      <c r="O164" s="48"/>
      <c r="P164" s="48"/>
      <c r="Q164" s="105"/>
      <c r="R164" s="48"/>
      <c r="S164" s="48"/>
      <c r="T164" s="48"/>
      <c r="U164" s="48"/>
      <c r="V164" s="48"/>
      <c r="W164" s="48"/>
      <c r="X164" s="48"/>
      <c r="Y164" s="48"/>
      <c r="Z164" s="48"/>
      <c r="AA164" s="105"/>
      <c r="AB164" s="48"/>
      <c r="AC164" s="48"/>
      <c r="AD164" s="48"/>
      <c r="AE164" s="48"/>
      <c r="AF164" s="48"/>
      <c r="AG164" s="48"/>
      <c r="AI164" s="58"/>
      <c r="AJ164" s="56"/>
      <c r="AK164" s="48"/>
      <c r="AL164" s="48"/>
      <c r="AN164" s="48"/>
    </row>
    <row r="165" spans="2:40" ht="16.350000000000001" hidden="1" customHeight="1">
      <c r="B165" s="47"/>
      <c r="C165" s="48"/>
      <c r="D165" s="56"/>
      <c r="E165" s="513"/>
      <c r="F165" s="56"/>
      <c r="G165" s="48"/>
      <c r="H165" s="48"/>
      <c r="I165" s="48"/>
      <c r="J165" s="48"/>
      <c r="K165" s="49"/>
      <c r="L165" s="17"/>
      <c r="M165" s="78"/>
      <c r="N165" s="48"/>
      <c r="O165" s="48"/>
      <c r="P165" s="48"/>
      <c r="Q165" s="105"/>
      <c r="R165" s="48"/>
      <c r="S165" s="48"/>
      <c r="T165" s="48"/>
      <c r="U165" s="48"/>
      <c r="V165" s="48"/>
      <c r="W165" s="48"/>
      <c r="X165" s="48"/>
      <c r="Y165" s="48"/>
      <c r="Z165" s="48"/>
      <c r="AA165" s="105"/>
      <c r="AB165" s="48"/>
      <c r="AC165" s="48"/>
      <c r="AD165" s="48"/>
      <c r="AE165" s="48"/>
      <c r="AF165" s="48"/>
      <c r="AG165" s="48"/>
      <c r="AI165" s="58"/>
      <c r="AJ165" s="56"/>
      <c r="AK165" s="48"/>
      <c r="AL165" s="48"/>
      <c r="AN165" s="48"/>
    </row>
    <row r="166" spans="2:40" ht="16.350000000000001" hidden="1" customHeight="1">
      <c r="B166" s="47"/>
      <c r="C166" s="48"/>
      <c r="D166" s="56"/>
      <c r="E166" s="513"/>
      <c r="F166" s="56"/>
      <c r="G166" s="48"/>
      <c r="H166" s="48"/>
      <c r="I166" s="48"/>
      <c r="J166" s="48"/>
      <c r="K166" s="49"/>
      <c r="L166" s="17"/>
      <c r="M166" s="78"/>
      <c r="N166" s="48"/>
      <c r="O166" s="48"/>
      <c r="P166" s="48"/>
      <c r="Q166" s="105"/>
      <c r="R166" s="48"/>
      <c r="S166" s="48"/>
      <c r="T166" s="48"/>
      <c r="U166" s="48"/>
      <c r="V166" s="48"/>
      <c r="W166" s="48"/>
      <c r="X166" s="48"/>
      <c r="Y166" s="48"/>
      <c r="Z166" s="48"/>
      <c r="AA166" s="105"/>
      <c r="AB166" s="48"/>
      <c r="AC166" s="48"/>
      <c r="AD166" s="48"/>
      <c r="AE166" s="48"/>
      <c r="AF166" s="48"/>
      <c r="AG166" s="48"/>
      <c r="AI166" s="58"/>
      <c r="AJ166" s="56"/>
      <c r="AK166" s="48"/>
      <c r="AL166" s="48"/>
      <c r="AN166" s="48"/>
    </row>
    <row r="167" spans="2:40" ht="16.350000000000001" hidden="1" customHeight="1">
      <c r="B167" s="47"/>
      <c r="C167" s="48"/>
      <c r="D167" s="56"/>
      <c r="E167" s="513"/>
      <c r="F167" s="56"/>
      <c r="G167" s="48"/>
      <c r="H167" s="48"/>
      <c r="I167" s="48"/>
      <c r="J167" s="48"/>
      <c r="K167" s="49"/>
      <c r="L167" s="17"/>
      <c r="M167" s="78"/>
      <c r="N167" s="48"/>
      <c r="O167" s="48"/>
      <c r="P167" s="48"/>
      <c r="Q167" s="105"/>
      <c r="R167" s="48"/>
      <c r="S167" s="48"/>
      <c r="T167" s="48"/>
      <c r="U167" s="48"/>
      <c r="V167" s="48"/>
      <c r="W167" s="48"/>
      <c r="X167" s="48"/>
      <c r="Y167" s="48"/>
      <c r="Z167" s="48"/>
      <c r="AA167" s="105"/>
      <c r="AB167" s="48"/>
      <c r="AC167" s="48"/>
      <c r="AD167" s="48"/>
      <c r="AE167" s="48"/>
      <c r="AF167" s="48"/>
      <c r="AG167" s="48"/>
      <c r="AI167" s="58"/>
      <c r="AJ167" s="56"/>
      <c r="AK167" s="48"/>
      <c r="AL167" s="48"/>
      <c r="AN167" s="48"/>
    </row>
    <row r="168" spans="2:40" ht="16.350000000000001" hidden="1" customHeight="1">
      <c r="B168" s="47"/>
      <c r="C168" s="48"/>
      <c r="D168" s="56"/>
      <c r="E168" s="513"/>
      <c r="F168" s="56"/>
      <c r="G168" s="48"/>
      <c r="H168" s="48"/>
      <c r="I168" s="48"/>
      <c r="J168" s="48"/>
      <c r="K168" s="49"/>
      <c r="L168" s="17"/>
      <c r="M168" s="78"/>
      <c r="N168" s="48"/>
      <c r="O168" s="48"/>
      <c r="P168" s="48"/>
      <c r="Q168" s="105"/>
      <c r="R168" s="48"/>
      <c r="S168" s="48"/>
      <c r="T168" s="48"/>
      <c r="U168" s="48"/>
      <c r="V168" s="48"/>
      <c r="W168" s="48"/>
      <c r="X168" s="48"/>
      <c r="Y168" s="48"/>
      <c r="Z168" s="48"/>
      <c r="AA168" s="105"/>
      <c r="AB168" s="48"/>
      <c r="AC168" s="48"/>
      <c r="AD168" s="48"/>
      <c r="AE168" s="48"/>
      <c r="AF168" s="48"/>
      <c r="AG168" s="48"/>
      <c r="AI168" s="58"/>
      <c r="AJ168" s="56"/>
      <c r="AK168" s="48"/>
      <c r="AL168" s="48"/>
      <c r="AN168" s="48"/>
    </row>
    <row r="169" spans="2:40" ht="16.350000000000001" hidden="1" customHeight="1">
      <c r="B169" s="47"/>
      <c r="C169" s="48"/>
      <c r="D169" s="56"/>
      <c r="E169" s="513"/>
      <c r="F169" s="56"/>
      <c r="G169" s="48"/>
      <c r="H169" s="48"/>
      <c r="I169" s="48"/>
      <c r="J169" s="48"/>
      <c r="K169" s="49"/>
      <c r="L169" s="17"/>
      <c r="M169" s="78"/>
      <c r="N169" s="48"/>
      <c r="O169" s="48"/>
      <c r="P169" s="48"/>
      <c r="Q169" s="105"/>
      <c r="R169" s="48"/>
      <c r="S169" s="48"/>
      <c r="T169" s="48"/>
      <c r="U169" s="48"/>
      <c r="V169" s="48"/>
      <c r="W169" s="48"/>
      <c r="X169" s="48"/>
      <c r="Y169" s="48"/>
      <c r="Z169" s="48"/>
      <c r="AA169" s="105"/>
      <c r="AB169" s="48"/>
      <c r="AC169" s="48"/>
      <c r="AD169" s="48"/>
      <c r="AE169" s="48"/>
      <c r="AF169" s="48"/>
      <c r="AG169" s="48"/>
      <c r="AI169" s="58"/>
      <c r="AJ169" s="56"/>
      <c r="AK169" s="48"/>
      <c r="AL169" s="48"/>
      <c r="AN169" s="48"/>
    </row>
    <row r="170" spans="2:40" ht="16.350000000000001" hidden="1" customHeight="1">
      <c r="B170" s="47"/>
      <c r="C170" s="48"/>
      <c r="D170" s="56"/>
      <c r="E170" s="513"/>
      <c r="F170" s="56"/>
      <c r="G170" s="48"/>
      <c r="H170" s="48"/>
      <c r="I170" s="48"/>
      <c r="J170" s="48"/>
      <c r="K170" s="49"/>
      <c r="L170" s="17"/>
      <c r="M170" s="78"/>
      <c r="N170" s="48"/>
      <c r="O170" s="48"/>
      <c r="P170" s="48"/>
      <c r="Q170" s="105"/>
      <c r="R170" s="48"/>
      <c r="S170" s="48"/>
      <c r="T170" s="48"/>
      <c r="U170" s="48"/>
      <c r="V170" s="48"/>
      <c r="W170" s="48"/>
      <c r="X170" s="48"/>
      <c r="Y170" s="48"/>
      <c r="Z170" s="48"/>
      <c r="AA170" s="105"/>
      <c r="AB170" s="48"/>
      <c r="AC170" s="48"/>
      <c r="AD170" s="48"/>
      <c r="AE170" s="48"/>
      <c r="AF170" s="48"/>
      <c r="AG170" s="48"/>
      <c r="AI170" s="58"/>
      <c r="AJ170" s="56"/>
      <c r="AK170" s="48"/>
      <c r="AL170" s="48"/>
      <c r="AN170" s="48"/>
    </row>
    <row r="171" spans="2:40" ht="16.350000000000001" hidden="1" customHeight="1">
      <c r="B171" s="47"/>
      <c r="C171" s="48"/>
      <c r="D171" s="56"/>
      <c r="E171" s="513"/>
      <c r="F171" s="56"/>
      <c r="G171" s="48"/>
      <c r="H171" s="48"/>
      <c r="I171" s="48"/>
      <c r="J171" s="48"/>
      <c r="K171" s="49"/>
      <c r="L171" s="17"/>
      <c r="M171" s="78"/>
      <c r="N171" s="48"/>
      <c r="O171" s="48"/>
      <c r="P171" s="48"/>
      <c r="Q171" s="105"/>
      <c r="R171" s="48"/>
      <c r="S171" s="48"/>
      <c r="T171" s="48"/>
      <c r="U171" s="48"/>
      <c r="V171" s="48"/>
      <c r="W171" s="48"/>
      <c r="X171" s="48"/>
      <c r="Y171" s="48"/>
      <c r="Z171" s="48"/>
      <c r="AA171" s="105"/>
      <c r="AB171" s="48"/>
      <c r="AC171" s="48"/>
      <c r="AD171" s="48"/>
      <c r="AE171" s="48"/>
      <c r="AF171" s="48"/>
      <c r="AG171" s="48"/>
      <c r="AI171" s="58"/>
      <c r="AJ171" s="56"/>
      <c r="AK171" s="48"/>
      <c r="AL171" s="48"/>
      <c r="AN171" s="48"/>
    </row>
    <row r="172" spans="2:40" ht="16.350000000000001" hidden="1" customHeight="1">
      <c r="B172" s="47"/>
      <c r="C172" s="48"/>
      <c r="D172" s="56"/>
      <c r="E172" s="513"/>
      <c r="F172" s="56"/>
      <c r="G172" s="48"/>
      <c r="H172" s="48"/>
      <c r="I172" s="48"/>
      <c r="J172" s="48"/>
      <c r="K172" s="49"/>
      <c r="L172" s="17"/>
      <c r="M172" s="78"/>
      <c r="N172" s="48"/>
      <c r="O172" s="48"/>
      <c r="P172" s="48"/>
      <c r="Q172" s="105"/>
      <c r="R172" s="48"/>
      <c r="S172" s="48"/>
      <c r="T172" s="48"/>
      <c r="U172" s="48"/>
      <c r="V172" s="48"/>
      <c r="W172" s="48"/>
      <c r="X172" s="48"/>
      <c r="Y172" s="48"/>
      <c r="Z172" s="48"/>
      <c r="AA172" s="105"/>
      <c r="AB172" s="48"/>
      <c r="AC172" s="48"/>
      <c r="AD172" s="48"/>
      <c r="AE172" s="48"/>
      <c r="AF172" s="48"/>
      <c r="AG172" s="48"/>
      <c r="AI172" s="58"/>
      <c r="AJ172" s="56"/>
      <c r="AK172" s="48"/>
      <c r="AL172" s="48"/>
      <c r="AN172" s="48"/>
    </row>
    <row r="173" spans="2:40" ht="16.350000000000001" hidden="1" customHeight="1">
      <c r="B173" s="47"/>
      <c r="C173" s="48"/>
      <c r="D173" s="56"/>
      <c r="E173" s="513"/>
      <c r="F173" s="56"/>
      <c r="G173" s="48"/>
      <c r="H173" s="48"/>
      <c r="I173" s="48"/>
      <c r="J173" s="48"/>
      <c r="K173" s="49"/>
      <c r="L173" s="17"/>
      <c r="M173" s="78"/>
      <c r="N173" s="48"/>
      <c r="O173" s="48"/>
      <c r="P173" s="48"/>
      <c r="Q173" s="105"/>
      <c r="R173" s="48"/>
      <c r="S173" s="48"/>
      <c r="T173" s="48"/>
      <c r="U173" s="48"/>
      <c r="V173" s="48"/>
      <c r="W173" s="48"/>
      <c r="X173" s="48"/>
      <c r="Y173" s="48"/>
      <c r="Z173" s="48"/>
      <c r="AA173" s="105"/>
      <c r="AB173" s="48"/>
      <c r="AC173" s="48"/>
      <c r="AD173" s="48"/>
      <c r="AE173" s="48"/>
      <c r="AF173" s="48"/>
      <c r="AG173" s="48"/>
      <c r="AI173" s="58"/>
      <c r="AJ173" s="56"/>
      <c r="AK173" s="48"/>
      <c r="AL173" s="48"/>
      <c r="AN173" s="48"/>
    </row>
    <row r="174" spans="2:40" ht="17.100000000000001" hidden="1" customHeight="1">
      <c r="B174" s="50"/>
      <c r="C174" s="51"/>
      <c r="D174" s="57"/>
      <c r="E174" s="514"/>
      <c r="F174" s="57"/>
      <c r="G174" s="51"/>
      <c r="H174" s="51"/>
      <c r="I174" s="51"/>
      <c r="J174" s="51"/>
      <c r="K174" s="52"/>
      <c r="L174" s="17"/>
      <c r="M174" s="78"/>
      <c r="N174" s="48"/>
      <c r="O174" s="48"/>
      <c r="P174" s="48"/>
      <c r="Q174" s="105"/>
      <c r="R174" s="48"/>
      <c r="S174" s="48"/>
      <c r="T174" s="48"/>
      <c r="U174" s="48"/>
      <c r="V174" s="48"/>
      <c r="W174" s="48"/>
      <c r="X174" s="48"/>
      <c r="Y174" s="48"/>
      <c r="Z174" s="48"/>
      <c r="AA174" s="105"/>
      <c r="AB174" s="48"/>
      <c r="AC174" s="48"/>
      <c r="AD174" s="48"/>
      <c r="AE174" s="48"/>
      <c r="AF174" s="48"/>
      <c r="AG174" s="48"/>
      <c r="AI174" s="59"/>
      <c r="AJ174" s="57"/>
      <c r="AK174" s="48"/>
      <c r="AL174" s="48"/>
      <c r="AN174" s="48"/>
    </row>
    <row r="175" spans="2:40" ht="18" hidden="1" customHeight="1"/>
  </sheetData>
  <mergeCells count="549">
    <mergeCell ref="AK16:AK17"/>
    <mergeCell ref="C5:D8"/>
    <mergeCell ref="C9:D9"/>
    <mergeCell ref="I5:I8"/>
    <mergeCell ref="E66:E68"/>
    <mergeCell ref="E79:E80"/>
    <mergeCell ref="E98:E99"/>
    <mergeCell ref="J18:J20"/>
    <mergeCell ref="J21:J23"/>
    <mergeCell ref="J24:J26"/>
    <mergeCell ref="J27:J29"/>
    <mergeCell ref="J30:J33"/>
    <mergeCell ref="J34:J38"/>
    <mergeCell ref="J39:J42"/>
    <mergeCell ref="J43:J45"/>
    <mergeCell ref="J46:J49"/>
    <mergeCell ref="J50:J54"/>
    <mergeCell ref="J55:J57"/>
    <mergeCell ref="J58:J60"/>
    <mergeCell ref="J61:J64"/>
    <mergeCell ref="AN34:AN38"/>
    <mergeCell ref="AL90:AL92"/>
    <mergeCell ref="AN90:AN92"/>
    <mergeCell ref="AF90:AF92"/>
    <mergeCell ref="AN88:AN89"/>
    <mergeCell ref="AG88:AG89"/>
    <mergeCell ref="AL88:AL89"/>
    <mergeCell ref="AL84:AL87"/>
    <mergeCell ref="AN84:AN87"/>
    <mergeCell ref="AF84:AF87"/>
    <mergeCell ref="AG84:AG87"/>
    <mergeCell ref="K104:K106"/>
    <mergeCell ref="W98:W99"/>
    <mergeCell ref="I93:I94"/>
    <mergeCell ref="J93:J94"/>
    <mergeCell ref="K93:K94"/>
    <mergeCell ref="Q98:Q99"/>
    <mergeCell ref="U98:U99"/>
    <mergeCell ref="V98:V99"/>
    <mergeCell ref="P76:P80"/>
    <mergeCell ref="J76:J80"/>
    <mergeCell ref="J81:J83"/>
    <mergeCell ref="J84:J87"/>
    <mergeCell ref="J88:J89"/>
    <mergeCell ref="J90:J92"/>
    <mergeCell ref="U76:U80"/>
    <mergeCell ref="J95:J96"/>
    <mergeCell ref="J98:J99"/>
    <mergeCell ref="J100:J103"/>
    <mergeCell ref="J104:J109"/>
    <mergeCell ref="V100:V103"/>
    <mergeCell ref="W100:W103"/>
    <mergeCell ref="U101:U103"/>
    <mergeCell ref="U104:U109"/>
    <mergeCell ref="V104:V109"/>
    <mergeCell ref="W104:W109"/>
    <mergeCell ref="U21:U23"/>
    <mergeCell ref="V21:V23"/>
    <mergeCell ref="W21:W26"/>
    <mergeCell ref="U24:U26"/>
    <mergeCell ref="V24:V26"/>
    <mergeCell ref="U27:U29"/>
    <mergeCell ref="V27:V29"/>
    <mergeCell ref="W27:W29"/>
    <mergeCell ref="AL100:AL103"/>
    <mergeCell ref="AN100:AN103"/>
    <mergeCell ref="D101:D103"/>
    <mergeCell ref="N101:N103"/>
    <mergeCell ref="X101:X103"/>
    <mergeCell ref="AE101:AE103"/>
    <mergeCell ref="B132:D132"/>
    <mergeCell ref="E132:F132"/>
    <mergeCell ref="I132:K132"/>
    <mergeCell ref="Y104:Y109"/>
    <mergeCell ref="Z104:Z109"/>
    <mergeCell ref="AE104:AE109"/>
    <mergeCell ref="E106:E109"/>
    <mergeCell ref="AF104:AF109"/>
    <mergeCell ref="AG104:AG109"/>
    <mergeCell ref="AL104:AL109"/>
    <mergeCell ref="N104:N109"/>
    <mergeCell ref="O104:O109"/>
    <mergeCell ref="P104:P109"/>
    <mergeCell ref="X104:X109"/>
    <mergeCell ref="B104:B109"/>
    <mergeCell ref="C104:C109"/>
    <mergeCell ref="D104:D109"/>
    <mergeCell ref="I104:I109"/>
    <mergeCell ref="AN104:AN109"/>
    <mergeCell ref="F106:F109"/>
    <mergeCell ref="Q106:Q109"/>
    <mergeCell ref="AA106:AA109"/>
    <mergeCell ref="AN98:AN99"/>
    <mergeCell ref="B100:B103"/>
    <mergeCell ref="C100:C103"/>
    <mergeCell ref="I100:I103"/>
    <mergeCell ref="O100:O103"/>
    <mergeCell ref="P100:P103"/>
    <mergeCell ref="Y100:Y103"/>
    <mergeCell ref="Z100:Z103"/>
    <mergeCell ref="AA98:AA99"/>
    <mergeCell ref="AE98:AE99"/>
    <mergeCell ref="AF98:AF99"/>
    <mergeCell ref="AG98:AG99"/>
    <mergeCell ref="AL98:AL99"/>
    <mergeCell ref="O98:O99"/>
    <mergeCell ref="P98:P99"/>
    <mergeCell ref="X98:X99"/>
    <mergeCell ref="AF100:AF103"/>
    <mergeCell ref="AG100:AG103"/>
    <mergeCell ref="Y98:Y99"/>
    <mergeCell ref="Z98:Z99"/>
    <mergeCell ref="B98:B99"/>
    <mergeCell ref="C98:C99"/>
    <mergeCell ref="D98:D99"/>
    <mergeCell ref="F98:F99"/>
    <mergeCell ref="I98:I99"/>
    <mergeCell ref="N98:N99"/>
    <mergeCell ref="AE95:AE96"/>
    <mergeCell ref="AF95:AF96"/>
    <mergeCell ref="AG95:AG96"/>
    <mergeCell ref="B95:B96"/>
    <mergeCell ref="C95:C96"/>
    <mergeCell ref="D93:D94"/>
    <mergeCell ref="AL95:AL96"/>
    <mergeCell ref="AN95:AN96"/>
    <mergeCell ref="N95:N96"/>
    <mergeCell ref="O95:O96"/>
    <mergeCell ref="P95:P96"/>
    <mergeCell ref="X95:X96"/>
    <mergeCell ref="Y95:Y96"/>
    <mergeCell ref="Z95:Z96"/>
    <mergeCell ref="U95:U96"/>
    <mergeCell ref="V95:V96"/>
    <mergeCell ref="W95:W96"/>
    <mergeCell ref="D95:D96"/>
    <mergeCell ref="I95:I96"/>
    <mergeCell ref="P90:P94"/>
    <mergeCell ref="AL93:AL94"/>
    <mergeCell ref="AG90:AG94"/>
    <mergeCell ref="AN93:AN94"/>
    <mergeCell ref="N93:N94"/>
    <mergeCell ref="O93:O94"/>
    <mergeCell ref="B90:B94"/>
    <mergeCell ref="C90:C94"/>
    <mergeCell ref="D90:D92"/>
    <mergeCell ref="I90:I92"/>
    <mergeCell ref="N90:N92"/>
    <mergeCell ref="O90:O92"/>
    <mergeCell ref="Z88:Z89"/>
    <mergeCell ref="AE88:AE89"/>
    <mergeCell ref="AF88:AF89"/>
    <mergeCell ref="U90:U92"/>
    <mergeCell ref="V90:V92"/>
    <mergeCell ref="W90:W94"/>
    <mergeCell ref="U93:U94"/>
    <mergeCell ref="V93:V94"/>
    <mergeCell ref="V88:V89"/>
    <mergeCell ref="W88:W89"/>
    <mergeCell ref="X93:X94"/>
    <mergeCell ref="Y93:Y94"/>
    <mergeCell ref="AE93:AE94"/>
    <mergeCell ref="AF93:AF94"/>
    <mergeCell ref="X90:X92"/>
    <mergeCell ref="Y90:Y92"/>
    <mergeCell ref="Z90:Z94"/>
    <mergeCell ref="AE90:AE92"/>
    <mergeCell ref="B88:B89"/>
    <mergeCell ref="C88:C89"/>
    <mergeCell ref="D88:D89"/>
    <mergeCell ref="I88:I89"/>
    <mergeCell ref="P84:P87"/>
    <mergeCell ref="X84:X87"/>
    <mergeCell ref="Y84:Y87"/>
    <mergeCell ref="U84:U87"/>
    <mergeCell ref="V84:V87"/>
    <mergeCell ref="W84:W87"/>
    <mergeCell ref="N88:N89"/>
    <mergeCell ref="O88:O89"/>
    <mergeCell ref="P88:P89"/>
    <mergeCell ref="X88:X89"/>
    <mergeCell ref="Y88:Y89"/>
    <mergeCell ref="U88:U89"/>
    <mergeCell ref="B84:B87"/>
    <mergeCell ref="C84:C87"/>
    <mergeCell ref="D84:D87"/>
    <mergeCell ref="I84:I87"/>
    <mergeCell ref="N84:N87"/>
    <mergeCell ref="O84:O87"/>
    <mergeCell ref="Z81:Z83"/>
    <mergeCell ref="AE81:AE83"/>
    <mergeCell ref="AF81:AF83"/>
    <mergeCell ref="N81:N83"/>
    <mergeCell ref="O81:O83"/>
    <mergeCell ref="P81:P83"/>
    <mergeCell ref="X81:X83"/>
    <mergeCell ref="Z84:Z87"/>
    <mergeCell ref="AE84:AE87"/>
    <mergeCell ref="AF76:AF80"/>
    <mergeCell ref="AG76:AG80"/>
    <mergeCell ref="AL76:AL80"/>
    <mergeCell ref="N76:N80"/>
    <mergeCell ref="O76:O80"/>
    <mergeCell ref="U81:U83"/>
    <mergeCell ref="V81:V83"/>
    <mergeCell ref="V76:V80"/>
    <mergeCell ref="AN81:AN83"/>
    <mergeCell ref="AG81:AG83"/>
    <mergeCell ref="AL81:AL83"/>
    <mergeCell ref="X76:X80"/>
    <mergeCell ref="Y76:Y80"/>
    <mergeCell ref="Q79:Q80"/>
    <mergeCell ref="AA79:AA80"/>
    <mergeCell ref="B81:B83"/>
    <mergeCell ref="C81:C83"/>
    <mergeCell ref="D81:D83"/>
    <mergeCell ref="I81:I83"/>
    <mergeCell ref="Z76:Z80"/>
    <mergeCell ref="AE76:AE80"/>
    <mergeCell ref="B76:B80"/>
    <mergeCell ref="C76:C80"/>
    <mergeCell ref="D76:D80"/>
    <mergeCell ref="I76:I80"/>
    <mergeCell ref="Y81:Y83"/>
    <mergeCell ref="W81:W83"/>
    <mergeCell ref="W76:W80"/>
    <mergeCell ref="Y69:Y71"/>
    <mergeCell ref="U69:U71"/>
    <mergeCell ref="V69:V71"/>
    <mergeCell ref="AL72:AL75"/>
    <mergeCell ref="AN72:AN75"/>
    <mergeCell ref="D74:D75"/>
    <mergeCell ref="N74:N75"/>
    <mergeCell ref="X74:X75"/>
    <mergeCell ref="AE74:AE75"/>
    <mergeCell ref="U72:U73"/>
    <mergeCell ref="P72:P75"/>
    <mergeCell ref="X72:X73"/>
    <mergeCell ref="Y72:Y75"/>
    <mergeCell ref="Z72:Z75"/>
    <mergeCell ref="AE72:AE73"/>
    <mergeCell ref="AF72:AF75"/>
    <mergeCell ref="V72:V75"/>
    <mergeCell ref="W72:W75"/>
    <mergeCell ref="U74:U75"/>
    <mergeCell ref="W69:W71"/>
    <mergeCell ref="AG72:AG75"/>
    <mergeCell ref="AN76:AN80"/>
    <mergeCell ref="F79:F80"/>
    <mergeCell ref="AG65:AG68"/>
    <mergeCell ref="AL65:AL68"/>
    <mergeCell ref="AN69:AN71"/>
    <mergeCell ref="B72:B75"/>
    <mergeCell ref="C72:C75"/>
    <mergeCell ref="D72:D73"/>
    <mergeCell ref="I72:I75"/>
    <mergeCell ref="N72:N73"/>
    <mergeCell ref="O72:O75"/>
    <mergeCell ref="Z69:Z71"/>
    <mergeCell ref="AE69:AE71"/>
    <mergeCell ref="AF69:AF71"/>
    <mergeCell ref="AG69:AG71"/>
    <mergeCell ref="AL69:AL71"/>
    <mergeCell ref="N69:N71"/>
    <mergeCell ref="O69:O71"/>
    <mergeCell ref="P69:P71"/>
    <mergeCell ref="X69:X71"/>
    <mergeCell ref="AA66:AA68"/>
    <mergeCell ref="AN67:AN68"/>
    <mergeCell ref="J65:J68"/>
    <mergeCell ref="J69:J71"/>
    <mergeCell ref="J72:J75"/>
    <mergeCell ref="P65:P68"/>
    <mergeCell ref="X65:X68"/>
    <mergeCell ref="Y65:Y68"/>
    <mergeCell ref="Z65:Z68"/>
    <mergeCell ref="AE65:AE68"/>
    <mergeCell ref="AF65:AF68"/>
    <mergeCell ref="W65:W68"/>
    <mergeCell ref="B69:B71"/>
    <mergeCell ref="C69:C71"/>
    <mergeCell ref="D69:D71"/>
    <mergeCell ref="I69:I71"/>
    <mergeCell ref="AN61:AN64"/>
    <mergeCell ref="B65:B68"/>
    <mergeCell ref="C65:C68"/>
    <mergeCell ref="D65:D68"/>
    <mergeCell ref="I65:I68"/>
    <mergeCell ref="N65:N68"/>
    <mergeCell ref="O65:O68"/>
    <mergeCell ref="Z61:Z64"/>
    <mergeCell ref="AE61:AE64"/>
    <mergeCell ref="AF61:AF64"/>
    <mergeCell ref="AG61:AG64"/>
    <mergeCell ref="AL61:AL64"/>
    <mergeCell ref="N61:N64"/>
    <mergeCell ref="O61:O64"/>
    <mergeCell ref="P61:P64"/>
    <mergeCell ref="X61:X64"/>
    <mergeCell ref="Y61:Y64"/>
    <mergeCell ref="U61:U64"/>
    <mergeCell ref="V61:V64"/>
    <mergeCell ref="AN65:AN66"/>
    <mergeCell ref="F66:F68"/>
    <mergeCell ref="Q66:Q68"/>
    <mergeCell ref="U65:U68"/>
    <mergeCell ref="V65:V68"/>
    <mergeCell ref="AN55:AN57"/>
    <mergeCell ref="D58:D60"/>
    <mergeCell ref="I58:I60"/>
    <mergeCell ref="N58:N60"/>
    <mergeCell ref="X58:X60"/>
    <mergeCell ref="AE58:AE60"/>
    <mergeCell ref="AL58:AL60"/>
    <mergeCell ref="AN58:AN60"/>
    <mergeCell ref="AD55:AD57"/>
    <mergeCell ref="AE55:AE57"/>
    <mergeCell ref="AF55:AF60"/>
    <mergeCell ref="AG55:AG60"/>
    <mergeCell ref="AL55:AL57"/>
    <mergeCell ref="P55:P60"/>
    <mergeCell ref="AB55:AB57"/>
    <mergeCell ref="AC55:AC57"/>
    <mergeCell ref="U55:U57"/>
    <mergeCell ref="V55:V60"/>
    <mergeCell ref="W55:W60"/>
    <mergeCell ref="U58:U60"/>
    <mergeCell ref="Z55:Z60"/>
    <mergeCell ref="N43:N45"/>
    <mergeCell ref="W50:W54"/>
    <mergeCell ref="W61:W64"/>
    <mergeCell ref="B61:B64"/>
    <mergeCell ref="C61:C64"/>
    <mergeCell ref="D61:D64"/>
    <mergeCell ref="I61:I64"/>
    <mergeCell ref="AG50:AG54"/>
    <mergeCell ref="B55:B60"/>
    <mergeCell ref="C55:C60"/>
    <mergeCell ref="D55:D57"/>
    <mergeCell ref="I55:I57"/>
    <mergeCell ref="N55:N57"/>
    <mergeCell ref="O55:O60"/>
    <mergeCell ref="P50:P54"/>
    <mergeCell ref="X50:X53"/>
    <mergeCell ref="Y50:Y54"/>
    <mergeCell ref="U50:U53"/>
    <mergeCell ref="V50:V54"/>
    <mergeCell ref="X55:X57"/>
    <mergeCell ref="Y55:Y60"/>
    <mergeCell ref="I46:I49"/>
    <mergeCell ref="N46:N49"/>
    <mergeCell ref="O46:O49"/>
    <mergeCell ref="AN46:AN49"/>
    <mergeCell ref="B50:B54"/>
    <mergeCell ref="C50:C54"/>
    <mergeCell ref="D50:D53"/>
    <mergeCell ref="I50:I54"/>
    <mergeCell ref="N50:N53"/>
    <mergeCell ref="O50:O54"/>
    <mergeCell ref="B43:B49"/>
    <mergeCell ref="C43:C49"/>
    <mergeCell ref="D43:D45"/>
    <mergeCell ref="I43:I45"/>
    <mergeCell ref="AN50:AN54"/>
    <mergeCell ref="AD50:AD52"/>
    <mergeCell ref="AE50:AE53"/>
    <mergeCell ref="AF50:AF54"/>
    <mergeCell ref="AL50:AL54"/>
    <mergeCell ref="AN43:AN45"/>
    <mergeCell ref="Z50:Z54"/>
    <mergeCell ref="AB50:AB52"/>
    <mergeCell ref="AC50:AC52"/>
    <mergeCell ref="D46:D49"/>
    <mergeCell ref="AE46:AE49"/>
    <mergeCell ref="Z43:Z49"/>
    <mergeCell ref="R43:R45"/>
    <mergeCell ref="S43:S45"/>
    <mergeCell ref="T43:T45"/>
    <mergeCell ref="AB43:AB45"/>
    <mergeCell ref="AC43:AC45"/>
    <mergeCell ref="U43:U45"/>
    <mergeCell ref="V43:V45"/>
    <mergeCell ref="W43:W49"/>
    <mergeCell ref="U46:U49"/>
    <mergeCell ref="Y43:Y45"/>
    <mergeCell ref="AN39:AN42"/>
    <mergeCell ref="F40:F42"/>
    <mergeCell ref="Q40:Q42"/>
    <mergeCell ref="AA40:AA42"/>
    <mergeCell ref="U39:U42"/>
    <mergeCell ref="V39:V42"/>
    <mergeCell ref="O39:O42"/>
    <mergeCell ref="P39:P42"/>
    <mergeCell ref="X39:X42"/>
    <mergeCell ref="Y39:Y42"/>
    <mergeCell ref="Z39:Z42"/>
    <mergeCell ref="AE39:AE42"/>
    <mergeCell ref="W39:W42"/>
    <mergeCell ref="AL34:AL38"/>
    <mergeCell ref="N34:N38"/>
    <mergeCell ref="O34:O38"/>
    <mergeCell ref="P34:P38"/>
    <mergeCell ref="X34:X38"/>
    <mergeCell ref="U34:U38"/>
    <mergeCell ref="V34:V38"/>
    <mergeCell ref="W34:W38"/>
    <mergeCell ref="V46:V49"/>
    <mergeCell ref="AF39:AF42"/>
    <mergeCell ref="AG39:AG42"/>
    <mergeCell ref="AL39:AL42"/>
    <mergeCell ref="AD43:AD45"/>
    <mergeCell ref="AE43:AE45"/>
    <mergeCell ref="AF43:AF45"/>
    <mergeCell ref="AG43:AG49"/>
    <mergeCell ref="AL43:AL45"/>
    <mergeCell ref="AF46:AF49"/>
    <mergeCell ref="AL46:AL49"/>
    <mergeCell ref="O43:O45"/>
    <mergeCell ref="P43:P49"/>
    <mergeCell ref="X43:X45"/>
    <mergeCell ref="X46:X49"/>
    <mergeCell ref="Y46:Y49"/>
    <mergeCell ref="AG34:AG38"/>
    <mergeCell ref="B30:B33"/>
    <mergeCell ref="C30:C33"/>
    <mergeCell ref="B39:B42"/>
    <mergeCell ref="C39:C42"/>
    <mergeCell ref="D39:D42"/>
    <mergeCell ref="I39:I42"/>
    <mergeCell ref="N39:N42"/>
    <mergeCell ref="Y34:Y38"/>
    <mergeCell ref="Z34:Z38"/>
    <mergeCell ref="AE34:AE38"/>
    <mergeCell ref="AF34:AF38"/>
    <mergeCell ref="E40:E42"/>
    <mergeCell ref="I34:I38"/>
    <mergeCell ref="F31:F33"/>
    <mergeCell ref="Q31:Q33"/>
    <mergeCell ref="AA31:AA33"/>
    <mergeCell ref="B34:B37"/>
    <mergeCell ref="C34:C37"/>
    <mergeCell ref="D34:D37"/>
    <mergeCell ref="K34:K37"/>
    <mergeCell ref="Z30:Z33"/>
    <mergeCell ref="AE30:AE33"/>
    <mergeCell ref="N30:N33"/>
    <mergeCell ref="O30:O33"/>
    <mergeCell ref="P30:P33"/>
    <mergeCell ref="X30:X33"/>
    <mergeCell ref="Y30:Y33"/>
    <mergeCell ref="U30:U33"/>
    <mergeCell ref="V30:V33"/>
    <mergeCell ref="W30:W33"/>
    <mergeCell ref="Z27:Z29"/>
    <mergeCell ref="AE27:AE29"/>
    <mergeCell ref="AF27:AF29"/>
    <mergeCell ref="N27:N29"/>
    <mergeCell ref="O27:O29"/>
    <mergeCell ref="P27:P29"/>
    <mergeCell ref="X27:X29"/>
    <mergeCell ref="Y27:Y29"/>
    <mergeCell ref="AN30:AN33"/>
    <mergeCell ref="AF30:AF33"/>
    <mergeCell ref="AG30:AG33"/>
    <mergeCell ref="AL30:AL33"/>
    <mergeCell ref="B27:B29"/>
    <mergeCell ref="C27:C29"/>
    <mergeCell ref="D27:D29"/>
    <mergeCell ref="I27:I29"/>
    <mergeCell ref="E28:E29"/>
    <mergeCell ref="E31:E33"/>
    <mergeCell ref="AF24:AF26"/>
    <mergeCell ref="AL24:AL26"/>
    <mergeCell ref="AN24:AN26"/>
    <mergeCell ref="F25:F26"/>
    <mergeCell ref="Q25:Q26"/>
    <mergeCell ref="AA25:AA26"/>
    <mergeCell ref="AN27:AN29"/>
    <mergeCell ref="F28:F29"/>
    <mergeCell ref="Q28:Q29"/>
    <mergeCell ref="AA28:AA29"/>
    <mergeCell ref="AG27:AG29"/>
    <mergeCell ref="AL27:AL29"/>
    <mergeCell ref="D24:D26"/>
    <mergeCell ref="I24:I26"/>
    <mergeCell ref="N24:N26"/>
    <mergeCell ref="E25:E26"/>
    <mergeCell ref="D30:D33"/>
    <mergeCell ref="I30:I33"/>
    <mergeCell ref="P21:P26"/>
    <mergeCell ref="X21:X23"/>
    <mergeCell ref="Y21:Y23"/>
    <mergeCell ref="Z21:Z26"/>
    <mergeCell ref="AE21:AE23"/>
    <mergeCell ref="O24:O26"/>
    <mergeCell ref="X24:X26"/>
    <mergeCell ref="Y24:Y26"/>
    <mergeCell ref="AE24:AE26"/>
    <mergeCell ref="AN18:AN20"/>
    <mergeCell ref="B21:B26"/>
    <mergeCell ref="C21:C26"/>
    <mergeCell ref="D21:D23"/>
    <mergeCell ref="I21:I23"/>
    <mergeCell ref="N21:N23"/>
    <mergeCell ref="Y18:Y20"/>
    <mergeCell ref="Z18:Z20"/>
    <mergeCell ref="AE18:AE19"/>
    <mergeCell ref="AF18:AF20"/>
    <mergeCell ref="AG18:AG20"/>
    <mergeCell ref="AL18:AL20"/>
    <mergeCell ref="N18:N19"/>
    <mergeCell ref="O18:O20"/>
    <mergeCell ref="P18:P20"/>
    <mergeCell ref="X18:X19"/>
    <mergeCell ref="U18:U19"/>
    <mergeCell ref="V18:V20"/>
    <mergeCell ref="AF21:AF23"/>
    <mergeCell ref="AG21:AG26"/>
    <mergeCell ref="AL21:AL23"/>
    <mergeCell ref="AN21:AN23"/>
    <mergeCell ref="W18:W20"/>
    <mergeCell ref="O21:O23"/>
    <mergeCell ref="AB16:AD16"/>
    <mergeCell ref="AI16:AJ16"/>
    <mergeCell ref="E17:F17"/>
    <mergeCell ref="AI17:AJ17"/>
    <mergeCell ref="B18:B20"/>
    <mergeCell ref="C18:C20"/>
    <mergeCell ref="D18:D19"/>
    <mergeCell ref="I18:I20"/>
    <mergeCell ref="K18:K20"/>
    <mergeCell ref="O16:O17"/>
    <mergeCell ref="P16:P17"/>
    <mergeCell ref="X16:X17"/>
    <mergeCell ref="Y16:Y17"/>
    <mergeCell ref="Z16:Z17"/>
    <mergeCell ref="R16:T16"/>
    <mergeCell ref="H16:H17"/>
    <mergeCell ref="J16:K17"/>
    <mergeCell ref="N16:N17"/>
    <mergeCell ref="N1:P1"/>
    <mergeCell ref="X1:Z1"/>
    <mergeCell ref="Q1:T1"/>
    <mergeCell ref="AA1:AD1"/>
    <mergeCell ref="AJ1:AM1"/>
    <mergeCell ref="AE1:AG1"/>
    <mergeCell ref="U1:W1"/>
    <mergeCell ref="R3:S3"/>
    <mergeCell ref="AB3:AC3"/>
  </mergeCells>
  <phoneticPr fontId="1"/>
  <conditionalFormatting sqref="E40 E79 E98 E58:E65">
    <cfRule type="expression" dxfId="67" priority="58">
      <formula>AND(#REF!=TRUE,#REF!=FALSE)</formula>
    </cfRule>
  </conditionalFormatting>
  <conditionalFormatting sqref="E30 E40 E79 E98">
    <cfRule type="expression" dxfId="66" priority="60">
      <formula>AND(#REF!=TRUE,#REF!=FALSE)</formula>
    </cfRule>
    <cfRule type="expression" dxfId="65" priority="61">
      <formula>AND(#REF!=TRUE,#REF!=FALSE)</formula>
    </cfRule>
  </conditionalFormatting>
  <conditionalFormatting sqref="E98 E18:E24">
    <cfRule type="expression" dxfId="64" priority="66">
      <formula>AND(#REF!=TRUE,#REF!=FALSE)</formula>
    </cfRule>
  </conditionalFormatting>
  <conditionalFormatting sqref="E98">
    <cfRule type="expression" dxfId="63" priority="67">
      <formula>AND(#REF!=TRUE,#REF!=FALSE)</formula>
    </cfRule>
    <cfRule type="expression" dxfId="62" priority="68">
      <formula>AND(#REF!=TRUE,#REF!=FALSE)</formula>
    </cfRule>
    <cfRule type="expression" dxfId="61" priority="69">
      <formula>AND(#REF!=TRUE,#REF!=FALSE)</formula>
    </cfRule>
  </conditionalFormatting>
  <conditionalFormatting sqref="AE4:AG13">
    <cfRule type="expression" dxfId="60" priority="5">
      <formula>$AH$1=TRUE</formula>
    </cfRule>
  </conditionalFormatting>
  <conditionalFormatting sqref="U4:W13">
    <cfRule type="expression" dxfId="59" priority="3">
      <formula>$AH$1=FALSE</formula>
    </cfRule>
  </conditionalFormatting>
  <conditionalFormatting sqref="U18:W109">
    <cfRule type="expression" dxfId="58" priority="2">
      <formula>$AH$1=TRUE</formula>
    </cfRule>
  </conditionalFormatting>
  <conditionalFormatting sqref="AE18:AG109">
    <cfRule type="expression" dxfId="57" priority="1">
      <formula>$AH$1=FALSE</formula>
    </cfRule>
  </conditionalFormatting>
  <dataValidations count="3">
    <dataValidation type="list" allowBlank="1" showInputMessage="1" showErrorMessage="1" sqref="AI18:AI109 AK18:AK109 E5:E9" xr:uid="{BB1C70ED-FB09-4FCA-AB65-3CEBF90B6601}">
      <formula1>"□,■"</formula1>
    </dataValidation>
    <dataValidation type="list" allowBlank="1" showInputMessage="1" showErrorMessage="1" sqref="I9" xr:uid="{AB063904-2E3E-47E9-A96F-4CB0FAAED5BA}">
      <formula1>"※修了年度を選択してください,令和3（2021）年度,令和4（2022）年度,令和5（2023）年度,令和6（2024）年度"</formula1>
    </dataValidation>
    <dataValidation type="list" allowBlank="1" showInputMessage="1" showErrorMessage="1" sqref="I5:I8" xr:uid="{4E330A22-923E-45E1-B49D-F4865654E0B0}">
      <formula1>"※受賞年度を選択してください,令和4（2022）年度,令和5（2023）年度,令和6（2024）年度"</formula1>
    </dataValidation>
  </dataValidations>
  <printOptions horizontalCentered="1"/>
  <pageMargins left="0" right="0" top="0.59055118110236227" bottom="0" header="0" footer="0"/>
  <pageSetup paperSize="9" scale="16" fitToHeight="0" orientation="landscape" r:id="rId1"/>
  <headerFooter alignWithMargins="0">
    <oddFooter>&amp;C&amp;20&amp;P/6</oddFooter>
  </headerFooter>
  <rowBreaks count="3" manualBreakCount="3">
    <brk id="17" max="16383" man="1"/>
    <brk id="42" min="1" max="42" man="1"/>
    <brk id="80"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S29"/>
  <sheetViews>
    <sheetView showGridLines="0" topLeftCell="C1" zoomScale="55" zoomScaleNormal="55" zoomScaleSheetLayoutView="55" zoomScalePageLayoutView="70" workbookViewId="0">
      <selection activeCell="E6" sqref="E6"/>
    </sheetView>
  </sheetViews>
  <sheetFormatPr defaultColWidth="8" defaultRowHeight="16.5"/>
  <cols>
    <col min="1" max="2" width="8.125" style="125" hidden="1" customWidth="1"/>
    <col min="3" max="3" width="17.75" style="125" customWidth="1"/>
    <col min="4" max="4" width="22.75" style="132" customWidth="1"/>
    <col min="5" max="5" width="12" style="132" customWidth="1"/>
    <col min="6" max="6" width="11.125" style="132" customWidth="1"/>
    <col min="7" max="7" width="11.125" style="129" customWidth="1"/>
    <col min="8" max="9" width="11.125" style="125" customWidth="1"/>
    <col min="10" max="10" width="11.125" style="130" customWidth="1"/>
    <col min="11" max="11" width="16.375" style="125" customWidth="1"/>
    <col min="12" max="12" width="19.25" style="125" customWidth="1"/>
    <col min="13" max="15" width="12.375" style="125" customWidth="1"/>
    <col min="16" max="18" width="11.625" style="125" customWidth="1"/>
    <col min="19" max="19" width="19" style="125" customWidth="1"/>
    <col min="20" max="16384" width="8" style="125"/>
  </cols>
  <sheetData>
    <row r="1" spans="3:19" ht="42.95" customHeight="1">
      <c r="C1" s="126" t="s">
        <v>408</v>
      </c>
      <c r="E1" s="127"/>
      <c r="F1" s="127"/>
      <c r="G1" s="128"/>
      <c r="H1" s="151"/>
    </row>
    <row r="2" spans="3:19" ht="21.75" customHeight="1">
      <c r="D2" s="131"/>
      <c r="G2" s="128"/>
    </row>
    <row r="3" spans="3:19" ht="19.5" customHeight="1">
      <c r="D3" s="131"/>
    </row>
    <row r="4" spans="3:19" ht="19.5" customHeight="1">
      <c r="E4" s="1140" t="s">
        <v>410</v>
      </c>
      <c r="F4" s="1140"/>
      <c r="G4" s="1140"/>
      <c r="H4" s="1136" t="s">
        <v>412</v>
      </c>
      <c r="I4" s="1137"/>
      <c r="J4" s="1137"/>
      <c r="K4" s="1137"/>
      <c r="M4" s="1135" t="s">
        <v>411</v>
      </c>
      <c r="N4" s="1135"/>
      <c r="O4" s="1135"/>
      <c r="P4" s="1138" t="s">
        <v>405</v>
      </c>
      <c r="Q4" s="1139"/>
      <c r="R4" s="1139"/>
      <c r="S4" s="1139"/>
    </row>
    <row r="5" spans="3:19" ht="19.5" customHeight="1">
      <c r="D5" s="127"/>
      <c r="E5" s="152" t="s">
        <v>232</v>
      </c>
      <c r="F5" s="152" t="s">
        <v>233</v>
      </c>
      <c r="G5" s="152" t="s">
        <v>137</v>
      </c>
      <c r="H5" s="152" t="s">
        <v>232</v>
      </c>
      <c r="I5" s="152" t="s">
        <v>233</v>
      </c>
      <c r="J5" s="152" t="s">
        <v>137</v>
      </c>
      <c r="K5" s="152" t="s">
        <v>409</v>
      </c>
      <c r="L5" s="127"/>
      <c r="M5" s="152" t="s">
        <v>232</v>
      </c>
      <c r="N5" s="152" t="s">
        <v>233</v>
      </c>
      <c r="O5" s="152" t="s">
        <v>137</v>
      </c>
      <c r="P5" s="152" t="s">
        <v>232</v>
      </c>
      <c r="Q5" s="152" t="s">
        <v>233</v>
      </c>
      <c r="R5" s="152" t="s">
        <v>137</v>
      </c>
      <c r="S5" s="133" t="s">
        <v>409</v>
      </c>
    </row>
    <row r="6" spans="3:19" ht="19.5" customHeight="1">
      <c r="D6" s="134" t="s">
        <v>0</v>
      </c>
      <c r="E6" s="153">
        <f>【評価】_②認証チェックシート!N4</f>
        <v>25</v>
      </c>
      <c r="F6" s="153">
        <f>【評価】_②認証チェックシート!O4</f>
        <v>30</v>
      </c>
      <c r="G6" s="153">
        <f>【評価】_②認証チェックシート!P4</f>
        <v>55</v>
      </c>
      <c r="H6" s="299">
        <f>【評価】_②認証チェックシート!U4</f>
        <v>0</v>
      </c>
      <c r="I6" s="299">
        <f>【評価】_②認証チェックシート!V4</f>
        <v>0</v>
      </c>
      <c r="J6" s="299">
        <f>【評価】_②認証チェックシート!W4</f>
        <v>0</v>
      </c>
      <c r="K6" s="300">
        <f>J6/G6</f>
        <v>0</v>
      </c>
      <c r="L6" s="134" t="s">
        <v>0</v>
      </c>
      <c r="M6" s="153">
        <f>【評価】_②認証チェックシート!X4</f>
        <v>25</v>
      </c>
      <c r="N6" s="153">
        <f>【評価】_②認証チェックシート!Y4</f>
        <v>30</v>
      </c>
      <c r="O6" s="153">
        <f>【評価】_②認証チェックシート!Z4</f>
        <v>55</v>
      </c>
      <c r="P6" s="299">
        <f>【評価】_②認証チェックシート!AE4</f>
        <v>0</v>
      </c>
      <c r="Q6" s="299">
        <f>【評価】_②認証チェックシート!AF4</f>
        <v>0</v>
      </c>
      <c r="R6" s="299">
        <f>【評価】_②認証チェックシート!AG4</f>
        <v>0</v>
      </c>
      <c r="S6" s="300">
        <f>R6/O6</f>
        <v>0</v>
      </c>
    </row>
    <row r="7" spans="3:19" ht="19.5" customHeight="1">
      <c r="D7" s="134" t="s">
        <v>1</v>
      </c>
      <c r="E7" s="153">
        <f>【評価】_②認証チェックシート!N5</f>
        <v>41</v>
      </c>
      <c r="F7" s="153">
        <f>【評価】_②認証チェックシート!O5</f>
        <v>32</v>
      </c>
      <c r="G7" s="153">
        <f>【評価】_②認証チェックシート!P5</f>
        <v>73</v>
      </c>
      <c r="H7" s="299">
        <f>【評価】_②認証チェックシート!U5</f>
        <v>0</v>
      </c>
      <c r="I7" s="299">
        <f>【評価】_②認証チェックシート!V5</f>
        <v>0</v>
      </c>
      <c r="J7" s="299">
        <f>【評価】_②認証チェックシート!W5</f>
        <v>0</v>
      </c>
      <c r="K7" s="300">
        <f t="shared" ref="K7:K8" si="0">J7/G7</f>
        <v>0</v>
      </c>
      <c r="L7" s="134" t="s">
        <v>1</v>
      </c>
      <c r="M7" s="153">
        <f>【評価】_②認証チェックシート!X5</f>
        <v>41</v>
      </c>
      <c r="N7" s="153">
        <f>【評価】_②認証チェックシート!Y5</f>
        <v>32</v>
      </c>
      <c r="O7" s="153">
        <f>【評価】_②認証チェックシート!Z5</f>
        <v>73</v>
      </c>
      <c r="P7" s="299">
        <f>【評価】_②認証チェックシート!AE5</f>
        <v>0</v>
      </c>
      <c r="Q7" s="299">
        <f>【評価】_②認証チェックシート!AF5</f>
        <v>0</v>
      </c>
      <c r="R7" s="299">
        <f>【評価】_②認証チェックシート!AG5</f>
        <v>0</v>
      </c>
      <c r="S7" s="300">
        <f t="shared" ref="S7:S8" si="1">R7/O7</f>
        <v>0</v>
      </c>
    </row>
    <row r="8" spans="3:19" ht="19.5" customHeight="1">
      <c r="D8" s="134" t="s">
        <v>380</v>
      </c>
      <c r="E8" s="153">
        <f>【評価】_②認証チェックシート!N6</f>
        <v>17</v>
      </c>
      <c r="F8" s="153">
        <f>【評価】_②認証チェックシート!O6</f>
        <v>13</v>
      </c>
      <c r="G8" s="153">
        <f>【評価】_②認証チェックシート!P6</f>
        <v>30</v>
      </c>
      <c r="H8" s="299">
        <f>【評価】_②認証チェックシート!U6</f>
        <v>0</v>
      </c>
      <c r="I8" s="299">
        <f>【評価】_②認証チェックシート!V6</f>
        <v>0</v>
      </c>
      <c r="J8" s="299">
        <f>【評価】_②認証チェックシート!W6</f>
        <v>0</v>
      </c>
      <c r="K8" s="300">
        <f t="shared" si="0"/>
        <v>0</v>
      </c>
      <c r="L8" s="134" t="s">
        <v>380</v>
      </c>
      <c r="M8" s="153">
        <f>【評価】_②認証チェックシート!X6</f>
        <v>17</v>
      </c>
      <c r="N8" s="153">
        <f>【評価】_②認証チェックシート!Y6</f>
        <v>13</v>
      </c>
      <c r="O8" s="153">
        <f>【評価】_②認証チェックシート!Z6</f>
        <v>30</v>
      </c>
      <c r="P8" s="299">
        <f>【評価】_②認証チェックシート!AE6</f>
        <v>0</v>
      </c>
      <c r="Q8" s="299">
        <f>【評価】_②認証チェックシート!AF6</f>
        <v>0</v>
      </c>
      <c r="R8" s="299">
        <f>【評価】_②認証チェックシート!AG6</f>
        <v>0</v>
      </c>
      <c r="S8" s="300">
        <f t="shared" si="1"/>
        <v>0</v>
      </c>
    </row>
    <row r="9" spans="3:19" ht="19.5" customHeight="1">
      <c r="D9" s="134" t="s">
        <v>3</v>
      </c>
      <c r="E9" s="153">
        <f>【評価】_②認証チェックシート!N7</f>
        <v>24</v>
      </c>
      <c r="F9" s="153">
        <f>【評価】_②認証チェックシート!O7</f>
        <v>17</v>
      </c>
      <c r="G9" s="153">
        <f>【評価】_②認証チェックシート!P7</f>
        <v>41</v>
      </c>
      <c r="H9" s="299">
        <f>【評価】_②認証チェックシート!U7</f>
        <v>0</v>
      </c>
      <c r="I9" s="299">
        <f>【評価】_②認証チェックシート!V7</f>
        <v>0</v>
      </c>
      <c r="J9" s="299">
        <f>【評価】_②認証チェックシート!W7</f>
        <v>0</v>
      </c>
      <c r="K9" s="300">
        <f>J9/G9</f>
        <v>0</v>
      </c>
      <c r="L9" s="134" t="s">
        <v>3</v>
      </c>
      <c r="M9" s="153">
        <f>【評価】_②認証チェックシート!X7</f>
        <v>24</v>
      </c>
      <c r="N9" s="153">
        <f>【評価】_②認証チェックシート!Y7</f>
        <v>17</v>
      </c>
      <c r="O9" s="153">
        <f>【評価】_②認証チェックシート!Z7</f>
        <v>41</v>
      </c>
      <c r="P9" s="299">
        <f>【評価】_②認証チェックシート!AE7</f>
        <v>0</v>
      </c>
      <c r="Q9" s="299">
        <f>【評価】_②認証チェックシート!AF7</f>
        <v>0</v>
      </c>
      <c r="R9" s="299">
        <f>【評価】_②認証チェックシート!AG7</f>
        <v>0</v>
      </c>
      <c r="S9" s="300">
        <f>R9/O9</f>
        <v>0</v>
      </c>
    </row>
    <row r="10" spans="3:19" ht="19.5" customHeight="1">
      <c r="D10" s="134" t="s">
        <v>545</v>
      </c>
      <c r="E10" s="153"/>
      <c r="F10" s="154">
        <f>【評価】_②認証チェックシート!O8</f>
        <v>8</v>
      </c>
      <c r="G10" s="154">
        <f>【評価】_②認証チェックシート!P8</f>
        <v>8</v>
      </c>
      <c r="H10" s="299">
        <f>【評価】_②認証チェックシート!U8</f>
        <v>0</v>
      </c>
      <c r="I10" s="299">
        <f>【評価】_②認証チェックシート!V8</f>
        <v>0</v>
      </c>
      <c r="J10" s="299">
        <f>【評価】_②認証チェックシート!W8</f>
        <v>0</v>
      </c>
      <c r="K10" s="300"/>
      <c r="L10" s="134" t="s">
        <v>545</v>
      </c>
      <c r="M10" s="153">
        <f>【評価】_②認証チェックシート!X8</f>
        <v>0</v>
      </c>
      <c r="N10" s="153">
        <f>【評価】_②認証チェックシート!Y8</f>
        <v>3</v>
      </c>
      <c r="O10" s="153">
        <f>【評価】_②認証チェックシート!Z8</f>
        <v>3</v>
      </c>
      <c r="P10" s="299">
        <f>【評価】_②認証チェックシート!AE8</f>
        <v>0</v>
      </c>
      <c r="Q10" s="299">
        <f>【評価】_②認証チェックシート!AF8</f>
        <v>0</v>
      </c>
      <c r="R10" s="299">
        <f>【評価】_②認証チェックシート!AG8</f>
        <v>0</v>
      </c>
      <c r="S10" s="300"/>
    </row>
    <row r="11" spans="3:19" ht="19.5" customHeight="1">
      <c r="D11" s="134" t="s">
        <v>137</v>
      </c>
      <c r="E11" s="155">
        <f>SUM(E6:E10)</f>
        <v>107</v>
      </c>
      <c r="F11" s="155">
        <f t="shared" ref="F11" si="2">SUM(F6:F10)</f>
        <v>100</v>
      </c>
      <c r="G11" s="155">
        <f>SUM(G6:G10)</f>
        <v>207</v>
      </c>
      <c r="H11" s="301">
        <f>SUM(H6:H10)</f>
        <v>0</v>
      </c>
      <c r="I11" s="301">
        <f>SUM(I6:I10)</f>
        <v>0</v>
      </c>
      <c r="J11" s="301">
        <f>SUM(J6:J10)</f>
        <v>0</v>
      </c>
      <c r="K11" s="300">
        <f>J11/G11</f>
        <v>0</v>
      </c>
      <c r="L11" s="134" t="s">
        <v>137</v>
      </c>
      <c r="M11" s="155">
        <f>SUM(M6:M10)</f>
        <v>107</v>
      </c>
      <c r="N11" s="155">
        <f t="shared" ref="N11:R11" si="3">SUM(N6:N10)</f>
        <v>95</v>
      </c>
      <c r="O11" s="155">
        <f t="shared" si="3"/>
        <v>202</v>
      </c>
      <c r="P11" s="301">
        <f t="shared" si="3"/>
        <v>0</v>
      </c>
      <c r="Q11" s="301">
        <f t="shared" si="3"/>
        <v>0</v>
      </c>
      <c r="R11" s="301">
        <f t="shared" si="3"/>
        <v>0</v>
      </c>
      <c r="S11" s="300">
        <f>R11/O11</f>
        <v>0</v>
      </c>
    </row>
    <row r="12" spans="3:19" ht="30.6" customHeight="1">
      <c r="D12" s="134" t="s">
        <v>409</v>
      </c>
      <c r="E12" s="125"/>
      <c r="F12" s="125"/>
      <c r="G12" s="125"/>
      <c r="H12" s="302"/>
      <c r="I12" s="303"/>
      <c r="J12" s="304"/>
      <c r="K12" s="304" t="str">
        <f>IF(K11&lt;0.3,"認証なし",IF(K11&lt;0.6,"ブロンズ認証",IF(K11&lt;0.8,"シルバー認証","ゴールド認証")))</f>
        <v>認証なし</v>
      </c>
      <c r="L12" s="134" t="s">
        <v>409</v>
      </c>
      <c r="P12" s="302"/>
      <c r="Q12" s="302"/>
      <c r="R12" s="302"/>
      <c r="S12" s="304" t="str">
        <f>IF(S11&lt;0.3,"認証なし",IF(S11&lt;0.6,"ブロンズ認証",IF(S11&lt;0.8,"シルバー認証","ゴールド認証")))</f>
        <v>認証なし</v>
      </c>
    </row>
    <row r="13" spans="3:19" ht="30.6" customHeight="1">
      <c r="D13" s="125"/>
      <c r="E13" s="125"/>
      <c r="F13" s="125"/>
      <c r="G13" s="125"/>
      <c r="I13" s="135"/>
      <c r="J13" s="133"/>
      <c r="K13" s="133"/>
      <c r="L13" s="133"/>
    </row>
    <row r="14" spans="3:19">
      <c r="D14" s="125"/>
      <c r="E14" s="125"/>
      <c r="F14" s="125"/>
      <c r="G14" s="125"/>
    </row>
    <row r="15" spans="3:19">
      <c r="D15" s="125"/>
      <c r="E15" s="125"/>
      <c r="F15" s="125"/>
      <c r="G15" s="125"/>
    </row>
    <row r="16" spans="3:19">
      <c r="D16" s="125"/>
      <c r="E16" s="125"/>
      <c r="F16" s="125"/>
      <c r="G16" s="125"/>
    </row>
    <row r="23" spans="4:9">
      <c r="D23" s="305" t="s">
        <v>409</v>
      </c>
      <c r="E23" s="306" t="str">
        <f>IF(K11&gt;S11,K12,S12)</f>
        <v>認証なし</v>
      </c>
      <c r="F23" s="306"/>
      <c r="G23" s="307"/>
      <c r="H23" s="302"/>
      <c r="I23" s="302"/>
    </row>
    <row r="24" spans="4:9">
      <c r="D24" s="306"/>
      <c r="E24" s="306"/>
      <c r="F24" s="306"/>
      <c r="G24" s="307"/>
      <c r="H24" s="302"/>
      <c r="I24" s="302"/>
    </row>
    <row r="25" spans="4:9" ht="24">
      <c r="D25" s="308" t="str">
        <f>"Total: "&amp;IF(J11&gt;R11,(ROUND(J11/G11*10,0)),(ROUND(R11/O11*10,0)))</f>
        <v>Total: 0</v>
      </c>
      <c r="E25" s="309" t="s">
        <v>379</v>
      </c>
      <c r="F25" s="304" t="s">
        <v>605</v>
      </c>
      <c r="G25" s="304" t="s">
        <v>606</v>
      </c>
      <c r="H25" s="304" t="s">
        <v>607</v>
      </c>
      <c r="I25" s="304" t="s">
        <v>491</v>
      </c>
    </row>
    <row r="26" spans="4:9" ht="24">
      <c r="D26" s="310" t="s">
        <v>0</v>
      </c>
      <c r="E26" s="311">
        <f>IF(K6&gt;S6,(ROUND(J6/G6*10,0)),(ROUND(R6/O6*10,0)))</f>
        <v>0</v>
      </c>
      <c r="F26" s="304">
        <v>10</v>
      </c>
      <c r="G26" s="304">
        <v>8</v>
      </c>
      <c r="H26" s="304">
        <v>6</v>
      </c>
      <c r="I26" s="304">
        <v>3</v>
      </c>
    </row>
    <row r="27" spans="4:9" ht="24">
      <c r="D27" s="310" t="s">
        <v>1</v>
      </c>
      <c r="E27" s="311">
        <f>IF(K7&gt;S7,(ROUND(J7/G7*10,0)),(ROUND(R7/O7*10,0)))</f>
        <v>0</v>
      </c>
      <c r="F27" s="304">
        <v>10</v>
      </c>
      <c r="G27" s="304">
        <v>8</v>
      </c>
      <c r="H27" s="304">
        <v>6</v>
      </c>
      <c r="I27" s="304">
        <v>3</v>
      </c>
    </row>
    <row r="28" spans="4:9" ht="24">
      <c r="D28" s="310" t="s">
        <v>380</v>
      </c>
      <c r="E28" s="311">
        <f>IF(K8&gt;S8,(ROUND(J8/G8*10,0)),(ROUND(R8/O8*10,0)))</f>
        <v>0</v>
      </c>
      <c r="F28" s="304">
        <v>10</v>
      </c>
      <c r="G28" s="304">
        <v>8</v>
      </c>
      <c r="H28" s="304">
        <v>6</v>
      </c>
      <c r="I28" s="304">
        <v>3</v>
      </c>
    </row>
    <row r="29" spans="4:9" ht="24">
      <c r="D29" s="310" t="s">
        <v>3</v>
      </c>
      <c r="E29" s="311">
        <f>IF(K9&gt;S9,(ROUND(J9/G9*10,0)),(ROUND(R9/O9*10,0)))</f>
        <v>0</v>
      </c>
      <c r="F29" s="304">
        <v>10</v>
      </c>
      <c r="G29" s="304">
        <v>8</v>
      </c>
      <c r="H29" s="304">
        <v>6</v>
      </c>
      <c r="I29" s="304">
        <v>3</v>
      </c>
    </row>
  </sheetData>
  <sheetProtection password="9834" sheet="1" objects="1" scenarios="1"/>
  <mergeCells count="4">
    <mergeCell ref="M4:O4"/>
    <mergeCell ref="H4:K4"/>
    <mergeCell ref="P4:S4"/>
    <mergeCell ref="E4:G4"/>
  </mergeCells>
  <phoneticPr fontId="1"/>
  <printOptions horizontalCentered="1"/>
  <pageMargins left="0.70866141732283472" right="0.70866141732283472" top="0.74803149606299213" bottom="0.74803149606299213" header="0.31496062992125984" footer="0.31496062992125984"/>
  <pageSetup paperSize="8" fitToHeight="0" orientation="landscape" r:id="rId1"/>
  <headerFooter differentFirst="1" alignWithMargins="0">
    <oddFooter>&amp;C&amp;P/3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0C0"/>
  </sheetPr>
  <dimension ref="A1:U38"/>
  <sheetViews>
    <sheetView showGridLines="0" zoomScale="85" zoomScaleNormal="85" zoomScaleSheetLayoutView="55" workbookViewId="0">
      <selection activeCell="I19" sqref="I19"/>
    </sheetView>
  </sheetViews>
  <sheetFormatPr defaultColWidth="8.625" defaultRowHeight="15.75"/>
  <cols>
    <col min="1" max="1" width="3.875" style="137" customWidth="1"/>
    <col min="2" max="2" width="2.625" style="137" customWidth="1"/>
    <col min="3" max="3" width="10.375" style="137" customWidth="1"/>
    <col min="4" max="9" width="10.125" style="137" customWidth="1"/>
    <col min="10" max="10" width="3.375" style="137" customWidth="1"/>
    <col min="11" max="11" width="9.5" style="137" customWidth="1"/>
    <col min="12" max="12" width="3.625" style="137" customWidth="1"/>
    <col min="13" max="19" width="10.125" style="137" customWidth="1"/>
    <col min="20" max="21" width="3.375" style="137" customWidth="1"/>
    <col min="22" max="16384" width="8.625" style="137"/>
  </cols>
  <sheetData>
    <row r="1" spans="1:21" ht="44.1" customHeight="1">
      <c r="A1" s="136"/>
      <c r="B1" s="136"/>
      <c r="C1" s="136"/>
      <c r="D1" s="136"/>
      <c r="E1" s="136"/>
      <c r="F1" s="136"/>
      <c r="G1" s="136"/>
      <c r="H1" s="136"/>
      <c r="I1" s="136"/>
      <c r="J1" s="136"/>
      <c r="K1" s="136"/>
      <c r="L1" s="136"/>
      <c r="M1" s="136"/>
      <c r="N1" s="136"/>
      <c r="O1" s="136"/>
      <c r="P1" s="136"/>
      <c r="Q1" s="136"/>
      <c r="R1" s="136"/>
      <c r="S1" s="136"/>
      <c r="T1" s="136"/>
      <c r="U1" s="136"/>
    </row>
    <row r="2" spans="1:21">
      <c r="A2" s="136"/>
      <c r="B2" s="137" t="s">
        <v>542</v>
      </c>
      <c r="K2" s="136"/>
      <c r="U2" s="136"/>
    </row>
    <row r="3" spans="1:21">
      <c r="A3" s="136"/>
      <c r="J3" s="138"/>
      <c r="K3" s="139"/>
      <c r="R3" s="140"/>
      <c r="S3" s="140"/>
      <c r="T3" s="141"/>
      <c r="U3" s="136"/>
    </row>
    <row r="4" spans="1:21">
      <c r="A4" s="136"/>
      <c r="J4" s="138" t="s">
        <v>541</v>
      </c>
      <c r="K4" s="139"/>
      <c r="R4" s="140"/>
      <c r="S4" s="140"/>
      <c r="T4" s="141"/>
      <c r="U4" s="136"/>
    </row>
    <row r="5" spans="1:21">
      <c r="A5" s="136"/>
      <c r="K5" s="136"/>
      <c r="U5" s="136"/>
    </row>
    <row r="6" spans="1:21" ht="28.5" customHeight="1">
      <c r="A6" s="136"/>
      <c r="J6" s="368" t="s">
        <v>679</v>
      </c>
      <c r="K6" s="136"/>
      <c r="U6" s="136"/>
    </row>
    <row r="7" spans="1:21" ht="16.5">
      <c r="A7" s="136"/>
      <c r="C7" s="1143" t="s">
        <v>608</v>
      </c>
      <c r="D7" s="1143"/>
      <c r="E7" s="1143"/>
      <c r="F7" s="1143"/>
      <c r="G7" s="1143"/>
      <c r="H7" s="1143"/>
      <c r="I7" s="1143"/>
      <c r="K7" s="136"/>
      <c r="M7" s="1143" t="s">
        <v>540</v>
      </c>
      <c r="N7" s="1143"/>
      <c r="O7" s="1143"/>
      <c r="P7" s="1143"/>
      <c r="Q7" s="1143"/>
      <c r="R7" s="1143"/>
      <c r="S7" s="1143"/>
      <c r="U7" s="136"/>
    </row>
    <row r="8" spans="1:21" ht="6" customHeight="1">
      <c r="A8" s="136"/>
      <c r="K8" s="136"/>
      <c r="U8" s="136"/>
    </row>
    <row r="9" spans="1:21" s="143" customFormat="1" ht="15.75" customHeight="1">
      <c r="A9" s="142"/>
      <c r="C9" s="1144" t="str">
        <f>M9</f>
        <v>　明治３３年１月０日付けで申請がありました、豊田市ＳＤＧｓ認証の評価結果が確定いたしましたのでお知らせ致します。</v>
      </c>
      <c r="D9" s="1145"/>
      <c r="E9" s="1145"/>
      <c r="F9" s="1145"/>
      <c r="G9" s="1145"/>
      <c r="H9" s="1145"/>
      <c r="I9" s="1145"/>
      <c r="K9" s="142"/>
      <c r="M9" s="1144" t="str">
        <f>"　"&amp;DBCS(TEXT('様式1号（基本情報）'!D4,"ggge年m月d日"))&amp;"付けで申請がありました、豊田市ＳＤＧｓ認証の評価結果が確定いたしましたのでお知らせ致します。"</f>
        <v>　明治３３年１月０日付けで申請がありました、豊田市ＳＤＧｓ認証の評価結果が確定いたしましたのでお知らせ致します。</v>
      </c>
      <c r="N9" s="1144"/>
      <c r="O9" s="1144"/>
      <c r="P9" s="1144"/>
      <c r="Q9" s="1144"/>
      <c r="R9" s="1144"/>
      <c r="S9" s="1144"/>
      <c r="U9" s="142"/>
    </row>
    <row r="10" spans="1:21" s="143" customFormat="1" ht="24" customHeight="1" thickBot="1">
      <c r="A10" s="142"/>
      <c r="C10" s="1145"/>
      <c r="D10" s="1145"/>
      <c r="E10" s="1145"/>
      <c r="F10" s="1145"/>
      <c r="G10" s="1145"/>
      <c r="H10" s="1145"/>
      <c r="I10" s="1145"/>
      <c r="K10" s="142"/>
      <c r="M10" s="1144"/>
      <c r="N10" s="1144"/>
      <c r="O10" s="1144"/>
      <c r="P10" s="1144"/>
      <c r="Q10" s="1144"/>
      <c r="R10" s="1144"/>
      <c r="S10" s="1144"/>
      <c r="U10" s="142"/>
    </row>
    <row r="11" spans="1:21" s="143" customFormat="1" ht="28.5" customHeight="1">
      <c r="A11" s="142"/>
      <c r="C11" s="144" t="s">
        <v>398</v>
      </c>
      <c r="D11" s="1146">
        <f>'様式1号（基本情報）'!C11</f>
        <v>0</v>
      </c>
      <c r="E11" s="1146"/>
      <c r="F11" s="1146"/>
      <c r="G11" s="1146"/>
      <c r="H11" s="1146"/>
      <c r="I11" s="145"/>
      <c r="K11" s="142"/>
      <c r="M11" s="144" t="s">
        <v>398</v>
      </c>
      <c r="N11" s="1146">
        <f>D11</f>
        <v>0</v>
      </c>
      <c r="O11" s="1146"/>
      <c r="P11" s="1146"/>
      <c r="Q11" s="1146"/>
      <c r="R11" s="1146"/>
      <c r="S11" s="145"/>
      <c r="U11" s="142"/>
    </row>
    <row r="12" spans="1:21" s="143" customFormat="1" ht="28.5" customHeight="1" thickBot="1">
      <c r="A12" s="142"/>
      <c r="C12" s="146" t="s">
        <v>543</v>
      </c>
      <c r="D12" s="1141" t="str">
        <f>【評価】診断結果計算シート!E23</f>
        <v>認証なし</v>
      </c>
      <c r="E12" s="1141"/>
      <c r="F12" s="1141"/>
      <c r="G12" s="1141"/>
      <c r="H12" s="1141"/>
      <c r="I12" s="147"/>
      <c r="K12" s="142"/>
      <c r="M12" s="146" t="s">
        <v>399</v>
      </c>
      <c r="N12" s="1141" t="str">
        <f>D12</f>
        <v>認証なし</v>
      </c>
      <c r="O12" s="1141"/>
      <c r="P12" s="1141"/>
      <c r="Q12" s="1141"/>
      <c r="R12" s="1141"/>
      <c r="S12" s="147"/>
      <c r="U12" s="142"/>
    </row>
    <row r="13" spans="1:21">
      <c r="A13" s="136"/>
      <c r="K13" s="136"/>
      <c r="U13" s="136"/>
    </row>
    <row r="14" spans="1:21">
      <c r="A14" s="136"/>
      <c r="H14" s="1147" t="s">
        <v>680</v>
      </c>
      <c r="I14" s="1147"/>
      <c r="K14" s="136"/>
      <c r="U14" s="136"/>
    </row>
    <row r="15" spans="1:21">
      <c r="A15" s="136"/>
      <c r="H15" s="358" t="s">
        <v>609</v>
      </c>
      <c r="I15" s="358" t="s">
        <v>610</v>
      </c>
      <c r="K15" s="136"/>
      <c r="U15" s="136"/>
    </row>
    <row r="16" spans="1:21">
      <c r="A16" s="136"/>
      <c r="H16" s="358" t="s">
        <v>611</v>
      </c>
      <c r="I16" s="357">
        <f>ROUND(100*IF(【評価】診断結果計算シート!K6&gt;【評価】診断結果計算シート!S6,【評価】診断結果計算シート!K6,【評価】診断結果計算シート!S6),0)</f>
        <v>0</v>
      </c>
      <c r="K16" s="136"/>
      <c r="U16" s="136"/>
    </row>
    <row r="17" spans="1:21">
      <c r="A17" s="136"/>
      <c r="H17" s="358" t="s">
        <v>612</v>
      </c>
      <c r="I17" s="357">
        <f>ROUND(100*IF(【評価】診断結果計算シート!K7&gt;【評価】診断結果計算シート!S7,【評価】診断結果計算シート!K7,【評価】診断結果計算シート!S7),0)</f>
        <v>0</v>
      </c>
      <c r="K17" s="136"/>
      <c r="U17" s="136"/>
    </row>
    <row r="18" spans="1:21">
      <c r="A18" s="136"/>
      <c r="H18" s="358" t="s">
        <v>613</v>
      </c>
      <c r="I18" s="357">
        <f>ROUND(100*IF(【評価】診断結果計算シート!K8&gt;【評価】診断結果計算シート!S8,【評価】診断結果計算シート!K8,【評価】診断結果計算シート!S8),0)</f>
        <v>0</v>
      </c>
      <c r="K18" s="136"/>
      <c r="U18" s="136"/>
    </row>
    <row r="19" spans="1:21">
      <c r="A19" s="136"/>
      <c r="H19" s="358" t="s">
        <v>614</v>
      </c>
      <c r="I19" s="357">
        <f>ROUND(100*IF(【評価】診断結果計算シート!K9&gt;【評価】診断結果計算シート!S9,【評価】診断結果計算シート!K9,【評価】診断結果計算シート!S9),0)</f>
        <v>0</v>
      </c>
      <c r="K19" s="136"/>
      <c r="U19" s="136"/>
    </row>
    <row r="20" spans="1:21">
      <c r="A20" s="136"/>
      <c r="H20" s="358" t="s">
        <v>625</v>
      </c>
      <c r="I20" s="357">
        <f>ROUND(100*IF(【評価】診断結果計算シート!K11&gt;【評価】診断結果計算シート!S11,【評価】診断結果計算シート!K11,【評価】診断結果計算シート!S11),0)</f>
        <v>0</v>
      </c>
      <c r="K20" s="136"/>
      <c r="U20" s="136"/>
    </row>
    <row r="21" spans="1:21">
      <c r="A21" s="136"/>
      <c r="K21" s="136"/>
      <c r="U21" s="136"/>
    </row>
    <row r="22" spans="1:21">
      <c r="A22" s="136"/>
      <c r="K22" s="136"/>
      <c r="U22" s="136"/>
    </row>
    <row r="23" spans="1:21">
      <c r="A23" s="136"/>
      <c r="K23" s="136"/>
      <c r="U23" s="136"/>
    </row>
    <row r="24" spans="1:21">
      <c r="A24" s="136"/>
      <c r="K24" s="136"/>
      <c r="U24" s="136"/>
    </row>
    <row r="25" spans="1:21" ht="16.7" customHeight="1">
      <c r="A25" s="136"/>
      <c r="C25" s="1142" t="s">
        <v>400</v>
      </c>
      <c r="D25" s="1142"/>
      <c r="E25" s="1142"/>
      <c r="F25" s="1142"/>
      <c r="G25" s="1142"/>
      <c r="H25" s="1142"/>
      <c r="I25" s="1142"/>
      <c r="K25" s="136"/>
      <c r="M25" s="1142" t="s">
        <v>400</v>
      </c>
      <c r="N25" s="1142"/>
      <c r="O25" s="1142"/>
      <c r="P25" s="1142"/>
      <c r="Q25" s="1142"/>
      <c r="R25" s="1142"/>
      <c r="S25" s="1142"/>
      <c r="U25" s="136"/>
    </row>
    <row r="26" spans="1:21" ht="74.099999999999994" customHeight="1">
      <c r="A26" s="136"/>
      <c r="C26" s="1148"/>
      <c r="D26" s="1149"/>
      <c r="E26" s="1149"/>
      <c r="F26" s="1149"/>
      <c r="G26" s="1149"/>
      <c r="H26" s="1149"/>
      <c r="I26" s="1149"/>
      <c r="K26" s="136"/>
      <c r="M26" s="1148"/>
      <c r="N26" s="1149"/>
      <c r="O26" s="1149"/>
      <c r="P26" s="1149"/>
      <c r="Q26" s="1149"/>
      <c r="R26" s="1149"/>
      <c r="S26" s="1149"/>
      <c r="U26" s="136"/>
    </row>
    <row r="27" spans="1:21" ht="15.75" customHeight="1">
      <c r="A27" s="136"/>
      <c r="C27" s="1142" t="s">
        <v>413</v>
      </c>
      <c r="D27" s="1142"/>
      <c r="E27" s="1142"/>
      <c r="F27" s="1142"/>
      <c r="G27" s="1142"/>
      <c r="H27" s="1142"/>
      <c r="I27" s="1142"/>
      <c r="K27" s="136"/>
      <c r="M27" s="1142" t="s">
        <v>413</v>
      </c>
      <c r="N27" s="1142"/>
      <c r="O27" s="1142"/>
      <c r="P27" s="1142"/>
      <c r="Q27" s="1142"/>
      <c r="R27" s="1142"/>
      <c r="S27" s="1142"/>
      <c r="U27" s="136"/>
    </row>
    <row r="28" spans="1:21" ht="75.599999999999994" customHeight="1">
      <c r="A28" s="136"/>
      <c r="B28" s="148"/>
      <c r="C28" s="1148"/>
      <c r="D28" s="1149"/>
      <c r="E28" s="1149"/>
      <c r="F28" s="1149"/>
      <c r="G28" s="1149"/>
      <c r="H28" s="1149"/>
      <c r="I28" s="1149"/>
      <c r="K28" s="136"/>
      <c r="L28" s="148"/>
      <c r="M28" s="1148"/>
      <c r="N28" s="1149"/>
      <c r="O28" s="1149"/>
      <c r="P28" s="1149"/>
      <c r="Q28" s="1149"/>
      <c r="R28" s="1149"/>
      <c r="S28" s="1149"/>
      <c r="U28" s="136"/>
    </row>
    <row r="29" spans="1:21" ht="33.950000000000003" customHeight="1">
      <c r="A29" s="136"/>
      <c r="J29" s="149"/>
      <c r="K29" s="150"/>
      <c r="T29" s="149"/>
      <c r="U29" s="136"/>
    </row>
    <row r="30" spans="1:21" ht="15" customHeight="1">
      <c r="A30" s="136"/>
      <c r="C30" s="1150" t="s">
        <v>599</v>
      </c>
      <c r="D30" s="1151"/>
      <c r="E30" s="1151"/>
      <c r="F30" s="1151"/>
      <c r="G30" s="1151"/>
      <c r="H30" s="1151"/>
      <c r="I30" s="1151"/>
      <c r="K30" s="136"/>
      <c r="M30" s="1150" t="s">
        <v>544</v>
      </c>
      <c r="N30" s="1150"/>
      <c r="O30" s="1150"/>
      <c r="P30" s="1150"/>
      <c r="Q30" s="1150"/>
      <c r="R30" s="1150"/>
      <c r="S30" s="1150"/>
      <c r="U30" s="136"/>
    </row>
    <row r="31" spans="1:21" ht="15" customHeight="1">
      <c r="A31" s="136"/>
      <c r="C31" s="1151"/>
      <c r="D31" s="1151"/>
      <c r="E31" s="1151"/>
      <c r="F31" s="1151"/>
      <c r="G31" s="1151"/>
      <c r="H31" s="1151"/>
      <c r="I31" s="1151"/>
      <c r="K31" s="136"/>
      <c r="M31" s="1150"/>
      <c r="N31" s="1150"/>
      <c r="O31" s="1150"/>
      <c r="P31" s="1150"/>
      <c r="Q31" s="1150"/>
      <c r="R31" s="1150"/>
      <c r="S31" s="1150"/>
      <c r="U31" s="136"/>
    </row>
    <row r="32" spans="1:21" ht="19.5" customHeight="1">
      <c r="A32" s="136"/>
      <c r="C32" s="1151"/>
      <c r="D32" s="1151"/>
      <c r="E32" s="1151"/>
      <c r="F32" s="1151"/>
      <c r="G32" s="1151"/>
      <c r="H32" s="1151"/>
      <c r="I32" s="1151"/>
      <c r="K32" s="136"/>
      <c r="M32" s="1150"/>
      <c r="N32" s="1150"/>
      <c r="O32" s="1150"/>
      <c r="P32" s="1150"/>
      <c r="Q32" s="1150"/>
      <c r="R32" s="1150"/>
      <c r="S32" s="1150"/>
      <c r="U32" s="136"/>
    </row>
    <row r="33" spans="1:21" ht="15.75" hidden="1" customHeight="1">
      <c r="A33" s="136"/>
      <c r="K33" s="136"/>
      <c r="U33" s="136"/>
    </row>
    <row r="34" spans="1:21" ht="12.95" customHeight="1">
      <c r="A34" s="136"/>
      <c r="J34" s="149" t="s">
        <v>401</v>
      </c>
      <c r="K34" s="150"/>
      <c r="T34" s="149" t="s">
        <v>401</v>
      </c>
      <c r="U34" s="136"/>
    </row>
    <row r="35" spans="1:21" hidden="1">
      <c r="A35" s="136"/>
      <c r="J35" s="149" t="s">
        <v>401</v>
      </c>
      <c r="K35" s="150"/>
      <c r="T35" s="149" t="s">
        <v>401</v>
      </c>
      <c r="U35" s="136"/>
    </row>
    <row r="36" spans="1:21">
      <c r="A36" s="136"/>
      <c r="B36" s="136"/>
      <c r="C36" s="136"/>
      <c r="D36" s="136"/>
      <c r="E36" s="136"/>
      <c r="F36" s="136"/>
      <c r="G36" s="136"/>
      <c r="H36" s="136"/>
      <c r="I36" s="136"/>
      <c r="J36" s="136"/>
      <c r="K36" s="136"/>
      <c r="L36" s="136"/>
      <c r="M36" s="136"/>
      <c r="N36" s="136"/>
      <c r="O36" s="136"/>
      <c r="P36" s="136"/>
      <c r="Q36" s="136"/>
      <c r="R36" s="136"/>
      <c r="S36" s="136"/>
      <c r="T36" s="136"/>
      <c r="U36" s="136"/>
    </row>
    <row r="37" spans="1:21">
      <c r="A37" s="136"/>
      <c r="B37" s="136"/>
      <c r="C37" s="136"/>
      <c r="D37" s="136"/>
      <c r="E37" s="136"/>
      <c r="F37" s="136"/>
      <c r="G37" s="136"/>
      <c r="H37" s="136"/>
      <c r="I37" s="136"/>
      <c r="J37" s="136"/>
      <c r="K37" s="136"/>
      <c r="L37" s="136"/>
      <c r="M37" s="136"/>
      <c r="N37" s="136"/>
      <c r="O37" s="136"/>
      <c r="P37" s="136"/>
      <c r="Q37" s="136"/>
      <c r="R37" s="136"/>
      <c r="S37" s="136"/>
      <c r="T37" s="136"/>
      <c r="U37" s="136"/>
    </row>
    <row r="38" spans="1:21">
      <c r="A38" s="136"/>
      <c r="B38" s="136"/>
      <c r="C38" s="136"/>
      <c r="D38" s="136"/>
      <c r="E38" s="136"/>
      <c r="F38" s="136"/>
      <c r="G38" s="136"/>
      <c r="H38" s="136"/>
      <c r="I38" s="136"/>
      <c r="J38" s="136"/>
      <c r="K38" s="136"/>
      <c r="L38" s="136"/>
      <c r="M38" s="136"/>
      <c r="N38" s="136"/>
      <c r="O38" s="136"/>
      <c r="P38" s="136"/>
      <c r="Q38" s="136"/>
      <c r="R38" s="136"/>
      <c r="S38" s="136"/>
      <c r="T38" s="136"/>
      <c r="U38" s="136"/>
    </row>
  </sheetData>
  <mergeCells count="19">
    <mergeCell ref="C28:I28"/>
    <mergeCell ref="M28:S28"/>
    <mergeCell ref="C30:I32"/>
    <mergeCell ref="M30:S32"/>
    <mergeCell ref="C26:I26"/>
    <mergeCell ref="M26:S26"/>
    <mergeCell ref="C27:I27"/>
    <mergeCell ref="M27:S27"/>
    <mergeCell ref="D12:H12"/>
    <mergeCell ref="N12:R12"/>
    <mergeCell ref="C25:I25"/>
    <mergeCell ref="M25:S25"/>
    <mergeCell ref="C7:I7"/>
    <mergeCell ref="M7:S7"/>
    <mergeCell ref="C9:I10"/>
    <mergeCell ref="M9:S10"/>
    <mergeCell ref="D11:H11"/>
    <mergeCell ref="N11:R11"/>
    <mergeCell ref="H14:I14"/>
  </mergeCells>
  <phoneticPr fontId="1"/>
  <conditionalFormatting sqref="C26:I26 C28:I28">
    <cfRule type="cellIs" dxfId="56" priority="3" operator="equal">
      <formula>"（参照用の文章をコピーして値貼り付けし、●●部分を手入力してください。）"</formula>
    </cfRule>
  </conditionalFormatting>
  <conditionalFormatting sqref="M26:S26">
    <cfRule type="cellIs" dxfId="55" priority="2" operator="equal">
      <formula>"（参照用の文章をコピーして値貼り付けし、●●部分を手入力してください。）"</formula>
    </cfRule>
  </conditionalFormatting>
  <conditionalFormatting sqref="M28:S28">
    <cfRule type="cellIs" dxfId="54" priority="1" operator="equal">
      <formula>"（参照用の文章をコピーして値貼り付けし、●●部分を手入力してください。）"</formula>
    </cfRule>
  </conditionalFormatting>
  <pageMargins left="0.7" right="0.7" top="0.75" bottom="0.75" header="0.3" footer="0.3"/>
  <pageSetup paperSize="9" orientation="portrait" horizontalDpi="3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959BD-81E2-4D1D-88DE-2F09652E2818}">
  <sheetPr codeName="Sheet6">
    <tabColor rgb="FF0070C0"/>
    <pageSetUpPr fitToPage="1"/>
  </sheetPr>
  <dimension ref="A1:AP172"/>
  <sheetViews>
    <sheetView showGridLines="0" showZeros="0" view="pageBreakPreview" zoomScale="50" zoomScaleNormal="55" zoomScaleSheetLayoutView="50" workbookViewId="0">
      <pane xSplit="3" ySplit="14" topLeftCell="D15" activePane="bottomRight" state="frozen"/>
      <selection activeCell="H9" sqref="H9:J9"/>
      <selection pane="topRight" activeCell="H9" sqref="H9:J9"/>
      <selection pane="bottomLeft" activeCell="H9" sqref="H9:J9"/>
      <selection pane="bottomRight" activeCell="N35" sqref="N35:N39"/>
    </sheetView>
  </sheetViews>
  <sheetFormatPr defaultColWidth="8" defaultRowHeight="16.5" outlineLevelRow="1"/>
  <cols>
    <col min="1" max="1" width="7.625" style="1" hidden="1" customWidth="1"/>
    <col min="2" max="2" width="9.625" style="14" customWidth="1"/>
    <col min="3" max="3" width="21.625" style="97" customWidth="1"/>
    <col min="4" max="4" width="39.125" style="4" customWidth="1"/>
    <col min="5" max="5" width="6.625" style="4" customWidth="1"/>
    <col min="6" max="6" width="118.75" style="4" customWidth="1"/>
    <col min="7" max="8" width="19.625" style="1" hidden="1" customWidth="1"/>
    <col min="9" max="9" width="12.125" style="4" hidden="1" customWidth="1"/>
    <col min="10" max="11" width="5.5" style="4" hidden="1" customWidth="1"/>
    <col min="12" max="12" width="10.625" style="4" hidden="1" customWidth="1"/>
    <col min="13" max="14" width="32.25" style="1" customWidth="1"/>
    <col min="15" max="16384" width="8" style="1"/>
  </cols>
  <sheetData>
    <row r="1" spans="1:14" s="21" customFormat="1" ht="45" customHeight="1">
      <c r="B1" s="25"/>
      <c r="C1" s="91"/>
      <c r="D1" s="15"/>
      <c r="E1" s="15"/>
      <c r="F1" s="101"/>
      <c r="G1" s="20"/>
      <c r="H1" s="20"/>
      <c r="I1" s="20"/>
      <c r="J1" s="20"/>
      <c r="K1" s="20"/>
      <c r="L1" s="15"/>
    </row>
    <row r="2" spans="1:14" s="21" customFormat="1" ht="4.5" customHeight="1">
      <c r="B2" s="22"/>
      <c r="C2" s="91"/>
      <c r="D2" s="15"/>
      <c r="E2" s="15"/>
      <c r="F2" s="15"/>
      <c r="G2" s="23"/>
      <c r="H2" s="23"/>
      <c r="I2" s="20"/>
      <c r="J2" s="20"/>
      <c r="K2" s="20"/>
      <c r="L2" s="15"/>
    </row>
    <row r="3" spans="1:14" s="21" customFormat="1" ht="35.1" customHeight="1">
      <c r="B3" s="1155" t="str">
        <f>'様式1号（基本情報）'!C11&amp;" のお取組"</f>
        <v xml:space="preserve"> のお取組</v>
      </c>
      <c r="C3" s="1155"/>
      <c r="D3" s="1155"/>
      <c r="E3" s="1155"/>
      <c r="F3" s="1155"/>
      <c r="G3" s="1155"/>
      <c r="H3" s="1155"/>
      <c r="I3" s="1155"/>
      <c r="J3" s="1155"/>
      <c r="K3" s="1155"/>
      <c r="L3" s="1155"/>
      <c r="M3" s="1155"/>
      <c r="N3" s="1155"/>
    </row>
    <row r="4" spans="1:14" s="21" customFormat="1" ht="35.1" customHeight="1">
      <c r="B4" s="107"/>
      <c r="C4" s="92"/>
      <c r="D4" s="92"/>
      <c r="E4" s="107"/>
      <c r="F4" s="92"/>
      <c r="G4" s="107"/>
      <c r="H4" s="107"/>
      <c r="I4" s="107"/>
      <c r="J4" s="107"/>
      <c r="K4" s="107"/>
      <c r="L4" s="107"/>
    </row>
    <row r="5" spans="1:14" s="21" customFormat="1" ht="35.1" hidden="1" customHeight="1" outlineLevel="1">
      <c r="B5" s="107"/>
      <c r="G5" s="107"/>
      <c r="H5" s="107"/>
      <c r="I5" s="107"/>
      <c r="J5" s="107"/>
      <c r="K5" s="107"/>
      <c r="L5" s="107"/>
    </row>
    <row r="6" spans="1:14" s="21" customFormat="1" ht="35.1" hidden="1" customHeight="1" outlineLevel="1">
      <c r="B6" s="107"/>
      <c r="C6" s="92"/>
      <c r="D6" s="92"/>
      <c r="E6" s="107"/>
      <c r="F6" s="92"/>
      <c r="G6" s="107"/>
      <c r="H6" s="107"/>
      <c r="I6" s="107"/>
      <c r="J6" s="107"/>
      <c r="K6" s="107"/>
      <c r="L6" s="107"/>
    </row>
    <row r="7" spans="1:14" s="21" customFormat="1" ht="35.1" hidden="1" customHeight="1" outlineLevel="1">
      <c r="B7" s="107"/>
      <c r="C7" s="92"/>
      <c r="D7" s="92"/>
      <c r="E7" s="107"/>
      <c r="F7" s="92"/>
      <c r="G7" s="107"/>
      <c r="H7" s="107"/>
      <c r="I7" s="107"/>
      <c r="J7" s="107"/>
      <c r="K7" s="107"/>
      <c r="L7" s="107"/>
    </row>
    <row r="8" spans="1:14" s="21" customFormat="1" ht="35.1" hidden="1" customHeight="1" outlineLevel="1">
      <c r="B8" s="107"/>
      <c r="C8" s="92"/>
      <c r="D8" s="92"/>
      <c r="E8" s="107"/>
      <c r="F8" s="92"/>
      <c r="G8" s="107"/>
      <c r="H8" s="107"/>
      <c r="I8" s="107"/>
      <c r="J8" s="107"/>
      <c r="K8" s="107"/>
      <c r="L8" s="107"/>
    </row>
    <row r="9" spans="1:14" s="21" customFormat="1" ht="35.1" hidden="1" customHeight="1" outlineLevel="1">
      <c r="B9" s="107"/>
      <c r="C9" s="92"/>
      <c r="D9" s="92"/>
      <c r="E9" s="107"/>
      <c r="F9" s="92"/>
      <c r="G9" s="107"/>
      <c r="H9" s="107"/>
      <c r="I9" s="107"/>
      <c r="J9" s="107"/>
      <c r="K9" s="107"/>
      <c r="L9" s="107"/>
    </row>
    <row r="10" spans="1:14" s="21" customFormat="1" ht="35.1" customHeight="1" collapsed="1">
      <c r="B10" s="107"/>
      <c r="C10" s="92"/>
      <c r="D10" s="92"/>
      <c r="E10" s="107"/>
      <c r="F10" s="92"/>
      <c r="G10" s="107"/>
      <c r="H10" s="107"/>
      <c r="I10" s="107"/>
      <c r="J10" s="107"/>
      <c r="K10" s="107"/>
      <c r="L10" s="107"/>
    </row>
    <row r="11" spans="1:14" ht="33.6" hidden="1" customHeight="1">
      <c r="B11" s="2"/>
      <c r="C11" s="93"/>
      <c r="D11" s="98"/>
      <c r="E11" s="26"/>
      <c r="F11" s="98"/>
      <c r="G11" s="18"/>
      <c r="H11" s="18"/>
      <c r="I11" s="38" t="b">
        <v>1</v>
      </c>
      <c r="J11"/>
      <c r="K11"/>
      <c r="L11" s="26"/>
    </row>
    <row r="12" spans="1:14" ht="12" customHeight="1" thickBot="1">
      <c r="B12" s="2"/>
      <c r="C12" s="3"/>
      <c r="D12" s="3"/>
      <c r="E12" s="3"/>
      <c r="I12" s="39" t="b">
        <v>0</v>
      </c>
      <c r="J12" s="3"/>
      <c r="K12" s="3"/>
      <c r="L12" s="3"/>
    </row>
    <row r="13" spans="1:14" s="6" customFormat="1" ht="24" customHeight="1">
      <c r="B13" s="12" t="s">
        <v>4</v>
      </c>
      <c r="C13" s="13" t="s">
        <v>5</v>
      </c>
      <c r="D13" s="13" t="s">
        <v>53</v>
      </c>
      <c r="E13" s="1183" t="s">
        <v>175</v>
      </c>
      <c r="F13" s="1184"/>
      <c r="G13" s="363"/>
      <c r="H13" s="363"/>
      <c r="I13" s="334" t="b">
        <v>0</v>
      </c>
      <c r="J13" s="334"/>
      <c r="K13" s="334"/>
      <c r="L13" s="1185" t="s">
        <v>647</v>
      </c>
      <c r="M13" s="1179" t="s">
        <v>80</v>
      </c>
      <c r="N13" s="1180"/>
    </row>
    <row r="14" spans="1:14" s="6" customFormat="1" ht="39.6" customHeight="1">
      <c r="B14" s="37"/>
      <c r="C14" s="95"/>
      <c r="D14" s="100"/>
      <c r="E14" s="1178" t="s">
        <v>236</v>
      </c>
      <c r="F14" s="1178"/>
      <c r="G14" s="30" t="s">
        <v>151</v>
      </c>
      <c r="H14" s="30" t="s">
        <v>150</v>
      </c>
      <c r="I14" s="40" t="b">
        <v>0</v>
      </c>
      <c r="J14" s="41"/>
      <c r="K14" s="41"/>
      <c r="L14" s="1186"/>
      <c r="M14" s="1181"/>
      <c r="N14" s="1182"/>
    </row>
    <row r="15" spans="1:14" ht="88.5" customHeight="1">
      <c r="A15" s="9" t="s">
        <v>0</v>
      </c>
      <c r="B15" s="1176" t="s">
        <v>515</v>
      </c>
      <c r="C15" s="1177" t="s">
        <v>11</v>
      </c>
      <c r="D15" s="1068" t="s">
        <v>97</v>
      </c>
      <c r="E15" s="115"/>
      <c r="F15" s="106" t="s">
        <v>595</v>
      </c>
      <c r="G15" s="68" t="str">
        <f>D15</f>
        <v>●自社の事業活動に伴う環境負荷を低減するためのマネジメント体制を構築している。</v>
      </c>
      <c r="H15" s="68" t="s">
        <v>158</v>
      </c>
      <c r="I15" s="179" t="b">
        <v>0</v>
      </c>
      <c r="J15" s="72">
        <v>1</v>
      </c>
      <c r="K15" s="72"/>
      <c r="L15" s="36"/>
      <c r="M15" s="32" t="s">
        <v>498</v>
      </c>
      <c r="N15" s="1188"/>
    </row>
    <row r="16" spans="1:14" ht="88.5" customHeight="1">
      <c r="A16" s="9" t="s">
        <v>0</v>
      </c>
      <c r="B16" s="1176"/>
      <c r="C16" s="1177"/>
      <c r="D16" s="1068"/>
      <c r="E16" s="115"/>
      <c r="F16" s="106" t="s">
        <v>593</v>
      </c>
      <c r="G16" s="68" t="str">
        <f>D15</f>
        <v>●自社の事業活動に伴う環境負荷を低減するためのマネジメント体制を構築している。</v>
      </c>
      <c r="H16" s="68" t="s">
        <v>158</v>
      </c>
      <c r="I16" s="179" t="b">
        <v>0</v>
      </c>
      <c r="J16" s="72">
        <v>1</v>
      </c>
      <c r="K16" s="72"/>
      <c r="L16" s="36"/>
      <c r="M16" s="32" t="s">
        <v>498</v>
      </c>
      <c r="N16" s="1188"/>
    </row>
    <row r="17" spans="1:14" ht="88.5" customHeight="1">
      <c r="A17" s="9" t="s">
        <v>0</v>
      </c>
      <c r="B17" s="1176"/>
      <c r="C17" s="1177"/>
      <c r="D17" s="111" t="s">
        <v>238</v>
      </c>
      <c r="E17" s="115"/>
      <c r="F17" s="106" t="s">
        <v>239</v>
      </c>
      <c r="G17" s="55" t="str">
        <f>D17</f>
        <v>●自社の環境への取組を開示している。</v>
      </c>
      <c r="H17" s="55" t="s">
        <v>240</v>
      </c>
      <c r="I17" s="179" t="b">
        <v>0</v>
      </c>
      <c r="J17" s="72">
        <v>1</v>
      </c>
      <c r="K17" s="72"/>
      <c r="L17" s="36"/>
      <c r="M17" s="28">
        <v>12.6</v>
      </c>
      <c r="N17" s="1188"/>
    </row>
    <row r="18" spans="1:14" ht="63.6" customHeight="1">
      <c r="A18" s="9" t="s">
        <v>0</v>
      </c>
      <c r="B18" s="1176" t="s">
        <v>537</v>
      </c>
      <c r="C18" s="1177" t="s">
        <v>241</v>
      </c>
      <c r="D18" s="1068" t="s">
        <v>202</v>
      </c>
      <c r="E18" s="115"/>
      <c r="F18" s="106" t="s">
        <v>54</v>
      </c>
      <c r="G18" s="55" t="str">
        <f>D18</f>
        <v>●脱炭素に向けて、省エネに取り組んでいる。</v>
      </c>
      <c r="H18" s="55" t="s">
        <v>145</v>
      </c>
      <c r="I18" s="179" t="b">
        <v>0</v>
      </c>
      <c r="J18" s="72">
        <v>1</v>
      </c>
      <c r="K18" s="72"/>
      <c r="L18" s="36"/>
      <c r="M18" s="28" t="s">
        <v>499</v>
      </c>
      <c r="N18" s="887"/>
    </row>
    <row r="19" spans="1:14" ht="63.6" customHeight="1">
      <c r="A19" s="9"/>
      <c r="B19" s="1176"/>
      <c r="C19" s="1177"/>
      <c r="D19" s="1068"/>
      <c r="E19" s="115"/>
      <c r="F19" s="106" t="s">
        <v>74</v>
      </c>
      <c r="G19" s="55" t="str">
        <f>D18</f>
        <v>●脱炭素に向けて、省エネに取り組んでいる。</v>
      </c>
      <c r="H19" s="55" t="s">
        <v>121</v>
      </c>
      <c r="I19" s="179" t="b">
        <v>0</v>
      </c>
      <c r="J19" s="72">
        <v>1</v>
      </c>
      <c r="K19" s="72"/>
      <c r="L19" s="36"/>
      <c r="M19" s="28" t="s">
        <v>500</v>
      </c>
      <c r="N19" s="888"/>
    </row>
    <row r="20" spans="1:14" ht="63.6" customHeight="1">
      <c r="A20" s="9" t="s">
        <v>0</v>
      </c>
      <c r="B20" s="1176"/>
      <c r="C20" s="1177"/>
      <c r="D20" s="1068"/>
      <c r="E20" s="115"/>
      <c r="F20" s="106" t="s">
        <v>301</v>
      </c>
      <c r="G20" s="55" t="str">
        <f>D18</f>
        <v>●脱炭素に向けて、省エネに取り組んでいる。</v>
      </c>
      <c r="H20" s="55" t="s">
        <v>162</v>
      </c>
      <c r="I20" s="179" t="b">
        <v>0</v>
      </c>
      <c r="J20" s="72">
        <v>1</v>
      </c>
      <c r="K20" s="72"/>
      <c r="L20" s="36"/>
      <c r="M20" s="28" t="s">
        <v>501</v>
      </c>
      <c r="N20" s="888"/>
    </row>
    <row r="21" spans="1:14" ht="66.599999999999994" customHeight="1">
      <c r="A21" s="9"/>
      <c r="B21" s="1176"/>
      <c r="C21" s="1177"/>
      <c r="D21" s="1068" t="s">
        <v>201</v>
      </c>
      <c r="E21" s="115"/>
      <c r="F21" s="106" t="s">
        <v>45</v>
      </c>
      <c r="G21" s="55" t="str">
        <f>D21</f>
        <v>●脱炭素に向けて、再生可能エネルギーの利用を進めている。</v>
      </c>
      <c r="H21" s="55" t="s">
        <v>146</v>
      </c>
      <c r="I21" s="179" t="b">
        <v>0</v>
      </c>
      <c r="J21" s="72">
        <v>1</v>
      </c>
      <c r="K21" s="72"/>
      <c r="L21" s="36"/>
      <c r="M21" s="28" t="s">
        <v>502</v>
      </c>
      <c r="N21" s="888"/>
    </row>
    <row r="22" spans="1:14" ht="66.599999999999994" customHeight="1">
      <c r="A22" s="9"/>
      <c r="B22" s="1176"/>
      <c r="C22" s="1177"/>
      <c r="D22" s="1068"/>
      <c r="E22" s="879"/>
      <c r="F22" s="1165" t="s">
        <v>101</v>
      </c>
      <c r="G22" s="55" t="str">
        <f>D21</f>
        <v>●脱炭素に向けて、再生可能エネルギーの利用を進めている。</v>
      </c>
      <c r="H22" s="55" t="s">
        <v>122</v>
      </c>
      <c r="I22" s="179" t="b">
        <v>0</v>
      </c>
      <c r="J22" s="72">
        <v>1</v>
      </c>
      <c r="K22" s="72"/>
      <c r="L22" s="36"/>
      <c r="M22" s="1152" t="s">
        <v>503</v>
      </c>
      <c r="N22" s="888"/>
    </row>
    <row r="23" spans="1:14" ht="66.599999999999994" customHeight="1">
      <c r="A23" s="9"/>
      <c r="B23" s="1176"/>
      <c r="C23" s="1177"/>
      <c r="D23" s="1068"/>
      <c r="E23" s="880"/>
      <c r="F23" s="1165"/>
      <c r="G23" s="55"/>
      <c r="H23" s="55"/>
      <c r="I23" s="179" t="b">
        <v>0</v>
      </c>
      <c r="J23" s="72"/>
      <c r="K23" s="72"/>
      <c r="L23" s="36"/>
      <c r="M23" s="1152"/>
      <c r="N23" s="1153"/>
    </row>
    <row r="24" spans="1:14" ht="59.1" customHeight="1">
      <c r="A24" s="9" t="s">
        <v>0</v>
      </c>
      <c r="B24" s="1174" t="s">
        <v>516</v>
      </c>
      <c r="C24" s="1175" t="s">
        <v>27</v>
      </c>
      <c r="D24" s="1068" t="s">
        <v>98</v>
      </c>
      <c r="E24" s="28"/>
      <c r="F24" s="205" t="s">
        <v>648</v>
      </c>
      <c r="G24" s="70" t="str">
        <f>D24</f>
        <v>●自社の事業活動において、水の効率的な利用・管理を行っている</v>
      </c>
      <c r="H24" s="70" t="s">
        <v>147</v>
      </c>
      <c r="I24" s="179" t="b">
        <v>0</v>
      </c>
      <c r="J24" s="72">
        <v>1</v>
      </c>
      <c r="K24" s="72"/>
      <c r="L24" s="36"/>
      <c r="M24" s="28" t="s">
        <v>81</v>
      </c>
      <c r="N24" s="1189"/>
    </row>
    <row r="25" spans="1:14" ht="59.1" customHeight="1">
      <c r="A25" s="9" t="s">
        <v>0</v>
      </c>
      <c r="B25" s="1174"/>
      <c r="C25" s="1175"/>
      <c r="D25" s="1068"/>
      <c r="E25" s="879"/>
      <c r="F25" s="1187" t="s">
        <v>649</v>
      </c>
      <c r="G25" s="70" t="str">
        <f>D24</f>
        <v>●自社の事業活動において、水の効率的な利用・管理を行っている</v>
      </c>
      <c r="H25" s="70" t="s">
        <v>123</v>
      </c>
      <c r="I25" s="179" t="b">
        <v>0</v>
      </c>
      <c r="J25" s="72">
        <v>1</v>
      </c>
      <c r="K25" s="72"/>
      <c r="L25" s="36"/>
      <c r="M25" s="1152">
        <v>6.3</v>
      </c>
      <c r="N25" s="1189"/>
    </row>
    <row r="26" spans="1:14" ht="59.1" customHeight="1">
      <c r="A26" s="9"/>
      <c r="B26" s="1174"/>
      <c r="C26" s="1175"/>
      <c r="D26" s="1068"/>
      <c r="E26" s="880"/>
      <c r="F26" s="1187"/>
      <c r="G26" s="70"/>
      <c r="H26" s="70"/>
      <c r="I26" s="179" t="b">
        <v>0</v>
      </c>
      <c r="J26" s="72"/>
      <c r="K26" s="72"/>
      <c r="L26" s="36"/>
      <c r="M26" s="1152"/>
      <c r="N26" s="1189"/>
    </row>
    <row r="27" spans="1:14" ht="68.099999999999994" customHeight="1">
      <c r="A27" s="9" t="s">
        <v>0</v>
      </c>
      <c r="B27" s="1174" t="s">
        <v>517</v>
      </c>
      <c r="C27" s="1175" t="s">
        <v>12</v>
      </c>
      <c r="D27" s="1068" t="s">
        <v>99</v>
      </c>
      <c r="E27" s="115"/>
      <c r="F27" s="106" t="s">
        <v>47</v>
      </c>
      <c r="G27" s="55" t="str">
        <f>D27</f>
        <v>●自社の事業活動において、廃棄物・有害化学物質を適切に管理している。</v>
      </c>
      <c r="H27" s="55" t="s">
        <v>124</v>
      </c>
      <c r="I27" s="179" t="b">
        <v>0</v>
      </c>
      <c r="J27" s="72">
        <v>1</v>
      </c>
      <c r="K27" s="72"/>
      <c r="L27" s="36"/>
      <c r="M27" s="31" t="s">
        <v>28</v>
      </c>
      <c r="N27" s="1164"/>
    </row>
    <row r="28" spans="1:14" ht="68.099999999999994" customHeight="1">
      <c r="A28" s="9" t="s">
        <v>0</v>
      </c>
      <c r="B28" s="1174"/>
      <c r="C28" s="1175"/>
      <c r="D28" s="1068"/>
      <c r="E28" s="879"/>
      <c r="F28" s="1165" t="s">
        <v>39</v>
      </c>
      <c r="G28" s="55" t="str">
        <f>D27</f>
        <v>●自社の事業活動において、廃棄物・有害化学物質を適切に管理している。</v>
      </c>
      <c r="H28" s="55" t="s">
        <v>148</v>
      </c>
      <c r="I28" s="179" t="b">
        <v>0</v>
      </c>
      <c r="J28" s="72">
        <v>1</v>
      </c>
      <c r="K28" s="72"/>
      <c r="L28" s="36"/>
      <c r="M28" s="1152" t="s">
        <v>82</v>
      </c>
      <c r="N28" s="1164"/>
    </row>
    <row r="29" spans="1:14" ht="68.099999999999994" customHeight="1">
      <c r="A29" s="9"/>
      <c r="B29" s="1174"/>
      <c r="C29" s="1175"/>
      <c r="D29" s="1068"/>
      <c r="E29" s="991"/>
      <c r="F29" s="1165"/>
      <c r="G29" s="55"/>
      <c r="H29" s="55"/>
      <c r="I29" s="179" t="b">
        <v>0</v>
      </c>
      <c r="J29" s="72"/>
      <c r="K29" s="72"/>
      <c r="L29" s="36"/>
      <c r="M29" s="1152"/>
      <c r="N29" s="1164"/>
    </row>
    <row r="30" spans="1:14" ht="68.099999999999994" customHeight="1">
      <c r="A30" s="9"/>
      <c r="B30" s="1174"/>
      <c r="C30" s="1175"/>
      <c r="D30" s="1068"/>
      <c r="E30" s="880"/>
      <c r="F30" s="1165"/>
      <c r="G30" s="55"/>
      <c r="H30" s="55"/>
      <c r="I30" s="179" t="b">
        <v>0</v>
      </c>
      <c r="J30" s="72"/>
      <c r="K30" s="72"/>
      <c r="L30" s="36"/>
      <c r="M30" s="1152"/>
      <c r="N30" s="1164"/>
    </row>
    <row r="31" spans="1:14" ht="86.25" customHeight="1">
      <c r="A31" s="9" t="s">
        <v>0</v>
      </c>
      <c r="B31" s="1174" t="s">
        <v>518</v>
      </c>
      <c r="C31" s="1175" t="s">
        <v>40</v>
      </c>
      <c r="D31" s="1068" t="s">
        <v>100</v>
      </c>
      <c r="E31" s="115"/>
      <c r="F31" s="180" t="s">
        <v>474</v>
      </c>
      <c r="G31" s="55" t="str">
        <f>D31</f>
        <v>●自社の事業活動において、天然資源や生物多様性へ配慮している。</v>
      </c>
      <c r="H31" s="55" t="s">
        <v>125</v>
      </c>
      <c r="I31" s="179" t="b">
        <v>0</v>
      </c>
      <c r="J31" s="72">
        <v>1</v>
      </c>
      <c r="K31" s="72"/>
      <c r="L31" s="36"/>
      <c r="M31" s="28" t="s">
        <v>504</v>
      </c>
      <c r="N31" s="818"/>
    </row>
    <row r="32" spans="1:14" ht="56.85" customHeight="1">
      <c r="A32" s="9" t="s">
        <v>0</v>
      </c>
      <c r="B32" s="1174"/>
      <c r="C32" s="1175"/>
      <c r="D32" s="1068"/>
      <c r="E32" s="115"/>
      <c r="F32" s="180" t="s">
        <v>475</v>
      </c>
      <c r="G32" s="55" t="str">
        <f>D31</f>
        <v>●自社の事業活動において、天然資源や生物多様性へ配慮している。</v>
      </c>
      <c r="H32" s="55" t="s">
        <v>173</v>
      </c>
      <c r="I32" s="179" t="b">
        <v>0</v>
      </c>
      <c r="J32" s="72">
        <v>1</v>
      </c>
      <c r="K32" s="72"/>
      <c r="L32" s="36"/>
      <c r="M32" s="31" t="s">
        <v>505</v>
      </c>
      <c r="N32" s="819"/>
    </row>
    <row r="33" spans="1:14" ht="56.85" customHeight="1">
      <c r="A33" s="9" t="s">
        <v>0</v>
      </c>
      <c r="B33" s="1174"/>
      <c r="C33" s="1175"/>
      <c r="D33" s="1068"/>
      <c r="E33" s="115"/>
      <c r="F33" s="180" t="s">
        <v>592</v>
      </c>
      <c r="G33" s="55" t="str">
        <f>D27</f>
        <v>●自社の事業活動において、廃棄物・有害化学物質を適切に管理している。</v>
      </c>
      <c r="H33" s="55" t="s">
        <v>173</v>
      </c>
      <c r="I33" s="179" t="b">
        <v>0</v>
      </c>
      <c r="J33" s="72">
        <v>1</v>
      </c>
      <c r="K33" s="72"/>
      <c r="L33" s="36"/>
      <c r="M33" s="31" t="s">
        <v>506</v>
      </c>
      <c r="N33" s="819"/>
    </row>
    <row r="34" spans="1:14" ht="56.85" customHeight="1">
      <c r="A34" s="9" t="s">
        <v>0</v>
      </c>
      <c r="B34" s="1174"/>
      <c r="C34" s="1175"/>
      <c r="D34" s="1068"/>
      <c r="E34" s="115"/>
      <c r="F34" s="180" t="s">
        <v>180</v>
      </c>
      <c r="G34" s="55">
        <f>D28</f>
        <v>0</v>
      </c>
      <c r="H34" s="55" t="s">
        <v>173</v>
      </c>
      <c r="I34" s="179" t="b">
        <v>0</v>
      </c>
      <c r="J34" s="72">
        <v>1</v>
      </c>
      <c r="K34" s="72"/>
      <c r="L34" s="36"/>
      <c r="M34" s="31" t="s">
        <v>186</v>
      </c>
      <c r="N34" s="1154"/>
    </row>
    <row r="35" spans="1:14" ht="56.85" customHeight="1">
      <c r="A35" s="9"/>
      <c r="B35" s="364"/>
      <c r="C35" s="365"/>
      <c r="D35" s="111"/>
      <c r="E35" s="115"/>
      <c r="F35" s="180" t="s">
        <v>403</v>
      </c>
      <c r="G35" s="55"/>
      <c r="H35" s="55"/>
      <c r="I35" s="179"/>
      <c r="J35" s="72"/>
      <c r="K35" s="72"/>
      <c r="L35" s="36"/>
      <c r="M35" s="31" t="s">
        <v>507</v>
      </c>
      <c r="N35" s="818"/>
    </row>
    <row r="36" spans="1:14" ht="96.95" customHeight="1">
      <c r="A36" s="9" t="s">
        <v>0</v>
      </c>
      <c r="B36" s="1174" t="s">
        <v>519</v>
      </c>
      <c r="C36" s="1175" t="s">
        <v>177</v>
      </c>
      <c r="D36" s="1068" t="s">
        <v>67</v>
      </c>
      <c r="E36" s="115"/>
      <c r="F36" s="106" t="s">
        <v>302</v>
      </c>
      <c r="G36" s="55" t="str">
        <f>D36</f>
        <v>●製品・サービスの提供を通じて、環境問題の改善に貢献している。</v>
      </c>
      <c r="H36" s="55" t="s">
        <v>126</v>
      </c>
      <c r="I36" s="179" t="b">
        <v>0</v>
      </c>
      <c r="J36" s="72">
        <v>1</v>
      </c>
      <c r="K36" s="72"/>
      <c r="L36" s="36"/>
      <c r="M36" s="31" t="s">
        <v>83</v>
      </c>
      <c r="N36" s="819"/>
    </row>
    <row r="37" spans="1:14" ht="96.95" customHeight="1">
      <c r="A37" s="9"/>
      <c r="B37" s="1174"/>
      <c r="C37" s="1175"/>
      <c r="D37" s="1068"/>
      <c r="E37" s="879"/>
      <c r="F37" s="1165" t="s">
        <v>650</v>
      </c>
      <c r="G37" s="55"/>
      <c r="H37" s="55"/>
      <c r="I37" s="179" t="b">
        <v>0</v>
      </c>
      <c r="J37" s="72"/>
      <c r="K37" s="72"/>
      <c r="L37" s="36"/>
      <c r="M37" s="1152">
        <v>17.170000000000002</v>
      </c>
      <c r="N37" s="819"/>
    </row>
    <row r="38" spans="1:14" ht="96.95" customHeight="1">
      <c r="A38" s="9"/>
      <c r="B38" s="1174"/>
      <c r="C38" s="1175"/>
      <c r="D38" s="1068"/>
      <c r="E38" s="991"/>
      <c r="F38" s="1165"/>
      <c r="G38" s="55"/>
      <c r="H38" s="55"/>
      <c r="I38" s="179" t="b">
        <v>0</v>
      </c>
      <c r="J38" s="72"/>
      <c r="K38" s="72"/>
      <c r="L38" s="36"/>
      <c r="M38" s="1152"/>
      <c r="N38" s="819"/>
    </row>
    <row r="39" spans="1:14" ht="96.95" customHeight="1">
      <c r="A39" s="9"/>
      <c r="B39" s="1174"/>
      <c r="C39" s="1175"/>
      <c r="D39" s="1068"/>
      <c r="E39" s="880"/>
      <c r="F39" s="1165"/>
      <c r="G39" s="55"/>
      <c r="H39" s="55"/>
      <c r="I39" s="179"/>
      <c r="J39" s="72"/>
      <c r="K39" s="72"/>
      <c r="L39" s="36"/>
      <c r="M39" s="1152"/>
      <c r="N39" s="1154"/>
    </row>
    <row r="40" spans="1:14" ht="50.45" customHeight="1">
      <c r="A40" s="8" t="s">
        <v>1</v>
      </c>
      <c r="B40" s="858" t="s">
        <v>520</v>
      </c>
      <c r="C40" s="1064" t="s">
        <v>21</v>
      </c>
      <c r="D40" s="1068" t="s">
        <v>93</v>
      </c>
      <c r="E40" s="115"/>
      <c r="F40" s="106" t="s">
        <v>94</v>
      </c>
      <c r="G40" s="55" t="str">
        <f>D40</f>
        <v>●職場における安全・衛生管理に取り組んでいる。</v>
      </c>
      <c r="H40" s="55" t="s">
        <v>152</v>
      </c>
      <c r="I40" s="179" t="b">
        <v>0</v>
      </c>
      <c r="J40" s="72">
        <v>1</v>
      </c>
      <c r="K40" s="72"/>
      <c r="L40" s="36"/>
      <c r="M40" s="28">
        <v>8.8000000000000007</v>
      </c>
      <c r="N40" s="818"/>
    </row>
    <row r="41" spans="1:14" ht="50.45" customHeight="1">
      <c r="A41" s="8" t="s">
        <v>1</v>
      </c>
      <c r="B41" s="858"/>
      <c r="C41" s="1064"/>
      <c r="D41" s="1068"/>
      <c r="E41" s="115"/>
      <c r="F41" s="106" t="s">
        <v>95</v>
      </c>
      <c r="G41" s="55" t="str">
        <f>D40</f>
        <v>●職場における安全・衛生管理に取り組んでいる。</v>
      </c>
      <c r="H41" s="55" t="s">
        <v>154</v>
      </c>
      <c r="I41" s="179" t="b">
        <v>0</v>
      </c>
      <c r="J41" s="72">
        <v>1</v>
      </c>
      <c r="K41" s="72"/>
      <c r="L41" s="36"/>
      <c r="M41" s="28" t="s">
        <v>68</v>
      </c>
      <c r="N41" s="819"/>
    </row>
    <row r="42" spans="1:14" ht="50.45" customHeight="1">
      <c r="A42" s="8" t="s">
        <v>1</v>
      </c>
      <c r="B42" s="858"/>
      <c r="C42" s="1064"/>
      <c r="D42" s="1068"/>
      <c r="E42" s="115"/>
      <c r="F42" s="106" t="s">
        <v>33</v>
      </c>
      <c r="G42" s="55" t="str">
        <f>D40</f>
        <v>●職場における安全・衛生管理に取り組んでいる。</v>
      </c>
      <c r="H42" s="55" t="s">
        <v>153</v>
      </c>
      <c r="I42" s="179" t="b">
        <v>0</v>
      </c>
      <c r="J42" s="72">
        <v>1</v>
      </c>
      <c r="K42" s="72"/>
      <c r="L42" s="36"/>
      <c r="M42" s="28" t="s">
        <v>69</v>
      </c>
      <c r="N42" s="1154"/>
    </row>
    <row r="43" spans="1:14" ht="53.45" customHeight="1">
      <c r="A43" s="8" t="s">
        <v>1</v>
      </c>
      <c r="B43" s="858"/>
      <c r="C43" s="1064"/>
      <c r="D43" s="1068" t="s">
        <v>60</v>
      </c>
      <c r="E43" s="115"/>
      <c r="F43" s="106" t="s">
        <v>243</v>
      </c>
      <c r="G43" s="55" t="str">
        <f>D43</f>
        <v>●健康経営に取り組んでいる。</v>
      </c>
      <c r="H43" s="55" t="s">
        <v>109</v>
      </c>
      <c r="I43" s="179" t="b">
        <v>0</v>
      </c>
      <c r="J43" s="72">
        <v>1</v>
      </c>
      <c r="K43" s="72"/>
      <c r="L43" s="36"/>
      <c r="M43" s="28" t="s">
        <v>106</v>
      </c>
      <c r="N43" s="887"/>
    </row>
    <row r="44" spans="1:14" ht="53.45" customHeight="1">
      <c r="A44" s="8" t="s">
        <v>1</v>
      </c>
      <c r="B44" s="858"/>
      <c r="C44" s="1064"/>
      <c r="D44" s="1068"/>
      <c r="E44" s="115"/>
      <c r="F44" s="106" t="s">
        <v>651</v>
      </c>
      <c r="G44" s="55" t="str">
        <f>D43</f>
        <v>●健康経営に取り組んでいる。</v>
      </c>
      <c r="H44" s="55" t="s">
        <v>110</v>
      </c>
      <c r="I44" s="179" t="b">
        <v>0</v>
      </c>
      <c r="J44" s="72">
        <v>1</v>
      </c>
      <c r="K44" s="72"/>
      <c r="L44" s="36"/>
      <c r="M44" s="28" t="s">
        <v>22</v>
      </c>
      <c r="N44" s="888"/>
    </row>
    <row r="45" spans="1:14" ht="53.45" customHeight="1">
      <c r="A45" s="8" t="s">
        <v>1</v>
      </c>
      <c r="B45" s="858"/>
      <c r="C45" s="1064"/>
      <c r="D45" s="1068"/>
      <c r="E45" s="115"/>
      <c r="F45" s="106" t="s">
        <v>193</v>
      </c>
      <c r="G45" s="55" t="str">
        <f>D43</f>
        <v>●健康経営に取り組んでいる。</v>
      </c>
      <c r="H45" s="55" t="s">
        <v>159</v>
      </c>
      <c r="I45" s="179" t="b">
        <v>0</v>
      </c>
      <c r="J45" s="72">
        <v>1</v>
      </c>
      <c r="K45" s="72"/>
      <c r="L45" s="36"/>
      <c r="M45" s="28" t="s">
        <v>22</v>
      </c>
      <c r="N45" s="888"/>
    </row>
    <row r="46" spans="1:14" ht="53.45" customHeight="1">
      <c r="A46" s="8" t="s">
        <v>1</v>
      </c>
      <c r="B46" s="858"/>
      <c r="C46" s="1064"/>
      <c r="D46" s="1068"/>
      <c r="E46" s="115"/>
      <c r="F46" s="106" t="s">
        <v>652</v>
      </c>
      <c r="G46" s="55" t="str">
        <f>D43</f>
        <v>●健康経営に取り組んでいる。</v>
      </c>
      <c r="H46" s="55" t="s">
        <v>111</v>
      </c>
      <c r="I46" s="179" t="b">
        <v>0</v>
      </c>
      <c r="J46" s="72">
        <v>1</v>
      </c>
      <c r="K46" s="72"/>
      <c r="L46" s="36"/>
      <c r="M46" s="28" t="s">
        <v>22</v>
      </c>
      <c r="N46" s="1153"/>
    </row>
    <row r="47" spans="1:14" ht="48" customHeight="1">
      <c r="A47" s="8" t="s">
        <v>1</v>
      </c>
      <c r="B47" s="858" t="s">
        <v>521</v>
      </c>
      <c r="C47" s="1064" t="s">
        <v>23</v>
      </c>
      <c r="D47" s="1065" t="s">
        <v>645</v>
      </c>
      <c r="E47" s="71"/>
      <c r="F47" s="106" t="s">
        <v>653</v>
      </c>
      <c r="G47" s="55" t="str">
        <f>D47</f>
        <v>●社内の多様な人材（外国人、障がい者、高齢者、性的マイノリティ等）の活躍支援に関する取組がある。</v>
      </c>
      <c r="H47" s="55" t="s">
        <v>112</v>
      </c>
      <c r="I47" s="179" t="b">
        <v>0</v>
      </c>
      <c r="J47" s="72">
        <v>1</v>
      </c>
      <c r="K47" s="72"/>
      <c r="L47" s="36"/>
      <c r="M47" s="28" t="s">
        <v>62</v>
      </c>
      <c r="N47" s="887"/>
    </row>
    <row r="48" spans="1:14" ht="56.25" customHeight="1">
      <c r="A48" s="8" t="s">
        <v>1</v>
      </c>
      <c r="B48" s="858"/>
      <c r="C48" s="1064"/>
      <c r="D48" s="1065"/>
      <c r="E48" s="115"/>
      <c r="F48" s="106" t="s">
        <v>34</v>
      </c>
      <c r="G48" s="55" t="str">
        <f>D47</f>
        <v>●社内の多様な人材（外国人、障がい者、高齢者、性的マイノリティ等）の活躍支援に関する取組がある。</v>
      </c>
      <c r="H48" s="55" t="s">
        <v>160</v>
      </c>
      <c r="I48" s="179" t="b">
        <v>0</v>
      </c>
      <c r="J48" s="72">
        <v>1</v>
      </c>
      <c r="K48" s="72"/>
      <c r="L48" s="36"/>
      <c r="M48" s="28" t="s">
        <v>105</v>
      </c>
      <c r="N48" s="888"/>
    </row>
    <row r="49" spans="1:14" ht="48" customHeight="1">
      <c r="A49" s="8" t="s">
        <v>1</v>
      </c>
      <c r="B49" s="858"/>
      <c r="C49" s="1064"/>
      <c r="D49" s="1065"/>
      <c r="E49" s="115"/>
      <c r="F49" s="106" t="s">
        <v>178</v>
      </c>
      <c r="G49" s="55" t="str">
        <f>D47</f>
        <v>●社内の多様な人材（外国人、障がい者、高齢者、性的マイノリティ等）の活躍支援に関する取組がある。</v>
      </c>
      <c r="H49" s="55" t="s">
        <v>161</v>
      </c>
      <c r="I49" s="179" t="b">
        <v>0</v>
      </c>
      <c r="J49" s="72">
        <v>1</v>
      </c>
      <c r="K49" s="72"/>
      <c r="L49" s="36"/>
      <c r="M49" s="28" t="s">
        <v>187</v>
      </c>
      <c r="N49" s="888"/>
    </row>
    <row r="50" spans="1:14" ht="48" customHeight="1">
      <c r="A50" s="8"/>
      <c r="B50" s="858"/>
      <c r="C50" s="1064"/>
      <c r="D50" s="1065"/>
      <c r="E50" s="115"/>
      <c r="F50" s="180" t="s">
        <v>654</v>
      </c>
      <c r="G50" s="55"/>
      <c r="H50" s="55"/>
      <c r="I50" s="179"/>
      <c r="J50" s="72"/>
      <c r="K50" s="72"/>
      <c r="L50" s="36"/>
      <c r="M50" s="31" t="s">
        <v>508</v>
      </c>
      <c r="N50" s="888"/>
    </row>
    <row r="51" spans="1:14" ht="55.35" customHeight="1">
      <c r="A51" s="8" t="s">
        <v>1</v>
      </c>
      <c r="B51" s="858"/>
      <c r="C51" s="1064"/>
      <c r="D51" s="111" t="s">
        <v>244</v>
      </c>
      <c r="E51" s="115"/>
      <c r="F51" s="106" t="s">
        <v>655</v>
      </c>
      <c r="G51" s="55" t="str">
        <f>D51</f>
        <v>●ハラスメントを防止するための取組を進めている。</v>
      </c>
      <c r="H51" s="55" t="s">
        <v>168</v>
      </c>
      <c r="I51" s="179" t="b">
        <v>0</v>
      </c>
      <c r="J51" s="72">
        <v>1</v>
      </c>
      <c r="K51" s="72"/>
      <c r="L51" s="36"/>
      <c r="M51" s="31" t="s">
        <v>24</v>
      </c>
      <c r="N51" s="1153"/>
    </row>
    <row r="52" spans="1:14" ht="54" customHeight="1">
      <c r="A52" s="8" t="s">
        <v>1</v>
      </c>
      <c r="B52" s="858" t="s">
        <v>522</v>
      </c>
      <c r="C52" s="1064" t="s">
        <v>656</v>
      </c>
      <c r="D52" s="1068" t="s">
        <v>179</v>
      </c>
      <c r="E52" s="71"/>
      <c r="F52" s="106" t="s">
        <v>657</v>
      </c>
      <c r="G52" s="55" t="str">
        <f>D52</f>
        <v>●女性の活躍支援に向けた目標を設定している。</v>
      </c>
      <c r="H52" s="55" t="s">
        <v>245</v>
      </c>
      <c r="I52" s="179" t="b">
        <v>0</v>
      </c>
      <c r="J52" s="72">
        <v>1</v>
      </c>
      <c r="K52" s="72"/>
      <c r="L52" s="36"/>
      <c r="M52" s="28" t="s">
        <v>185</v>
      </c>
      <c r="N52" s="887"/>
    </row>
    <row r="53" spans="1:14" ht="57">
      <c r="A53" s="8" t="s">
        <v>1</v>
      </c>
      <c r="B53" s="858"/>
      <c r="C53" s="1064"/>
      <c r="D53" s="1068"/>
      <c r="E53" s="115"/>
      <c r="F53" s="106" t="s">
        <v>658</v>
      </c>
      <c r="G53" s="55" t="str">
        <f>D52</f>
        <v>●女性の活躍支援に向けた目標を設定している。</v>
      </c>
      <c r="H53" s="55" t="s">
        <v>169</v>
      </c>
      <c r="I53" s="179" t="b">
        <v>0</v>
      </c>
      <c r="J53" s="72">
        <v>1</v>
      </c>
      <c r="K53" s="72"/>
      <c r="L53" s="36"/>
      <c r="M53" s="28" t="s">
        <v>185</v>
      </c>
      <c r="N53" s="888"/>
    </row>
    <row r="54" spans="1:14" ht="57">
      <c r="A54" s="8" t="s">
        <v>1</v>
      </c>
      <c r="B54" s="858"/>
      <c r="C54" s="1064"/>
      <c r="D54" s="1068"/>
      <c r="E54" s="115"/>
      <c r="F54" s="180" t="s">
        <v>659</v>
      </c>
      <c r="G54" s="55" t="str">
        <f>D52</f>
        <v>●女性の活躍支援に向けた目標を設定している。</v>
      </c>
      <c r="H54" s="55" t="s">
        <v>155</v>
      </c>
      <c r="I54" s="179" t="e">
        <f>IF(#REF!=TRUE,TRUE,FALSE)</f>
        <v>#REF!</v>
      </c>
      <c r="J54" s="72">
        <v>1</v>
      </c>
      <c r="K54" s="72"/>
      <c r="L54" s="36"/>
      <c r="M54" s="28" t="s">
        <v>140</v>
      </c>
      <c r="N54" s="1153"/>
    </row>
    <row r="55" spans="1:14" ht="108.75" customHeight="1">
      <c r="A55" s="8" t="s">
        <v>1</v>
      </c>
      <c r="B55" s="858"/>
      <c r="C55" s="1064"/>
      <c r="D55" s="1068" t="s">
        <v>295</v>
      </c>
      <c r="E55" s="71"/>
      <c r="F55" s="106" t="s">
        <v>660</v>
      </c>
      <c r="G55" s="55" t="str">
        <f>D55</f>
        <v>●女性の活躍を推進するための取組がある。</v>
      </c>
      <c r="H55" s="55" t="s">
        <v>245</v>
      </c>
      <c r="I55" s="179" t="b">
        <v>0</v>
      </c>
      <c r="J55" s="72">
        <v>1</v>
      </c>
      <c r="K55" s="72"/>
      <c r="L55" s="36"/>
      <c r="M55" s="28" t="s">
        <v>103</v>
      </c>
      <c r="N55" s="887"/>
    </row>
    <row r="56" spans="1:14" ht="72" customHeight="1">
      <c r="A56" s="8" t="s">
        <v>1</v>
      </c>
      <c r="B56" s="858"/>
      <c r="C56" s="1064"/>
      <c r="D56" s="1068"/>
      <c r="E56" s="115"/>
      <c r="F56" s="106" t="s">
        <v>102</v>
      </c>
      <c r="G56" s="55" t="str">
        <f>D55</f>
        <v>●女性の活躍を推進するための取組がある。</v>
      </c>
      <c r="H56" s="55" t="s">
        <v>169</v>
      </c>
      <c r="I56" s="179" t="b">
        <v>0</v>
      </c>
      <c r="J56" s="72">
        <v>1</v>
      </c>
      <c r="K56" s="72"/>
      <c r="L56" s="36"/>
      <c r="M56" s="28" t="s">
        <v>104</v>
      </c>
      <c r="N56" s="888"/>
    </row>
    <row r="57" spans="1:14" ht="72" customHeight="1">
      <c r="A57" s="8" t="s">
        <v>1</v>
      </c>
      <c r="B57" s="858"/>
      <c r="C57" s="1064"/>
      <c r="D57" s="1068"/>
      <c r="E57" s="115"/>
      <c r="F57" s="180" t="s">
        <v>661</v>
      </c>
      <c r="G57" s="55" t="str">
        <f>D55</f>
        <v>●女性の活躍を推進するための取組がある。</v>
      </c>
      <c r="H57" s="55" t="s">
        <v>155</v>
      </c>
      <c r="I57" s="179" t="b">
        <v>0</v>
      </c>
      <c r="J57" s="72">
        <v>1</v>
      </c>
      <c r="K57" s="72"/>
      <c r="L57" s="36"/>
      <c r="M57" s="28" t="s">
        <v>140</v>
      </c>
      <c r="N57" s="1153"/>
    </row>
    <row r="58" spans="1:14" ht="42.6" customHeight="1">
      <c r="A58" s="8" t="s">
        <v>1</v>
      </c>
      <c r="B58" s="1171" t="s">
        <v>523</v>
      </c>
      <c r="C58" s="1172" t="s">
        <v>25</v>
      </c>
      <c r="D58" s="1068" t="s">
        <v>247</v>
      </c>
      <c r="E58" s="115"/>
      <c r="F58" s="106" t="s">
        <v>205</v>
      </c>
      <c r="G58" s="55" t="str">
        <f>D58</f>
        <v>●多様な働き方を促進するための取組がある。</v>
      </c>
      <c r="H58" s="55" t="s">
        <v>113</v>
      </c>
      <c r="I58" s="179" t="b">
        <v>0</v>
      </c>
      <c r="J58" s="72">
        <v>1</v>
      </c>
      <c r="K58" s="72"/>
      <c r="L58" s="36"/>
      <c r="M58" s="28" t="s">
        <v>141</v>
      </c>
      <c r="N58" s="887"/>
    </row>
    <row r="59" spans="1:14" ht="42.6" customHeight="1">
      <c r="A59" s="8" t="s">
        <v>1</v>
      </c>
      <c r="B59" s="1171"/>
      <c r="C59" s="1172"/>
      <c r="D59" s="1068"/>
      <c r="E59" s="115"/>
      <c r="F59" s="106" t="s">
        <v>44</v>
      </c>
      <c r="G59" s="55" t="str">
        <f>D58</f>
        <v>●多様な働き方を促進するための取組がある。</v>
      </c>
      <c r="H59" s="55" t="s">
        <v>114</v>
      </c>
      <c r="I59" s="179" t="b">
        <v>0</v>
      </c>
      <c r="J59" s="72">
        <v>1</v>
      </c>
      <c r="K59" s="72"/>
      <c r="L59" s="36"/>
      <c r="M59" s="28" t="s">
        <v>63</v>
      </c>
      <c r="N59" s="888"/>
    </row>
    <row r="60" spans="1:14" ht="42.6" customHeight="1">
      <c r="A60" s="8"/>
      <c r="B60" s="1171"/>
      <c r="C60" s="1172"/>
      <c r="D60" s="1068"/>
      <c r="E60" s="115"/>
      <c r="F60" s="106" t="s">
        <v>662</v>
      </c>
      <c r="G60" s="55" t="str">
        <f>D58</f>
        <v>●多様な働き方を促進するための取組がある。</v>
      </c>
      <c r="H60" s="55" t="s">
        <v>115</v>
      </c>
      <c r="I60" s="179" t="b">
        <v>0</v>
      </c>
      <c r="J60" s="72">
        <v>1</v>
      </c>
      <c r="K60" s="72"/>
      <c r="L60" s="36"/>
      <c r="M60" s="28" t="s">
        <v>76</v>
      </c>
      <c r="N60" s="888"/>
    </row>
    <row r="61" spans="1:14" ht="42.6" customHeight="1">
      <c r="A61" s="8"/>
      <c r="B61" s="1171"/>
      <c r="C61" s="1172"/>
      <c r="D61" s="1068"/>
      <c r="E61" s="115"/>
      <c r="F61" s="106" t="s">
        <v>219</v>
      </c>
      <c r="G61" s="55"/>
      <c r="H61" s="55"/>
      <c r="I61" s="179" t="b">
        <v>0</v>
      </c>
      <c r="J61" s="72"/>
      <c r="K61" s="72"/>
      <c r="L61" s="36"/>
      <c r="M61" s="28" t="s">
        <v>142</v>
      </c>
      <c r="N61" s="1153"/>
    </row>
    <row r="62" spans="1:14" ht="63.6" customHeight="1">
      <c r="A62" s="8" t="s">
        <v>1</v>
      </c>
      <c r="B62" s="1171" t="s">
        <v>524</v>
      </c>
      <c r="C62" s="1172" t="s">
        <v>6</v>
      </c>
      <c r="D62" s="1165" t="s">
        <v>7</v>
      </c>
      <c r="E62" s="115"/>
      <c r="F62" s="106" t="s">
        <v>72</v>
      </c>
      <c r="G62" s="55" t="str">
        <f>D62</f>
        <v>●従業員に能力開発、教育訓練の機会や人材育成のための仕組みを提供している。</v>
      </c>
      <c r="H62" s="55" t="s">
        <v>174</v>
      </c>
      <c r="I62" s="179" t="b">
        <v>0</v>
      </c>
      <c r="J62" s="72">
        <v>1</v>
      </c>
      <c r="K62" s="72"/>
      <c r="L62" s="36"/>
      <c r="M62" s="28" t="s">
        <v>143</v>
      </c>
      <c r="N62" s="887"/>
    </row>
    <row r="63" spans="1:14" ht="30" customHeight="1">
      <c r="A63" s="8" t="s">
        <v>1</v>
      </c>
      <c r="B63" s="1171"/>
      <c r="C63" s="1172"/>
      <c r="D63" s="1165"/>
      <c r="E63" s="879"/>
      <c r="F63" s="1165" t="s">
        <v>36</v>
      </c>
      <c r="G63" s="55" t="str">
        <f>D62</f>
        <v>●従業員に能力開発、教育訓練の機会や人材育成のための仕組みを提供している。</v>
      </c>
      <c r="H63" s="55" t="s">
        <v>116</v>
      </c>
      <c r="I63" s="179" t="b">
        <v>0</v>
      </c>
      <c r="J63" s="72">
        <v>1</v>
      </c>
      <c r="K63" s="72"/>
      <c r="L63" s="36"/>
      <c r="M63" s="1152" t="s">
        <v>64</v>
      </c>
      <c r="N63" s="888"/>
    </row>
    <row r="64" spans="1:14" ht="30" customHeight="1">
      <c r="A64" s="8"/>
      <c r="B64" s="1171"/>
      <c r="C64" s="1172"/>
      <c r="D64" s="1165"/>
      <c r="E64" s="991"/>
      <c r="F64" s="1165"/>
      <c r="G64" s="55"/>
      <c r="H64" s="55"/>
      <c r="I64" s="179" t="b">
        <v>0</v>
      </c>
      <c r="J64" s="72"/>
      <c r="K64" s="72"/>
      <c r="L64" s="36"/>
      <c r="M64" s="1152"/>
      <c r="N64" s="888"/>
    </row>
    <row r="65" spans="1:14" ht="30" hidden="1" customHeight="1">
      <c r="A65" s="8"/>
      <c r="B65" s="1171"/>
      <c r="C65" s="1172"/>
      <c r="D65" s="1165"/>
      <c r="E65" s="880"/>
      <c r="F65" s="1165"/>
      <c r="G65" s="55"/>
      <c r="H65" s="55"/>
      <c r="I65" s="179" t="b">
        <v>0</v>
      </c>
      <c r="J65" s="72"/>
      <c r="K65" s="72"/>
      <c r="L65" s="36"/>
      <c r="M65" s="1152"/>
      <c r="N65" s="1153"/>
    </row>
    <row r="66" spans="1:14" ht="60.6" customHeight="1">
      <c r="A66" s="8" t="s">
        <v>1</v>
      </c>
      <c r="B66" s="1171" t="s">
        <v>525</v>
      </c>
      <c r="C66" s="1173" t="s">
        <v>139</v>
      </c>
      <c r="D66" s="1065" t="s">
        <v>248</v>
      </c>
      <c r="E66" s="115"/>
      <c r="F66" s="106" t="s">
        <v>663</v>
      </c>
      <c r="G66" s="55" t="str">
        <f>D66</f>
        <v>●取引先（調達先、下請け、代理店等）の事業活動や環境・社会への取組を理解し、サプライチェーン全体で社会的責任を果たすために取り組んでいる。</v>
      </c>
      <c r="H66" s="55" t="s">
        <v>249</v>
      </c>
      <c r="I66" s="179" t="b">
        <v>0</v>
      </c>
      <c r="J66" s="72">
        <v>1</v>
      </c>
      <c r="K66" s="72"/>
      <c r="L66" s="36"/>
      <c r="M66" s="28" t="s">
        <v>77</v>
      </c>
      <c r="N66" s="887"/>
    </row>
    <row r="67" spans="1:14" ht="60.6" customHeight="1">
      <c r="A67" s="8" t="s">
        <v>1</v>
      </c>
      <c r="B67" s="1171"/>
      <c r="C67" s="1173"/>
      <c r="D67" s="1065"/>
      <c r="E67" s="115"/>
      <c r="F67" s="106" t="s">
        <v>250</v>
      </c>
      <c r="G67" s="55" t="str">
        <f>D66</f>
        <v>●取引先（調達先、下請け、代理店等）の事業活動や環境・社会への取組を理解し、サプライチェーン全体で社会的責任を果たすために取り組んでいる。</v>
      </c>
      <c r="H67" s="55" t="s">
        <v>251</v>
      </c>
      <c r="I67" s="179" t="b">
        <v>0</v>
      </c>
      <c r="J67" s="72">
        <v>1</v>
      </c>
      <c r="K67" s="72"/>
      <c r="L67" s="36"/>
      <c r="M67" s="28" t="s">
        <v>79</v>
      </c>
      <c r="N67" s="888"/>
    </row>
    <row r="68" spans="1:14" ht="60.6" customHeight="1">
      <c r="A68" s="8" t="s">
        <v>1</v>
      </c>
      <c r="B68" s="1171"/>
      <c r="C68" s="1173"/>
      <c r="D68" s="1065"/>
      <c r="E68" s="115"/>
      <c r="F68" s="106" t="s">
        <v>664</v>
      </c>
      <c r="G68" s="55" t="str">
        <f>D66</f>
        <v>●取引先（調達先、下請け、代理店等）の事業活動や環境・社会への取組を理解し、サプライチェーン全体で社会的責任を果たすために取り組んでいる。</v>
      </c>
      <c r="H68" s="55" t="s">
        <v>156</v>
      </c>
      <c r="I68" s="179" t="b">
        <v>0</v>
      </c>
      <c r="J68" s="72">
        <v>1</v>
      </c>
      <c r="K68" s="72"/>
      <c r="L68" s="36"/>
      <c r="M68" s="28" t="s">
        <v>78</v>
      </c>
      <c r="N68" s="1153"/>
    </row>
    <row r="69" spans="1:14" ht="54.95" customHeight="1">
      <c r="A69" s="8" t="s">
        <v>1</v>
      </c>
      <c r="B69" s="858" t="s">
        <v>526</v>
      </c>
      <c r="C69" s="1064" t="s">
        <v>26</v>
      </c>
      <c r="D69" s="1065" t="s">
        <v>8</v>
      </c>
      <c r="E69" s="115"/>
      <c r="F69" s="106" t="s">
        <v>37</v>
      </c>
      <c r="G69" s="55" t="str">
        <f>D69</f>
        <v>●顧客からの要望を聞き入れ・改善するための体制を整備している。</v>
      </c>
      <c r="H69" s="55" t="s">
        <v>117</v>
      </c>
      <c r="I69" s="179" t="b">
        <v>0</v>
      </c>
      <c r="J69" s="72">
        <v>1</v>
      </c>
      <c r="K69" s="72"/>
      <c r="L69" s="36"/>
      <c r="M69" s="28">
        <v>17.170000000000002</v>
      </c>
      <c r="N69" s="887"/>
    </row>
    <row r="70" spans="1:14" ht="54.95" customHeight="1">
      <c r="A70" s="8" t="s">
        <v>1</v>
      </c>
      <c r="B70" s="858"/>
      <c r="C70" s="1064"/>
      <c r="D70" s="1065"/>
      <c r="E70" s="115"/>
      <c r="F70" s="106" t="s">
        <v>38</v>
      </c>
      <c r="G70" s="55" t="str">
        <f>D69</f>
        <v>●顧客からの要望を聞き入れ・改善するための体制を整備している。</v>
      </c>
      <c r="H70" s="55" t="s">
        <v>118</v>
      </c>
      <c r="I70" s="179" t="b">
        <v>0</v>
      </c>
      <c r="J70" s="72">
        <v>1</v>
      </c>
      <c r="K70" s="72"/>
      <c r="L70" s="36"/>
      <c r="M70" s="28">
        <v>17.170000000000002</v>
      </c>
      <c r="N70" s="888"/>
    </row>
    <row r="71" spans="1:14" ht="54.95" customHeight="1">
      <c r="A71" s="8" t="s">
        <v>1</v>
      </c>
      <c r="B71" s="858"/>
      <c r="C71" s="1064"/>
      <c r="D71" s="1068" t="s">
        <v>253</v>
      </c>
      <c r="E71" s="115"/>
      <c r="F71" s="106" t="s">
        <v>597</v>
      </c>
      <c r="G71" s="55" t="str">
        <f>D71</f>
        <v>●品質管理に関する取組を行っている</v>
      </c>
      <c r="H71" s="55" t="s">
        <v>119</v>
      </c>
      <c r="I71" s="179" t="b">
        <v>0</v>
      </c>
      <c r="J71" s="72">
        <v>1</v>
      </c>
      <c r="K71" s="72"/>
      <c r="L71" s="36"/>
      <c r="M71" s="28" t="s">
        <v>509</v>
      </c>
      <c r="N71" s="888"/>
    </row>
    <row r="72" spans="1:14" ht="54.95" customHeight="1">
      <c r="A72" s="8" t="s">
        <v>1</v>
      </c>
      <c r="B72" s="858"/>
      <c r="C72" s="1064"/>
      <c r="D72" s="1068"/>
      <c r="E72" s="115"/>
      <c r="F72" s="106" t="s">
        <v>58</v>
      </c>
      <c r="G72" s="55" t="str">
        <f>D71</f>
        <v>●品質管理に関する取組を行っている</v>
      </c>
      <c r="H72" s="55" t="s">
        <v>119</v>
      </c>
      <c r="I72" s="179" t="b">
        <v>0</v>
      </c>
      <c r="J72" s="72">
        <v>1</v>
      </c>
      <c r="K72" s="72"/>
      <c r="L72" s="36"/>
      <c r="M72" s="28" t="s">
        <v>509</v>
      </c>
      <c r="N72" s="1153"/>
    </row>
    <row r="73" spans="1:14" ht="71.099999999999994" customHeight="1">
      <c r="A73" s="8" t="s">
        <v>1</v>
      </c>
      <c r="B73" s="1171" t="s">
        <v>527</v>
      </c>
      <c r="C73" s="1172" t="s">
        <v>9</v>
      </c>
      <c r="D73" s="1068" t="s">
        <v>10</v>
      </c>
      <c r="E73" s="115"/>
      <c r="F73" s="106" t="s">
        <v>305</v>
      </c>
      <c r="G73" s="55" t="str">
        <f>D73</f>
        <v>●製品・サービスの提供を通じて社会課題の解決に貢献している。</v>
      </c>
      <c r="H73" s="55" t="s">
        <v>120</v>
      </c>
      <c r="I73" s="179" t="b">
        <v>0</v>
      </c>
      <c r="J73" s="72">
        <v>1</v>
      </c>
      <c r="K73" s="72"/>
      <c r="L73" s="36"/>
      <c r="M73" s="31" t="s">
        <v>511</v>
      </c>
      <c r="N73" s="1164"/>
    </row>
    <row r="74" spans="1:14" ht="71.099999999999994" customHeight="1">
      <c r="A74" s="8" t="s">
        <v>1</v>
      </c>
      <c r="B74" s="1171"/>
      <c r="C74" s="1172"/>
      <c r="D74" s="1068"/>
      <c r="E74" s="115"/>
      <c r="F74" s="106" t="s">
        <v>665</v>
      </c>
      <c r="G74" s="55" t="str">
        <f>D73</f>
        <v>●製品・サービスの提供を通じて社会課題の解決に貢献している。</v>
      </c>
      <c r="H74" s="55" t="s">
        <v>120</v>
      </c>
      <c r="I74" s="179" t="b">
        <v>0</v>
      </c>
      <c r="J74" s="72">
        <v>1</v>
      </c>
      <c r="K74" s="72"/>
      <c r="L74" s="36"/>
      <c r="M74" s="31" t="s">
        <v>511</v>
      </c>
      <c r="N74" s="1164"/>
    </row>
    <row r="75" spans="1:14" ht="71.099999999999994" customHeight="1">
      <c r="A75" s="8" t="s">
        <v>1</v>
      </c>
      <c r="B75" s="1171"/>
      <c r="C75" s="1172"/>
      <c r="D75" s="1068"/>
      <c r="E75" s="115"/>
      <c r="F75" s="106" t="s">
        <v>73</v>
      </c>
      <c r="G75" s="55" t="str">
        <f>D73</f>
        <v>●製品・サービスの提供を通じて社会課題の解決に貢献している。</v>
      </c>
      <c r="H75" s="55" t="s">
        <v>120</v>
      </c>
      <c r="I75" s="179" t="b">
        <v>0</v>
      </c>
      <c r="J75" s="72">
        <v>1</v>
      </c>
      <c r="K75" s="72"/>
      <c r="L75" s="36"/>
      <c r="M75" s="31" t="s">
        <v>510</v>
      </c>
      <c r="N75" s="1164"/>
    </row>
    <row r="76" spans="1:14" ht="82.5" customHeight="1">
      <c r="A76" s="9"/>
      <c r="B76" s="1171"/>
      <c r="C76" s="1172"/>
      <c r="D76" s="1068"/>
      <c r="E76" s="115"/>
      <c r="F76" s="1165" t="s">
        <v>666</v>
      </c>
      <c r="G76" s="55"/>
      <c r="H76" s="55"/>
      <c r="I76" s="179" t="b">
        <v>0</v>
      </c>
      <c r="J76" s="72"/>
      <c r="K76" s="72"/>
      <c r="L76" s="36"/>
      <c r="M76" s="1152">
        <v>17.170000000000002</v>
      </c>
      <c r="N76" s="1164"/>
    </row>
    <row r="77" spans="1:14" ht="85.5" hidden="1" customHeight="1" thickBot="1">
      <c r="A77" s="9"/>
      <c r="B77" s="1171"/>
      <c r="C77" s="1172"/>
      <c r="D77" s="1068"/>
      <c r="E77" s="115"/>
      <c r="F77" s="1165"/>
      <c r="G77" s="55"/>
      <c r="H77" s="55"/>
      <c r="I77" s="179" t="b">
        <v>0</v>
      </c>
      <c r="J77" s="72"/>
      <c r="K77" s="72"/>
      <c r="L77" s="36"/>
      <c r="M77" s="1152"/>
      <c r="N77" s="366"/>
    </row>
    <row r="78" spans="1:14" ht="36" customHeight="1">
      <c r="A78" s="10" t="s">
        <v>2</v>
      </c>
      <c r="B78" s="864" t="s">
        <v>528</v>
      </c>
      <c r="C78" s="1070" t="s">
        <v>43</v>
      </c>
      <c r="D78" s="1068" t="s">
        <v>13</v>
      </c>
      <c r="E78" s="115"/>
      <c r="F78" s="106" t="s">
        <v>59</v>
      </c>
      <c r="G78" s="55" t="str">
        <f>D78</f>
        <v>●公正な経済取引を行っている。</v>
      </c>
      <c r="H78" s="55" t="s">
        <v>170</v>
      </c>
      <c r="I78" s="179" t="b">
        <v>0</v>
      </c>
      <c r="J78" s="72">
        <v>1</v>
      </c>
      <c r="K78" s="72"/>
      <c r="L78" s="36"/>
      <c r="M78" s="28" t="s">
        <v>29</v>
      </c>
      <c r="N78" s="887"/>
    </row>
    <row r="79" spans="1:14" ht="36" customHeight="1">
      <c r="A79" s="10" t="s">
        <v>2</v>
      </c>
      <c r="B79" s="864"/>
      <c r="C79" s="1070"/>
      <c r="D79" s="1068"/>
      <c r="E79" s="115"/>
      <c r="F79" s="106" t="s">
        <v>667</v>
      </c>
      <c r="G79" s="55" t="str">
        <f>D78</f>
        <v>●公正な経済取引を行っている。</v>
      </c>
      <c r="H79" s="55" t="s">
        <v>170</v>
      </c>
      <c r="I79" s="179" t="b">
        <v>0</v>
      </c>
      <c r="J79" s="72">
        <v>1</v>
      </c>
      <c r="K79" s="72"/>
      <c r="L79" s="36"/>
      <c r="M79" s="28" t="s">
        <v>29</v>
      </c>
      <c r="N79" s="888"/>
    </row>
    <row r="80" spans="1:14" ht="36" customHeight="1">
      <c r="A80" s="10" t="s">
        <v>2</v>
      </c>
      <c r="B80" s="864"/>
      <c r="C80" s="1070"/>
      <c r="D80" s="1068"/>
      <c r="E80" s="115"/>
      <c r="F80" s="106" t="s">
        <v>668</v>
      </c>
      <c r="G80" s="55" t="str">
        <f>D78</f>
        <v>●公正な経済取引を行っている。</v>
      </c>
      <c r="H80" s="55" t="s">
        <v>170</v>
      </c>
      <c r="I80" s="179" t="b">
        <v>0</v>
      </c>
      <c r="J80" s="72">
        <v>1</v>
      </c>
      <c r="K80" s="72"/>
      <c r="L80" s="36"/>
      <c r="M80" s="28" t="s">
        <v>29</v>
      </c>
      <c r="N80" s="1153"/>
    </row>
    <row r="81" spans="1:14" ht="36" customHeight="1">
      <c r="A81" s="10" t="s">
        <v>2</v>
      </c>
      <c r="B81" s="864" t="s">
        <v>529</v>
      </c>
      <c r="C81" s="1070" t="s">
        <v>41</v>
      </c>
      <c r="D81" s="1068" t="s">
        <v>464</v>
      </c>
      <c r="E81" s="115"/>
      <c r="F81" s="106" t="s">
        <v>75</v>
      </c>
      <c r="G81" s="55" t="str">
        <f>D81</f>
        <v>●情報セキュリティ対策を行っている</v>
      </c>
      <c r="H81" s="55" t="s">
        <v>127</v>
      </c>
      <c r="I81" s="179" t="b">
        <v>0</v>
      </c>
      <c r="J81" s="72">
        <v>1</v>
      </c>
      <c r="K81" s="72"/>
      <c r="L81" s="36"/>
      <c r="M81" s="33" t="s">
        <v>84</v>
      </c>
      <c r="N81" s="1156"/>
    </row>
    <row r="82" spans="1:14" ht="36" customHeight="1">
      <c r="A82" s="10" t="s">
        <v>2</v>
      </c>
      <c r="B82" s="864"/>
      <c r="C82" s="1070"/>
      <c r="D82" s="1068"/>
      <c r="E82" s="115"/>
      <c r="F82" s="106" t="s">
        <v>49</v>
      </c>
      <c r="G82" s="55" t="str">
        <f>D81</f>
        <v>●情報セキュリティ対策を行っている</v>
      </c>
      <c r="H82" s="55" t="s">
        <v>127</v>
      </c>
      <c r="I82" s="179" t="b">
        <v>0</v>
      </c>
      <c r="J82" s="72">
        <v>1</v>
      </c>
      <c r="K82" s="72"/>
      <c r="L82" s="36"/>
      <c r="M82" s="33" t="s">
        <v>84</v>
      </c>
      <c r="N82" s="1157"/>
    </row>
    <row r="83" spans="1:14" ht="45" customHeight="1">
      <c r="A83" s="10" t="s">
        <v>2</v>
      </c>
      <c r="B83" s="864"/>
      <c r="C83" s="1070"/>
      <c r="D83" s="1068"/>
      <c r="E83" s="115"/>
      <c r="F83" s="106" t="s">
        <v>50</v>
      </c>
      <c r="G83" s="55" t="str">
        <f>D81</f>
        <v>●情報セキュリティ対策を行っている</v>
      </c>
      <c r="H83" s="55" t="s">
        <v>171</v>
      </c>
      <c r="I83" s="179" t="b">
        <v>0</v>
      </c>
      <c r="J83" s="72">
        <v>1</v>
      </c>
      <c r="K83" s="72"/>
      <c r="L83" s="36"/>
      <c r="M83" s="28" t="s">
        <v>85</v>
      </c>
      <c r="N83" s="1157"/>
    </row>
    <row r="84" spans="1:14" ht="36" customHeight="1">
      <c r="A84" s="10" t="s">
        <v>2</v>
      </c>
      <c r="B84" s="864"/>
      <c r="C84" s="1070"/>
      <c r="D84" s="1068"/>
      <c r="E84" s="115"/>
      <c r="F84" s="106" t="s">
        <v>61</v>
      </c>
      <c r="G84" s="55" t="str">
        <f>D81</f>
        <v>●情報セキュリティ対策を行っている</v>
      </c>
      <c r="H84" s="55" t="s">
        <v>163</v>
      </c>
      <c r="I84" s="179" t="b">
        <v>0</v>
      </c>
      <c r="J84" s="72">
        <v>1</v>
      </c>
      <c r="K84" s="72"/>
      <c r="L84" s="36"/>
      <c r="M84" s="33" t="s">
        <v>84</v>
      </c>
      <c r="N84" s="1158"/>
    </row>
    <row r="85" spans="1:14" ht="36" customHeight="1">
      <c r="A85" s="10" t="s">
        <v>2</v>
      </c>
      <c r="B85" s="864" t="s">
        <v>530</v>
      </c>
      <c r="C85" s="1070" t="s">
        <v>15</v>
      </c>
      <c r="D85" s="1068" t="s">
        <v>16</v>
      </c>
      <c r="E85" s="115"/>
      <c r="F85" s="106" t="s">
        <v>669</v>
      </c>
      <c r="G85" s="55" t="str">
        <f>D85</f>
        <v>●企業統治体制を構築している。</v>
      </c>
      <c r="H85" s="55" t="s">
        <v>172</v>
      </c>
      <c r="I85" s="179" t="b">
        <v>0</v>
      </c>
      <c r="J85" s="72">
        <v>1</v>
      </c>
      <c r="K85" s="72"/>
      <c r="L85" s="36"/>
      <c r="M85" s="34" t="s">
        <v>86</v>
      </c>
      <c r="N85" s="1159"/>
    </row>
    <row r="86" spans="1:14" ht="36" customHeight="1">
      <c r="A86" s="10" t="s">
        <v>2</v>
      </c>
      <c r="B86" s="864"/>
      <c r="C86" s="1070"/>
      <c r="D86" s="1068"/>
      <c r="E86" s="115"/>
      <c r="F86" s="106" t="s">
        <v>57</v>
      </c>
      <c r="G86" s="55" t="str">
        <f>D85</f>
        <v>●企業統治体制を構築している。</v>
      </c>
      <c r="H86" s="55" t="s">
        <v>164</v>
      </c>
      <c r="I86" s="179" t="b">
        <v>0</v>
      </c>
      <c r="J86" s="72">
        <v>1</v>
      </c>
      <c r="K86" s="72"/>
      <c r="L86" s="36"/>
      <c r="M86" s="34" t="s">
        <v>86</v>
      </c>
      <c r="N86" s="1160"/>
    </row>
    <row r="87" spans="1:14" ht="57" customHeight="1">
      <c r="A87" s="10" t="s">
        <v>2</v>
      </c>
      <c r="B87" s="864" t="s">
        <v>531</v>
      </c>
      <c r="C87" s="1070" t="s">
        <v>30</v>
      </c>
      <c r="D87" s="1068" t="s">
        <v>20</v>
      </c>
      <c r="E87" s="115"/>
      <c r="F87" s="106" t="s">
        <v>670</v>
      </c>
      <c r="G87" s="55" t="str">
        <f>D87</f>
        <v>●社会・環境に及ぼす影響に対し、責任を持って対応している。</v>
      </c>
      <c r="H87" s="55" t="s">
        <v>128</v>
      </c>
      <c r="I87" s="179" t="b">
        <v>0</v>
      </c>
      <c r="J87" s="72">
        <v>1</v>
      </c>
      <c r="K87" s="72"/>
      <c r="L87" s="36"/>
      <c r="M87" s="28" t="s">
        <v>87</v>
      </c>
      <c r="N87" s="818"/>
    </row>
    <row r="88" spans="1:14" ht="36" customHeight="1">
      <c r="A88" s="10"/>
      <c r="B88" s="864"/>
      <c r="C88" s="1070"/>
      <c r="D88" s="1068"/>
      <c r="E88" s="115"/>
      <c r="F88" s="106" t="s">
        <v>671</v>
      </c>
      <c r="G88" s="55" t="str">
        <f>D87</f>
        <v>●社会・環境に及ぼす影響に対し、責任を持って対応している。</v>
      </c>
      <c r="H88" s="55" t="s">
        <v>129</v>
      </c>
      <c r="I88" s="179" t="b">
        <v>0</v>
      </c>
      <c r="J88" s="72">
        <v>1</v>
      </c>
      <c r="K88" s="72"/>
      <c r="L88" s="36"/>
      <c r="M88" s="28" t="s">
        <v>87</v>
      </c>
      <c r="N88" s="819"/>
    </row>
    <row r="89" spans="1:14" ht="36" customHeight="1">
      <c r="A89" s="10" t="s">
        <v>2</v>
      </c>
      <c r="B89" s="864"/>
      <c r="C89" s="1070"/>
      <c r="D89" s="1068"/>
      <c r="E89" s="115"/>
      <c r="F89" s="106" t="s">
        <v>66</v>
      </c>
      <c r="G89" s="55" t="str">
        <f>D87</f>
        <v>●社会・環境に及ぼす影響に対し、責任を持って対応している。</v>
      </c>
      <c r="H89" s="55" t="s">
        <v>130</v>
      </c>
      <c r="I89" s="179" t="b">
        <v>0</v>
      </c>
      <c r="J89" s="72">
        <v>1</v>
      </c>
      <c r="K89" s="72"/>
      <c r="L89" s="36"/>
      <c r="M89" s="28" t="s">
        <v>107</v>
      </c>
      <c r="N89" s="1154"/>
    </row>
    <row r="90" spans="1:14" ht="93" customHeight="1">
      <c r="A90" s="10" t="s">
        <v>2</v>
      </c>
      <c r="B90" s="864"/>
      <c r="C90" s="1070"/>
      <c r="D90" s="1166" t="s">
        <v>261</v>
      </c>
      <c r="E90" s="76"/>
      <c r="F90" s="106" t="s">
        <v>259</v>
      </c>
      <c r="G90" s="55" t="str">
        <f>D90</f>
        <v>●SDGs達成に資する各種取組について、企業として戦略的・持続的に推進する基盤を整備している。</v>
      </c>
      <c r="H90" s="55" t="s">
        <v>144</v>
      </c>
      <c r="I90" s="179" t="b">
        <v>0</v>
      </c>
      <c r="J90" s="72">
        <v>1</v>
      </c>
      <c r="K90" s="72"/>
      <c r="L90" s="36"/>
      <c r="M90" s="1152" t="s">
        <v>208</v>
      </c>
      <c r="N90" s="1161" t="s">
        <v>208</v>
      </c>
    </row>
    <row r="91" spans="1:14" ht="93" customHeight="1">
      <c r="A91" s="10"/>
      <c r="B91" s="864"/>
      <c r="C91" s="1070"/>
      <c r="D91" s="1166"/>
      <c r="E91" s="76"/>
      <c r="F91" s="106" t="s">
        <v>260</v>
      </c>
      <c r="G91" s="55"/>
      <c r="H91" s="55"/>
      <c r="I91" s="179"/>
      <c r="J91" s="72"/>
      <c r="K91" s="72"/>
      <c r="L91" s="36"/>
      <c r="M91" s="1152"/>
      <c r="N91" s="1161"/>
    </row>
    <row r="92" spans="1:14" ht="41.1" customHeight="1">
      <c r="A92" s="10" t="s">
        <v>2</v>
      </c>
      <c r="B92" s="864" t="s">
        <v>532</v>
      </c>
      <c r="C92" s="1070" t="s">
        <v>31</v>
      </c>
      <c r="D92" s="1165" t="s">
        <v>257</v>
      </c>
      <c r="E92" s="115"/>
      <c r="F92" s="106" t="s">
        <v>672</v>
      </c>
      <c r="G92" s="55" t="str">
        <f>D92</f>
        <v>●事業継続や事業継承に関する取組が進められている。</v>
      </c>
      <c r="H92" s="55" t="s">
        <v>144</v>
      </c>
      <c r="I92" s="179" t="b">
        <v>0</v>
      </c>
      <c r="J92" s="72">
        <v>1</v>
      </c>
      <c r="K92" s="72"/>
      <c r="L92" s="36"/>
      <c r="M92" s="28" t="s">
        <v>88</v>
      </c>
      <c r="N92" s="887"/>
    </row>
    <row r="93" spans="1:14" ht="43.35" customHeight="1">
      <c r="A93" s="10" t="s">
        <v>2</v>
      </c>
      <c r="B93" s="864"/>
      <c r="C93" s="1070"/>
      <c r="D93" s="1165"/>
      <c r="E93" s="115"/>
      <c r="F93" s="106" t="s">
        <v>673</v>
      </c>
      <c r="G93" s="55" t="str">
        <f>D92</f>
        <v>●事業継続や事業継承に関する取組が進められている。</v>
      </c>
      <c r="H93" s="55" t="s">
        <v>131</v>
      </c>
      <c r="I93" s="179" t="b">
        <v>0</v>
      </c>
      <c r="J93" s="72">
        <v>1</v>
      </c>
      <c r="K93" s="72"/>
      <c r="L93" s="36"/>
      <c r="M93" s="28" t="s">
        <v>108</v>
      </c>
      <c r="N93" s="1153"/>
    </row>
    <row r="94" spans="1:14" ht="75.599999999999994" customHeight="1">
      <c r="A94" s="11" t="s">
        <v>3</v>
      </c>
      <c r="B94" s="242" t="s">
        <v>674</v>
      </c>
      <c r="C94" s="362" t="s">
        <v>181</v>
      </c>
      <c r="D94" s="111" t="s">
        <v>32</v>
      </c>
      <c r="E94" s="72"/>
      <c r="F94" s="106" t="s">
        <v>675</v>
      </c>
      <c r="G94" s="55" t="str">
        <f>D94</f>
        <v>●市内における雇用を促進している。</v>
      </c>
      <c r="H94" s="55" t="s">
        <v>157</v>
      </c>
      <c r="I94" s="179" t="b">
        <v>0</v>
      </c>
      <c r="J94" s="72">
        <v>1</v>
      </c>
      <c r="K94" s="72"/>
      <c r="L94" s="36"/>
      <c r="M94" s="28" t="s">
        <v>89</v>
      </c>
      <c r="N94" s="241"/>
    </row>
    <row r="95" spans="1:14" ht="104.45" customHeight="1">
      <c r="A95" s="11" t="s">
        <v>3</v>
      </c>
      <c r="B95" s="890" t="s">
        <v>534</v>
      </c>
      <c r="C95" s="1083" t="s">
        <v>183</v>
      </c>
      <c r="D95" s="1068" t="s">
        <v>19</v>
      </c>
      <c r="E95" s="685"/>
      <c r="F95" s="1165" t="s">
        <v>359</v>
      </c>
      <c r="G95" s="55" t="str">
        <f>D95</f>
        <v>●市の施策・事業に協力している。</v>
      </c>
      <c r="H95" s="55" t="s">
        <v>165</v>
      </c>
      <c r="I95" s="179" t="b">
        <v>0</v>
      </c>
      <c r="J95" s="72">
        <v>1</v>
      </c>
      <c r="K95" s="72"/>
      <c r="L95" s="36"/>
      <c r="M95" s="1152">
        <v>17.170000000000002</v>
      </c>
      <c r="N95" s="1162"/>
    </row>
    <row r="96" spans="1:14" ht="104.45" customHeight="1">
      <c r="A96" s="11"/>
      <c r="B96" s="890"/>
      <c r="C96" s="1083"/>
      <c r="D96" s="1068"/>
      <c r="E96" s="686"/>
      <c r="F96" s="1165"/>
      <c r="G96" s="55"/>
      <c r="H96" s="55"/>
      <c r="I96" s="179"/>
      <c r="J96" s="72"/>
      <c r="K96" s="72"/>
      <c r="L96" s="36"/>
      <c r="M96" s="1152"/>
      <c r="N96" s="1162"/>
    </row>
    <row r="97" spans="1:42" ht="104.1" customHeight="1">
      <c r="A97" s="11" t="s">
        <v>3</v>
      </c>
      <c r="B97" s="890" t="s">
        <v>535</v>
      </c>
      <c r="C97" s="1083" t="s">
        <v>184</v>
      </c>
      <c r="D97" s="111" t="s">
        <v>258</v>
      </c>
      <c r="E97" s="73"/>
      <c r="F97" s="106" t="s">
        <v>360</v>
      </c>
      <c r="G97" s="55" t="str">
        <f>D97</f>
        <v>●地域課題解決に向けた事業や取組を行っている。</v>
      </c>
      <c r="H97" s="55" t="s">
        <v>149</v>
      </c>
      <c r="I97" s="179" t="b">
        <v>0</v>
      </c>
      <c r="J97" s="72">
        <v>1</v>
      </c>
      <c r="K97" s="72"/>
      <c r="L97" s="36"/>
      <c r="M97" s="28" t="s">
        <v>513</v>
      </c>
      <c r="N97" s="241"/>
    </row>
    <row r="98" spans="1:42" ht="61.5" customHeight="1">
      <c r="A98" s="11" t="s">
        <v>3</v>
      </c>
      <c r="B98" s="890"/>
      <c r="C98" s="1083"/>
      <c r="D98" s="1068" t="s">
        <v>17</v>
      </c>
      <c r="E98" s="115"/>
      <c r="F98" s="106" t="s">
        <v>203</v>
      </c>
      <c r="G98" s="55" t="str">
        <f>D98</f>
        <v>●地域社会とのコミュニケーション機会を設けている。</v>
      </c>
      <c r="H98" s="55" t="s">
        <v>133</v>
      </c>
      <c r="I98" s="179" t="e">
        <f>IF(#REF!=TRUE,TRUE,FALSE)</f>
        <v>#REF!</v>
      </c>
      <c r="J98" s="72">
        <v>1</v>
      </c>
      <c r="K98" s="72"/>
      <c r="L98" s="36"/>
      <c r="M98" s="28" t="s">
        <v>512</v>
      </c>
      <c r="N98" s="887"/>
    </row>
    <row r="99" spans="1:42" ht="61.5" customHeight="1">
      <c r="A99" s="11" t="s">
        <v>3</v>
      </c>
      <c r="B99" s="890"/>
      <c r="C99" s="1083"/>
      <c r="D99" s="1068"/>
      <c r="E99" s="115"/>
      <c r="F99" s="106" t="s">
        <v>91</v>
      </c>
      <c r="G99" s="55" t="str">
        <f>D98</f>
        <v>●地域社会とのコミュニケーション機会を設けている。</v>
      </c>
      <c r="H99" s="55" t="s">
        <v>134</v>
      </c>
      <c r="I99" s="179" t="b">
        <v>0</v>
      </c>
      <c r="J99" s="72">
        <v>1</v>
      </c>
      <c r="K99" s="72"/>
      <c r="L99" s="36"/>
      <c r="M99" s="28">
        <v>10.199999999999999</v>
      </c>
      <c r="N99" s="888"/>
    </row>
    <row r="100" spans="1:42" ht="61.5" customHeight="1">
      <c r="A100" s="11" t="s">
        <v>3</v>
      </c>
      <c r="B100" s="890"/>
      <c r="C100" s="1083"/>
      <c r="D100" s="1068"/>
      <c r="E100" s="115"/>
      <c r="F100" s="106" t="s">
        <v>676</v>
      </c>
      <c r="G100" s="55" t="str">
        <f>D98</f>
        <v>●地域社会とのコミュニケーション機会を設けている。</v>
      </c>
      <c r="H100" s="55" t="s">
        <v>135</v>
      </c>
      <c r="I100" s="179" t="e">
        <f>IF(#REF!=TRUE,TRUE,IF(#REF!=TRUE,TRUE,IF(#REF!=TRUE,TRUE,FALSE)))</f>
        <v>#REF!</v>
      </c>
      <c r="J100" s="72">
        <v>1</v>
      </c>
      <c r="K100" s="72"/>
      <c r="L100" s="36"/>
      <c r="M100" s="28">
        <v>11.3</v>
      </c>
      <c r="N100" s="1153"/>
    </row>
    <row r="101" spans="1:42" ht="84.95" customHeight="1">
      <c r="A101" s="86"/>
      <c r="B101" s="890" t="s">
        <v>536</v>
      </c>
      <c r="C101" s="1083" t="s">
        <v>18</v>
      </c>
      <c r="D101" s="1166" t="s">
        <v>308</v>
      </c>
      <c r="E101" s="115"/>
      <c r="F101" s="106" t="s">
        <v>56</v>
      </c>
      <c r="G101" s="55" t="e">
        <f>#REF!</f>
        <v>#REF!</v>
      </c>
      <c r="H101" s="55" t="s">
        <v>132</v>
      </c>
      <c r="I101" s="179" t="b">
        <v>0</v>
      </c>
      <c r="J101" s="72">
        <v>1</v>
      </c>
      <c r="K101" s="72"/>
      <c r="L101" s="36"/>
      <c r="M101" s="28" t="s">
        <v>514</v>
      </c>
      <c r="N101" s="887"/>
    </row>
    <row r="102" spans="1:42" ht="84.95" customHeight="1">
      <c r="A102" s="87"/>
      <c r="B102" s="890"/>
      <c r="C102" s="1083"/>
      <c r="D102" s="1166"/>
      <c r="E102" s="115"/>
      <c r="F102" s="106" t="s">
        <v>677</v>
      </c>
      <c r="G102" s="55"/>
      <c r="H102" s="55"/>
      <c r="I102" s="179"/>
      <c r="J102" s="72"/>
      <c r="K102" s="72"/>
      <c r="L102" s="36"/>
      <c r="M102" s="28" t="s">
        <v>90</v>
      </c>
      <c r="N102" s="888"/>
    </row>
    <row r="103" spans="1:42" s="53" customFormat="1" ht="26.25" customHeight="1">
      <c r="A103" s="87" t="s">
        <v>3</v>
      </c>
      <c r="B103" s="890"/>
      <c r="C103" s="1083"/>
      <c r="D103" s="1166"/>
      <c r="E103" s="879"/>
      <c r="F103" s="1165" t="s">
        <v>678</v>
      </c>
      <c r="G103" s="55" t="str">
        <f>D101</f>
        <v>●地域経済の振興・地域内経済循環に資する製品・サービスを提供している。</v>
      </c>
      <c r="H103" s="55" t="s">
        <v>136</v>
      </c>
      <c r="I103" s="179" t="b">
        <v>0</v>
      </c>
      <c r="J103" s="72">
        <v>1</v>
      </c>
      <c r="K103" s="72"/>
      <c r="L103" s="36"/>
      <c r="M103" s="1152">
        <v>17.170000000000002</v>
      </c>
      <c r="N103" s="888"/>
      <c r="O103" s="1"/>
      <c r="P103" s="1"/>
      <c r="Q103" s="1"/>
      <c r="R103" s="1"/>
      <c r="S103" s="1"/>
      <c r="T103" s="1"/>
      <c r="U103" s="1"/>
      <c r="V103" s="1"/>
      <c r="W103" s="1"/>
      <c r="X103" s="1"/>
      <c r="Y103" s="1"/>
      <c r="Z103" s="1"/>
      <c r="AA103" s="1"/>
      <c r="AB103" s="1"/>
      <c r="AC103" s="1"/>
      <c r="AD103" s="1"/>
      <c r="AE103" s="1"/>
    </row>
    <row r="104" spans="1:42" ht="27.75" hidden="1" customHeight="1">
      <c r="A104" s="87"/>
      <c r="B104" s="890"/>
      <c r="C104" s="1083"/>
      <c r="D104" s="1166"/>
      <c r="E104" s="991"/>
      <c r="F104" s="1165"/>
      <c r="G104" s="55"/>
      <c r="H104" s="55"/>
      <c r="I104" s="179"/>
      <c r="J104" s="72"/>
      <c r="K104" s="72"/>
      <c r="L104" s="36"/>
      <c r="M104" s="1152"/>
      <c r="N104" s="888"/>
    </row>
    <row r="105" spans="1:42" ht="11.25" customHeight="1">
      <c r="A105" s="87"/>
      <c r="B105" s="890"/>
      <c r="C105" s="1083"/>
      <c r="D105" s="1166"/>
      <c r="E105" s="991"/>
      <c r="F105" s="1165"/>
      <c r="G105" s="55"/>
      <c r="H105" s="55"/>
      <c r="I105" s="179"/>
      <c r="J105" s="72"/>
      <c r="K105" s="72"/>
      <c r="L105" s="36"/>
      <c r="M105" s="1152"/>
      <c r="N105" s="888"/>
    </row>
    <row r="106" spans="1:42" ht="45.75" customHeight="1" thickBot="1">
      <c r="A106" s="88"/>
      <c r="B106" s="1168"/>
      <c r="C106" s="1169"/>
      <c r="D106" s="1170"/>
      <c r="E106" s="1025"/>
      <c r="F106" s="1167"/>
      <c r="G106" s="74"/>
      <c r="H106" s="74"/>
      <c r="I106" s="215"/>
      <c r="J106" s="196"/>
      <c r="K106" s="196"/>
      <c r="L106" s="75"/>
      <c r="M106" s="1163"/>
      <c r="N106" s="889"/>
    </row>
    <row r="107" spans="1:42" ht="17.100000000000001" customHeight="1">
      <c r="C107" s="96"/>
    </row>
    <row r="108" spans="1:42">
      <c r="AF108" s="4"/>
      <c r="AG108" s="4"/>
      <c r="AH108" s="4"/>
      <c r="AI108" s="4"/>
      <c r="AK108" s="4"/>
      <c r="AM108" s="4"/>
      <c r="AO108" s="4"/>
      <c r="AP108" s="4"/>
    </row>
    <row r="109" spans="1:42" ht="21.95" hidden="1" customHeight="1">
      <c r="B109" s="29" t="s">
        <v>176</v>
      </c>
      <c r="C109" s="4"/>
      <c r="E109" s="1"/>
      <c r="I109" s="1"/>
      <c r="J109" s="1"/>
      <c r="K109" s="1"/>
      <c r="L109" s="1"/>
    </row>
    <row r="110" spans="1:42" ht="15.95" hidden="1" customHeight="1">
      <c r="B110" s="5"/>
      <c r="G110" s="4"/>
      <c r="H110" s="4"/>
    </row>
    <row r="111" spans="1:42" ht="100.5" hidden="1" customHeight="1">
      <c r="B111" s="44"/>
      <c r="C111" s="45"/>
      <c r="D111" s="45"/>
      <c r="E111" s="45"/>
      <c r="F111" s="45"/>
      <c r="G111" s="45"/>
      <c r="H111" s="45"/>
      <c r="I111" s="45"/>
      <c r="J111" s="45"/>
      <c r="K111" s="45"/>
      <c r="L111" s="45"/>
    </row>
    <row r="112" spans="1:42" ht="105" hidden="1" customHeight="1">
      <c r="B112" s="47"/>
      <c r="C112" s="48"/>
      <c r="D112" s="48"/>
      <c r="E112" s="48"/>
      <c r="F112" s="48"/>
      <c r="G112" s="48"/>
      <c r="H112" s="48"/>
      <c r="I112" s="48"/>
      <c r="J112" s="48"/>
      <c r="K112" s="48"/>
      <c r="L112" s="48"/>
    </row>
    <row r="113" spans="2:12" ht="66" hidden="1" customHeight="1">
      <c r="B113" s="47"/>
      <c r="C113" s="48"/>
      <c r="D113" s="48"/>
      <c r="E113" s="48"/>
      <c r="F113" s="48"/>
      <c r="G113" s="48"/>
      <c r="H113" s="48"/>
      <c r="I113" s="48"/>
      <c r="J113" s="48"/>
      <c r="K113" s="48"/>
      <c r="L113" s="48"/>
    </row>
    <row r="114" spans="2:12" ht="105" hidden="1" customHeight="1">
      <c r="B114" s="47"/>
      <c r="C114" s="48"/>
      <c r="D114" s="48"/>
      <c r="E114" s="48"/>
      <c r="F114" s="48"/>
      <c r="G114" s="48"/>
      <c r="H114" s="48"/>
      <c r="I114" s="48"/>
      <c r="J114" s="48"/>
      <c r="K114" s="48"/>
      <c r="L114" s="48"/>
    </row>
    <row r="115" spans="2:12" ht="86.1" hidden="1" customHeight="1">
      <c r="B115" s="47"/>
      <c r="C115" s="48"/>
      <c r="D115" s="48"/>
      <c r="E115" s="48"/>
      <c r="F115" s="48"/>
      <c r="G115" s="48"/>
      <c r="H115" s="48"/>
      <c r="I115" s="48"/>
      <c r="J115" s="48"/>
      <c r="K115" s="48"/>
      <c r="L115" s="48"/>
    </row>
    <row r="116" spans="2:12" ht="16.350000000000001" hidden="1" customHeight="1">
      <c r="B116" s="47"/>
      <c r="C116" s="48"/>
      <c r="D116" s="48"/>
      <c r="E116" s="48"/>
      <c r="F116" s="48"/>
      <c r="G116" s="48"/>
      <c r="H116" s="48"/>
      <c r="I116" s="48"/>
      <c r="J116" s="48"/>
      <c r="K116" s="48"/>
      <c r="L116" s="48"/>
    </row>
    <row r="117" spans="2:12" ht="16.350000000000001" hidden="1" customHeight="1">
      <c r="B117" s="47"/>
      <c r="C117" s="48"/>
      <c r="D117" s="48"/>
      <c r="E117" s="48"/>
      <c r="F117" s="48"/>
      <c r="G117" s="48"/>
      <c r="H117" s="48"/>
      <c r="I117" s="48"/>
      <c r="J117" s="48"/>
      <c r="K117" s="48"/>
      <c r="L117" s="48"/>
    </row>
    <row r="118" spans="2:12" ht="16.350000000000001" hidden="1" customHeight="1">
      <c r="B118" s="47"/>
      <c r="C118" s="48"/>
      <c r="D118" s="48"/>
      <c r="E118" s="48"/>
      <c r="F118" s="48"/>
      <c r="G118" s="48"/>
      <c r="H118" s="48"/>
      <c r="I118" s="48"/>
      <c r="J118" s="48"/>
      <c r="K118" s="48"/>
      <c r="L118" s="48"/>
    </row>
    <row r="119" spans="2:12" ht="16.350000000000001" hidden="1" customHeight="1">
      <c r="B119" s="47"/>
      <c r="C119" s="48"/>
      <c r="D119" s="48"/>
      <c r="E119" s="48"/>
      <c r="F119" s="48"/>
      <c r="G119" s="48"/>
      <c r="H119" s="48"/>
      <c r="I119" s="48"/>
      <c r="J119" s="48"/>
      <c r="K119" s="48"/>
      <c r="L119" s="48"/>
    </row>
    <row r="120" spans="2:12" ht="16.350000000000001" hidden="1" customHeight="1">
      <c r="B120" s="47"/>
      <c r="C120" s="48"/>
      <c r="D120" s="48"/>
      <c r="E120" s="48"/>
      <c r="F120" s="48"/>
      <c r="G120" s="48"/>
      <c r="H120" s="48"/>
      <c r="I120" s="48"/>
      <c r="J120" s="48"/>
      <c r="K120" s="48"/>
      <c r="L120" s="48"/>
    </row>
    <row r="121" spans="2:12" ht="16.350000000000001" hidden="1" customHeight="1">
      <c r="B121" s="47"/>
      <c r="C121" s="48"/>
      <c r="D121" s="48"/>
      <c r="E121" s="48"/>
      <c r="F121" s="48"/>
      <c r="G121" s="48"/>
      <c r="H121" s="48"/>
      <c r="I121" s="48"/>
      <c r="J121" s="48"/>
      <c r="K121" s="48"/>
      <c r="L121" s="48"/>
    </row>
    <row r="122" spans="2:12" ht="16.350000000000001" hidden="1" customHeight="1">
      <c r="B122" s="47"/>
      <c r="C122" s="48"/>
      <c r="D122" s="48"/>
      <c r="E122" s="48"/>
      <c r="F122" s="48"/>
      <c r="G122" s="48"/>
      <c r="H122" s="48"/>
      <c r="I122" s="48"/>
      <c r="J122" s="48"/>
      <c r="K122" s="48"/>
      <c r="L122" s="48"/>
    </row>
    <row r="123" spans="2:12" ht="16.350000000000001" hidden="1" customHeight="1">
      <c r="B123" s="47"/>
      <c r="C123" s="48"/>
      <c r="D123" s="48"/>
      <c r="E123" s="48"/>
      <c r="F123" s="48"/>
      <c r="G123" s="48"/>
      <c r="H123" s="48"/>
      <c r="I123" s="48"/>
      <c r="J123" s="48"/>
      <c r="K123" s="48"/>
      <c r="L123" s="48"/>
    </row>
    <row r="124" spans="2:12" ht="16.350000000000001" hidden="1" customHeight="1">
      <c r="B124" s="47"/>
      <c r="C124" s="48"/>
      <c r="D124" s="48"/>
      <c r="E124" s="48"/>
      <c r="F124" s="48"/>
      <c r="G124" s="48"/>
      <c r="H124" s="48"/>
      <c r="I124" s="48"/>
      <c r="J124" s="48"/>
      <c r="K124" s="48"/>
      <c r="L124" s="48"/>
    </row>
    <row r="125" spans="2:12" ht="17.100000000000001" hidden="1" customHeight="1">
      <c r="B125" s="50"/>
      <c r="C125" s="51"/>
      <c r="D125" s="51"/>
      <c r="E125" s="51"/>
      <c r="F125" s="51"/>
      <c r="G125" s="51"/>
      <c r="H125" s="51"/>
      <c r="I125" s="51"/>
      <c r="J125" s="51"/>
      <c r="K125" s="51"/>
      <c r="L125" s="51"/>
    </row>
    <row r="126" spans="2:12" ht="54.6" hidden="1" customHeight="1"/>
    <row r="127" spans="2:12" ht="21.95" hidden="1" customHeight="1">
      <c r="B127" s="29" t="s">
        <v>191</v>
      </c>
      <c r="C127" s="4"/>
      <c r="E127" s="1"/>
      <c r="I127" s="1"/>
      <c r="J127" s="1"/>
      <c r="K127" s="1"/>
      <c r="L127" s="1"/>
    </row>
    <row r="128" spans="2:12" ht="15.95" hidden="1" customHeight="1">
      <c r="B128" s="5"/>
      <c r="G128" s="4"/>
      <c r="H128" s="4"/>
    </row>
    <row r="129" spans="2:26" s="61" customFormat="1" ht="42.6" hidden="1" customHeight="1">
      <c r="B129" s="1089" t="s">
        <v>188</v>
      </c>
      <c r="C129" s="1089"/>
      <c r="D129" s="1089"/>
      <c r="E129" s="1089" t="s">
        <v>189</v>
      </c>
      <c r="F129" s="1089"/>
      <c r="G129" s="1089"/>
      <c r="H129" s="60"/>
      <c r="I129" s="60"/>
      <c r="J129" s="60"/>
      <c r="K129" s="60"/>
      <c r="L129" s="60"/>
      <c r="M129" s="1"/>
      <c r="N129" s="1"/>
      <c r="O129" s="1"/>
      <c r="P129" s="1"/>
      <c r="Q129" s="1"/>
      <c r="R129" s="1"/>
      <c r="S129" s="1"/>
      <c r="T129" s="1"/>
      <c r="U129" s="1"/>
      <c r="V129" s="1"/>
      <c r="W129" s="1"/>
      <c r="X129" s="1"/>
      <c r="Y129" s="1"/>
      <c r="Z129" s="65"/>
    </row>
    <row r="130" spans="2:26" ht="16.350000000000001" hidden="1" customHeight="1">
      <c r="B130" s="47"/>
      <c r="C130" s="48"/>
      <c r="D130" s="56"/>
      <c r="E130" s="62"/>
      <c r="F130" s="63"/>
      <c r="G130" s="56"/>
      <c r="H130" s="48"/>
      <c r="I130" s="48"/>
      <c r="J130" s="48"/>
      <c r="K130" s="48"/>
      <c r="L130" s="48"/>
    </row>
    <row r="131" spans="2:26" ht="16.350000000000001" hidden="1" customHeight="1">
      <c r="B131" s="47"/>
      <c r="C131" s="48"/>
      <c r="D131" s="56"/>
      <c r="E131" s="58"/>
      <c r="F131" s="56"/>
      <c r="G131" s="56"/>
      <c r="H131" s="48"/>
      <c r="I131" s="48"/>
      <c r="J131" s="48"/>
      <c r="K131" s="48"/>
      <c r="L131" s="48"/>
    </row>
    <row r="132" spans="2:26" ht="16.350000000000001" hidden="1" customHeight="1">
      <c r="B132" s="47"/>
      <c r="C132" s="48"/>
      <c r="D132" s="56"/>
      <c r="E132" s="58"/>
      <c r="F132" s="56"/>
      <c r="G132" s="56"/>
      <c r="H132" s="48"/>
      <c r="I132" s="48"/>
      <c r="J132" s="48"/>
      <c r="K132" s="48"/>
      <c r="L132" s="48"/>
    </row>
    <row r="133" spans="2:26" ht="16.350000000000001" hidden="1" customHeight="1">
      <c r="B133" s="47"/>
      <c r="C133" s="48"/>
      <c r="D133" s="56"/>
      <c r="E133" s="58"/>
      <c r="F133" s="56"/>
      <c r="G133" s="56"/>
      <c r="H133" s="48"/>
      <c r="I133" s="48"/>
      <c r="J133" s="48"/>
      <c r="K133" s="48"/>
      <c r="L133" s="48"/>
    </row>
    <row r="134" spans="2:26" ht="16.350000000000001" hidden="1" customHeight="1">
      <c r="B134" s="47"/>
      <c r="C134" s="48"/>
      <c r="D134" s="56"/>
      <c r="E134" s="58"/>
      <c r="F134" s="56"/>
      <c r="G134" s="56"/>
      <c r="H134" s="48"/>
      <c r="I134" s="48"/>
      <c r="J134" s="48"/>
      <c r="K134" s="48"/>
      <c r="L134" s="48"/>
    </row>
    <row r="135" spans="2:26" ht="16.350000000000001" hidden="1" customHeight="1">
      <c r="B135" s="47"/>
      <c r="C135" s="48"/>
      <c r="D135" s="56"/>
      <c r="E135" s="58"/>
      <c r="F135" s="56"/>
      <c r="G135" s="56"/>
      <c r="H135" s="48"/>
      <c r="I135" s="48"/>
      <c r="J135" s="48"/>
      <c r="K135" s="48"/>
      <c r="L135" s="48"/>
    </row>
    <row r="136" spans="2:26" ht="16.350000000000001" hidden="1" customHeight="1">
      <c r="B136" s="47"/>
      <c r="C136" s="48"/>
      <c r="D136" s="56"/>
      <c r="E136" s="58"/>
      <c r="F136" s="56"/>
      <c r="G136" s="56"/>
      <c r="H136" s="48"/>
      <c r="I136" s="48"/>
      <c r="J136" s="48"/>
      <c r="K136" s="48"/>
      <c r="L136" s="48"/>
    </row>
    <row r="137" spans="2:26" ht="16.350000000000001" hidden="1" customHeight="1">
      <c r="B137" s="47"/>
      <c r="C137" s="48"/>
      <c r="D137" s="56"/>
      <c r="E137" s="58"/>
      <c r="F137" s="56"/>
      <c r="G137" s="56"/>
      <c r="H137" s="48"/>
      <c r="I137" s="48"/>
      <c r="J137" s="48"/>
      <c r="K137" s="48"/>
      <c r="L137" s="48"/>
    </row>
    <row r="138" spans="2:26" ht="16.350000000000001" hidden="1" customHeight="1">
      <c r="B138" s="47"/>
      <c r="C138" s="48"/>
      <c r="D138" s="56"/>
      <c r="E138" s="58"/>
      <c r="F138" s="56"/>
      <c r="G138" s="56"/>
      <c r="H138" s="48"/>
      <c r="I138" s="48"/>
      <c r="J138" s="48"/>
      <c r="K138" s="48"/>
      <c r="L138" s="48"/>
    </row>
    <row r="139" spans="2:26" ht="16.350000000000001" hidden="1" customHeight="1">
      <c r="B139" s="47"/>
      <c r="C139" s="48"/>
      <c r="D139" s="56"/>
      <c r="E139" s="58"/>
      <c r="F139" s="56"/>
      <c r="G139" s="56"/>
      <c r="H139" s="48"/>
      <c r="I139" s="48"/>
      <c r="J139" s="48"/>
      <c r="K139" s="48"/>
      <c r="L139" s="48"/>
    </row>
    <row r="140" spans="2:26" ht="16.350000000000001" hidden="1" customHeight="1">
      <c r="B140" s="47"/>
      <c r="C140" s="48"/>
      <c r="D140" s="56"/>
      <c r="E140" s="58"/>
      <c r="F140" s="56"/>
      <c r="G140" s="56"/>
      <c r="H140" s="48"/>
      <c r="I140" s="48"/>
      <c r="J140" s="48"/>
      <c r="K140" s="48"/>
      <c r="L140" s="48"/>
    </row>
    <row r="141" spans="2:26" ht="16.350000000000001" hidden="1" customHeight="1">
      <c r="B141" s="47"/>
      <c r="C141" s="48"/>
      <c r="D141" s="56"/>
      <c r="E141" s="58"/>
      <c r="F141" s="56"/>
      <c r="G141" s="56"/>
      <c r="H141" s="48"/>
      <c r="I141" s="48"/>
      <c r="J141" s="48"/>
      <c r="K141" s="48"/>
      <c r="L141" s="48"/>
    </row>
    <row r="142" spans="2:26" ht="16.350000000000001" hidden="1" customHeight="1">
      <c r="B142" s="47"/>
      <c r="C142" s="48"/>
      <c r="D142" s="56"/>
      <c r="E142" s="58"/>
      <c r="F142" s="56"/>
      <c r="G142" s="56"/>
      <c r="H142" s="48"/>
      <c r="I142" s="48"/>
      <c r="J142" s="48"/>
      <c r="K142" s="48"/>
      <c r="L142" s="48"/>
    </row>
    <row r="143" spans="2:26" ht="17.100000000000001" hidden="1" customHeight="1">
      <c r="B143" s="50"/>
      <c r="C143" s="51"/>
      <c r="D143" s="57"/>
      <c r="E143" s="59"/>
      <c r="F143" s="57"/>
      <c r="G143" s="57"/>
      <c r="H143" s="51"/>
      <c r="I143" s="51"/>
      <c r="J143" s="51"/>
      <c r="K143" s="51"/>
      <c r="L143" s="51"/>
    </row>
    <row r="144" spans="2:26" ht="16.350000000000001" hidden="1" customHeight="1">
      <c r="B144" s="47"/>
      <c r="C144" s="48"/>
      <c r="D144" s="56"/>
      <c r="E144" s="62"/>
      <c r="F144" s="63"/>
      <c r="G144" s="56"/>
      <c r="H144" s="48"/>
      <c r="I144" s="48"/>
      <c r="J144" s="48"/>
      <c r="K144" s="48"/>
      <c r="L144" s="48"/>
    </row>
    <row r="145" spans="2:12" ht="16.350000000000001" hidden="1" customHeight="1">
      <c r="B145" s="47"/>
      <c r="C145" s="48"/>
      <c r="D145" s="56"/>
      <c r="E145" s="58"/>
      <c r="F145" s="56"/>
      <c r="G145" s="56"/>
      <c r="H145" s="48"/>
      <c r="I145" s="48"/>
      <c r="J145" s="48"/>
      <c r="K145" s="48"/>
      <c r="L145" s="48"/>
    </row>
    <row r="146" spans="2:12" ht="16.350000000000001" hidden="1" customHeight="1">
      <c r="B146" s="47"/>
      <c r="C146" s="48"/>
      <c r="D146" s="56"/>
      <c r="E146" s="58"/>
      <c r="F146" s="56"/>
      <c r="G146" s="56"/>
      <c r="H146" s="48"/>
      <c r="I146" s="48"/>
      <c r="J146" s="48"/>
      <c r="K146" s="48"/>
      <c r="L146" s="48"/>
    </row>
    <row r="147" spans="2:12" ht="16.350000000000001" hidden="1" customHeight="1">
      <c r="B147" s="47"/>
      <c r="C147" s="48"/>
      <c r="D147" s="56"/>
      <c r="E147" s="58"/>
      <c r="F147" s="56"/>
      <c r="G147" s="56"/>
      <c r="H147" s="48"/>
      <c r="I147" s="48"/>
      <c r="J147" s="48"/>
      <c r="K147" s="48"/>
      <c r="L147" s="48"/>
    </row>
    <row r="148" spans="2:12" ht="16.350000000000001" hidden="1" customHeight="1">
      <c r="B148" s="47"/>
      <c r="C148" s="48"/>
      <c r="D148" s="56"/>
      <c r="E148" s="58"/>
      <c r="F148" s="56"/>
      <c r="G148" s="56"/>
      <c r="H148" s="48"/>
      <c r="I148" s="48"/>
      <c r="J148" s="48"/>
      <c r="K148" s="48"/>
      <c r="L148" s="48"/>
    </row>
    <row r="149" spans="2:12" ht="16.350000000000001" hidden="1" customHeight="1">
      <c r="B149" s="47"/>
      <c r="C149" s="48"/>
      <c r="D149" s="56"/>
      <c r="E149" s="58"/>
      <c r="F149" s="56"/>
      <c r="G149" s="56"/>
      <c r="H149" s="48"/>
      <c r="I149" s="48"/>
      <c r="J149" s="48"/>
      <c r="K149" s="48"/>
      <c r="L149" s="48"/>
    </row>
    <row r="150" spans="2:12" ht="16.350000000000001" hidden="1" customHeight="1">
      <c r="B150" s="47"/>
      <c r="C150" s="48"/>
      <c r="D150" s="56"/>
      <c r="E150" s="58"/>
      <c r="F150" s="56"/>
      <c r="G150" s="56"/>
      <c r="H150" s="48"/>
      <c r="I150" s="48"/>
      <c r="J150" s="48"/>
      <c r="K150" s="48"/>
      <c r="L150" s="48"/>
    </row>
    <row r="151" spans="2:12" ht="16.350000000000001" hidden="1" customHeight="1">
      <c r="B151" s="47"/>
      <c r="C151" s="48"/>
      <c r="D151" s="56"/>
      <c r="E151" s="58"/>
      <c r="F151" s="56"/>
      <c r="G151" s="56"/>
      <c r="H151" s="48"/>
      <c r="I151" s="48"/>
      <c r="J151" s="48"/>
      <c r="K151" s="48"/>
      <c r="L151" s="48"/>
    </row>
    <row r="152" spans="2:12" ht="16.350000000000001" hidden="1" customHeight="1">
      <c r="B152" s="47"/>
      <c r="C152" s="48"/>
      <c r="D152" s="56"/>
      <c r="E152" s="58"/>
      <c r="F152" s="56"/>
      <c r="G152" s="56"/>
      <c r="H152" s="48"/>
      <c r="I152" s="48"/>
      <c r="J152" s="48"/>
      <c r="K152" s="48"/>
      <c r="L152" s="48"/>
    </row>
    <row r="153" spans="2:12" ht="16.350000000000001" hidden="1" customHeight="1">
      <c r="B153" s="47"/>
      <c r="C153" s="48"/>
      <c r="D153" s="56"/>
      <c r="E153" s="58"/>
      <c r="F153" s="56"/>
      <c r="G153" s="56"/>
      <c r="H153" s="48"/>
      <c r="I153" s="48"/>
      <c r="J153" s="48"/>
      <c r="K153" s="48"/>
      <c r="L153" s="48"/>
    </row>
    <row r="154" spans="2:12" ht="16.350000000000001" hidden="1" customHeight="1">
      <c r="B154" s="47"/>
      <c r="C154" s="48"/>
      <c r="D154" s="56"/>
      <c r="E154" s="58"/>
      <c r="F154" s="56"/>
      <c r="G154" s="56"/>
      <c r="H154" s="48"/>
      <c r="I154" s="48"/>
      <c r="J154" s="48"/>
      <c r="K154" s="48"/>
      <c r="L154" s="48"/>
    </row>
    <row r="155" spans="2:12" ht="16.350000000000001" hidden="1" customHeight="1">
      <c r="B155" s="47"/>
      <c r="C155" s="48"/>
      <c r="D155" s="56"/>
      <c r="E155" s="58"/>
      <c r="F155" s="56"/>
      <c r="G155" s="56"/>
      <c r="H155" s="48"/>
      <c r="I155" s="48"/>
      <c r="J155" s="48"/>
      <c r="K155" s="48"/>
      <c r="L155" s="48"/>
    </row>
    <row r="156" spans="2:12" ht="16.350000000000001" hidden="1" customHeight="1">
      <c r="B156" s="47"/>
      <c r="C156" s="48"/>
      <c r="D156" s="56"/>
      <c r="E156" s="58"/>
      <c r="F156" s="56"/>
      <c r="G156" s="56"/>
      <c r="H156" s="48"/>
      <c r="I156" s="48"/>
      <c r="J156" s="48"/>
      <c r="K156" s="48"/>
      <c r="L156" s="48"/>
    </row>
    <row r="157" spans="2:12" ht="17.100000000000001" hidden="1" customHeight="1">
      <c r="B157" s="50"/>
      <c r="C157" s="51"/>
      <c r="D157" s="57"/>
      <c r="E157" s="59"/>
      <c r="F157" s="57"/>
      <c r="G157" s="57"/>
      <c r="H157" s="51"/>
      <c r="I157" s="51"/>
      <c r="J157" s="51"/>
      <c r="K157" s="51"/>
      <c r="L157" s="51"/>
    </row>
    <row r="158" spans="2:12" ht="16.350000000000001" hidden="1" customHeight="1">
      <c r="B158" s="47"/>
      <c r="C158" s="48"/>
      <c r="D158" s="56"/>
      <c r="E158" s="62"/>
      <c r="F158" s="63"/>
      <c r="G158" s="56"/>
      <c r="H158" s="48"/>
      <c r="I158" s="48"/>
      <c r="J158" s="48"/>
      <c r="K158" s="48"/>
      <c r="L158" s="48"/>
    </row>
    <row r="159" spans="2:12" ht="16.350000000000001" hidden="1" customHeight="1">
      <c r="B159" s="47"/>
      <c r="C159" s="48"/>
      <c r="D159" s="56"/>
      <c r="E159" s="58"/>
      <c r="F159" s="56"/>
      <c r="G159" s="56"/>
      <c r="H159" s="48"/>
      <c r="I159" s="48"/>
      <c r="J159" s="48"/>
      <c r="K159" s="48"/>
      <c r="L159" s="48"/>
    </row>
    <row r="160" spans="2:12" ht="16.350000000000001" hidden="1" customHeight="1">
      <c r="B160" s="47"/>
      <c r="C160" s="48"/>
      <c r="D160" s="56"/>
      <c r="E160" s="58"/>
      <c r="F160" s="56"/>
      <c r="G160" s="56"/>
      <c r="H160" s="48"/>
      <c r="I160" s="48"/>
      <c r="J160" s="48"/>
      <c r="K160" s="48"/>
      <c r="L160" s="48"/>
    </row>
    <row r="161" spans="2:12" ht="16.350000000000001" hidden="1" customHeight="1">
      <c r="B161" s="47"/>
      <c r="C161" s="48"/>
      <c r="D161" s="56"/>
      <c r="E161" s="58"/>
      <c r="F161" s="56"/>
      <c r="G161" s="56"/>
      <c r="H161" s="48"/>
      <c r="I161" s="48"/>
      <c r="J161" s="48"/>
      <c r="K161" s="48"/>
      <c r="L161" s="48"/>
    </row>
    <row r="162" spans="2:12" ht="16.350000000000001" hidden="1" customHeight="1">
      <c r="B162" s="47"/>
      <c r="C162" s="48"/>
      <c r="D162" s="56"/>
      <c r="E162" s="58"/>
      <c r="F162" s="56"/>
      <c r="G162" s="56"/>
      <c r="H162" s="48"/>
      <c r="I162" s="48"/>
      <c r="J162" s="48"/>
      <c r="K162" s="48"/>
      <c r="L162" s="48"/>
    </row>
    <row r="163" spans="2:12" ht="16.350000000000001" hidden="1" customHeight="1">
      <c r="B163" s="47"/>
      <c r="C163" s="48"/>
      <c r="D163" s="56"/>
      <c r="E163" s="58"/>
      <c r="F163" s="56"/>
      <c r="G163" s="56"/>
      <c r="H163" s="48"/>
      <c r="I163" s="48"/>
      <c r="J163" s="48"/>
      <c r="K163" s="48"/>
      <c r="L163" s="48"/>
    </row>
    <row r="164" spans="2:12" ht="16.350000000000001" hidden="1" customHeight="1">
      <c r="B164" s="47"/>
      <c r="C164" s="48"/>
      <c r="D164" s="56"/>
      <c r="E164" s="58"/>
      <c r="F164" s="56"/>
      <c r="G164" s="56"/>
      <c r="H164" s="48"/>
      <c r="I164" s="48"/>
      <c r="J164" s="48"/>
      <c r="K164" s="48"/>
      <c r="L164" s="48"/>
    </row>
    <row r="165" spans="2:12" ht="16.350000000000001" hidden="1" customHeight="1">
      <c r="B165" s="47"/>
      <c r="C165" s="48"/>
      <c r="D165" s="56"/>
      <c r="E165" s="58"/>
      <c r="F165" s="56"/>
      <c r="G165" s="56"/>
      <c r="H165" s="48"/>
      <c r="I165" s="48"/>
      <c r="J165" s="48"/>
      <c r="K165" s="48"/>
      <c r="L165" s="48"/>
    </row>
    <row r="166" spans="2:12" ht="16.350000000000001" hidden="1" customHeight="1">
      <c r="B166" s="47"/>
      <c r="C166" s="48"/>
      <c r="D166" s="56"/>
      <c r="E166" s="58"/>
      <c r="F166" s="56"/>
      <c r="G166" s="56"/>
      <c r="H166" s="48"/>
      <c r="I166" s="48"/>
      <c r="J166" s="48"/>
      <c r="K166" s="48"/>
      <c r="L166" s="48"/>
    </row>
    <row r="167" spans="2:12" ht="16.350000000000001" hidden="1" customHeight="1">
      <c r="B167" s="47"/>
      <c r="C167" s="48"/>
      <c r="D167" s="56"/>
      <c r="E167" s="58"/>
      <c r="F167" s="56"/>
      <c r="G167" s="56"/>
      <c r="H167" s="48"/>
      <c r="I167" s="48"/>
      <c r="J167" s="48"/>
      <c r="K167" s="48"/>
      <c r="L167" s="48"/>
    </row>
    <row r="168" spans="2:12" ht="16.350000000000001" hidden="1" customHeight="1">
      <c r="B168" s="47"/>
      <c r="C168" s="48"/>
      <c r="D168" s="56"/>
      <c r="E168" s="58"/>
      <c r="F168" s="56"/>
      <c r="G168" s="56"/>
      <c r="H168" s="48"/>
      <c r="I168" s="48"/>
      <c r="J168" s="48"/>
      <c r="K168" s="48"/>
      <c r="L168" s="48"/>
    </row>
    <row r="169" spans="2:12" ht="16.350000000000001" hidden="1" customHeight="1">
      <c r="B169" s="47"/>
      <c r="C169" s="48"/>
      <c r="D169" s="56"/>
      <c r="E169" s="58"/>
      <c r="F169" s="56"/>
      <c r="G169" s="56"/>
      <c r="H169" s="48"/>
      <c r="I169" s="48"/>
      <c r="J169" s="48"/>
      <c r="K169" s="48"/>
      <c r="L169" s="48"/>
    </row>
    <row r="170" spans="2:12" ht="16.350000000000001" hidden="1" customHeight="1">
      <c r="B170" s="47"/>
      <c r="C170" s="48"/>
      <c r="D170" s="56"/>
      <c r="E170" s="58"/>
      <c r="F170" s="56"/>
      <c r="G170" s="56"/>
      <c r="H170" s="48"/>
      <c r="I170" s="48"/>
      <c r="J170" s="48"/>
      <c r="K170" s="48"/>
      <c r="L170" s="48"/>
    </row>
    <row r="171" spans="2:12" ht="17.100000000000001" hidden="1" customHeight="1">
      <c r="B171" s="50"/>
      <c r="C171" s="51"/>
      <c r="D171" s="57"/>
      <c r="E171" s="59"/>
      <c r="F171" s="57"/>
      <c r="G171" s="57"/>
      <c r="H171" s="51"/>
      <c r="I171" s="51"/>
      <c r="J171" s="51"/>
      <c r="K171" s="51"/>
      <c r="L171" s="51"/>
    </row>
    <row r="172" spans="2:12" ht="18" hidden="1" customHeight="1"/>
  </sheetData>
  <mergeCells count="127">
    <mergeCell ref="B15:B17"/>
    <mergeCell ref="C15:C17"/>
    <mergeCell ref="D15:D16"/>
    <mergeCell ref="E14:F14"/>
    <mergeCell ref="M13:N14"/>
    <mergeCell ref="E13:F13"/>
    <mergeCell ref="L13:L14"/>
    <mergeCell ref="F25:F26"/>
    <mergeCell ref="B27:B30"/>
    <mergeCell ref="C27:C30"/>
    <mergeCell ref="D27:D30"/>
    <mergeCell ref="B24:B26"/>
    <mergeCell ref="C24:C26"/>
    <mergeCell ref="D24:D26"/>
    <mergeCell ref="F22:F23"/>
    <mergeCell ref="D21:D23"/>
    <mergeCell ref="B18:B23"/>
    <mergeCell ref="C18:C23"/>
    <mergeCell ref="D18:D20"/>
    <mergeCell ref="M28:M30"/>
    <mergeCell ref="N27:N30"/>
    <mergeCell ref="E22:E23"/>
    <mergeCell ref="N15:N17"/>
    <mergeCell ref="N24:N26"/>
    <mergeCell ref="D43:D46"/>
    <mergeCell ref="B40:B46"/>
    <mergeCell ref="C40:C46"/>
    <mergeCell ref="D40:D42"/>
    <mergeCell ref="F37:F39"/>
    <mergeCell ref="B36:B39"/>
    <mergeCell ref="C36:C39"/>
    <mergeCell ref="D36:D39"/>
    <mergeCell ref="F28:F30"/>
    <mergeCell ref="B31:B34"/>
    <mergeCell ref="C31:C34"/>
    <mergeCell ref="D31:D34"/>
    <mergeCell ref="B58:B61"/>
    <mergeCell ref="C58:C61"/>
    <mergeCell ref="D58:D61"/>
    <mergeCell ref="D55:D57"/>
    <mergeCell ref="B52:B57"/>
    <mergeCell ref="C52:C57"/>
    <mergeCell ref="D52:D54"/>
    <mergeCell ref="B47:B51"/>
    <mergeCell ref="C47:C51"/>
    <mergeCell ref="D47:D50"/>
    <mergeCell ref="D71:D72"/>
    <mergeCell ref="B69:B72"/>
    <mergeCell ref="C69:C72"/>
    <mergeCell ref="D69:D70"/>
    <mergeCell ref="B66:B68"/>
    <mergeCell ref="C66:C68"/>
    <mergeCell ref="D66:D68"/>
    <mergeCell ref="F63:F65"/>
    <mergeCell ref="B62:B65"/>
    <mergeCell ref="C62:C65"/>
    <mergeCell ref="D62:D65"/>
    <mergeCell ref="C85:C86"/>
    <mergeCell ref="D85:D86"/>
    <mergeCell ref="B81:B84"/>
    <mergeCell ref="C81:C84"/>
    <mergeCell ref="D81:D84"/>
    <mergeCell ref="F76:F77"/>
    <mergeCell ref="B78:B80"/>
    <mergeCell ref="C78:C80"/>
    <mergeCell ref="D78:D80"/>
    <mergeCell ref="B73:B77"/>
    <mergeCell ref="C73:C77"/>
    <mergeCell ref="D73:D77"/>
    <mergeCell ref="B129:D129"/>
    <mergeCell ref="E129:G129"/>
    <mergeCell ref="B101:B106"/>
    <mergeCell ref="C101:C106"/>
    <mergeCell ref="D101:D106"/>
    <mergeCell ref="D98:D100"/>
    <mergeCell ref="B97:B100"/>
    <mergeCell ref="C97:C100"/>
    <mergeCell ref="C87:C91"/>
    <mergeCell ref="D87:D89"/>
    <mergeCell ref="N90:N91"/>
    <mergeCell ref="B87:B91"/>
    <mergeCell ref="E103:E106"/>
    <mergeCell ref="M76:M77"/>
    <mergeCell ref="M95:M96"/>
    <mergeCell ref="N95:N96"/>
    <mergeCell ref="M103:M106"/>
    <mergeCell ref="N73:N76"/>
    <mergeCell ref="N101:N106"/>
    <mergeCell ref="N87:N89"/>
    <mergeCell ref="N92:N93"/>
    <mergeCell ref="N98:N100"/>
    <mergeCell ref="E95:E96"/>
    <mergeCell ref="B95:B96"/>
    <mergeCell ref="C95:C96"/>
    <mergeCell ref="D95:D96"/>
    <mergeCell ref="F95:F96"/>
    <mergeCell ref="B92:B93"/>
    <mergeCell ref="C92:C93"/>
    <mergeCell ref="D92:D93"/>
    <mergeCell ref="D90:D91"/>
    <mergeCell ref="M90:M91"/>
    <mergeCell ref="F103:F106"/>
    <mergeCell ref="B85:B86"/>
    <mergeCell ref="M37:M39"/>
    <mergeCell ref="M63:M65"/>
    <mergeCell ref="N58:N61"/>
    <mergeCell ref="N35:N39"/>
    <mergeCell ref="N47:N51"/>
    <mergeCell ref="B3:N3"/>
    <mergeCell ref="N78:N80"/>
    <mergeCell ref="N81:N84"/>
    <mergeCell ref="N85:N86"/>
    <mergeCell ref="N62:N65"/>
    <mergeCell ref="N18:N23"/>
    <mergeCell ref="N40:N42"/>
    <mergeCell ref="N43:N46"/>
    <mergeCell ref="N52:N54"/>
    <mergeCell ref="N55:N57"/>
    <mergeCell ref="N66:N68"/>
    <mergeCell ref="N69:N72"/>
    <mergeCell ref="E25:E26"/>
    <mergeCell ref="E28:E30"/>
    <mergeCell ref="E37:E39"/>
    <mergeCell ref="E63:E65"/>
    <mergeCell ref="N31:N34"/>
    <mergeCell ref="M22:M23"/>
    <mergeCell ref="M25:M26"/>
  </mergeCells>
  <phoneticPr fontId="6"/>
  <conditionalFormatting sqref="E77">
    <cfRule type="expression" dxfId="53" priority="72">
      <formula>AND(#REF!=TRUE,$I77=FALSE)</formula>
    </cfRule>
    <cfRule type="expression" dxfId="52" priority="73">
      <formula>AND(#REF!=TRUE,$I77=FALSE)</formula>
    </cfRule>
  </conditionalFormatting>
  <conditionalFormatting sqref="E77">
    <cfRule type="expression" dxfId="51" priority="74">
      <formula>AND(#REF!=TRUE,$I77=FALSE)</formula>
    </cfRule>
  </conditionalFormatting>
  <conditionalFormatting sqref="E77">
    <cfRule type="expression" dxfId="50" priority="75">
      <formula>AND(#REF!=TRUE,$I77=FALSE)</formula>
    </cfRule>
    <cfRule type="expression" dxfId="49" priority="76">
      <formula>AND(#REF!=TRUE,$I77=FALSE)</formula>
    </cfRule>
  </conditionalFormatting>
  <conditionalFormatting sqref="E15">
    <cfRule type="expression" dxfId="48" priority="46">
      <formula>AND(#REF!=TRUE,$I15=FALSE)</formula>
    </cfRule>
  </conditionalFormatting>
  <conditionalFormatting sqref="E17">
    <cfRule type="expression" dxfId="47" priority="45">
      <formula>AND(#REF!=TRUE,$I17=FALSE)</formula>
    </cfRule>
  </conditionalFormatting>
  <conditionalFormatting sqref="E20">
    <cfRule type="expression" dxfId="46" priority="44">
      <formula>AND(#REF!=TRUE,$I20=FALSE)</formula>
    </cfRule>
  </conditionalFormatting>
  <conditionalFormatting sqref="E27">
    <cfRule type="expression" dxfId="45" priority="42">
      <formula>AND(#REF!=TRUE,$I27=FALSE)</formula>
    </cfRule>
    <cfRule type="expression" dxfId="44" priority="43">
      <formula>AND(#REF!=TRUE,$I27=FALSE)</formula>
    </cfRule>
  </conditionalFormatting>
  <conditionalFormatting sqref="E36:E37">
    <cfRule type="expression" dxfId="43" priority="37">
      <formula>AND(#REF!=TRUE,$I36=FALSE)</formula>
    </cfRule>
    <cfRule type="expression" dxfId="42" priority="38">
      <formula>AND(#REF!=TRUE,$I36=FALSE)</formula>
    </cfRule>
  </conditionalFormatting>
  <conditionalFormatting sqref="E36:E37">
    <cfRule type="expression" dxfId="41" priority="39">
      <formula>AND(#REF!=TRUE,$I36=FALSE)</formula>
    </cfRule>
  </conditionalFormatting>
  <conditionalFormatting sqref="E36:E37">
    <cfRule type="expression" dxfId="40" priority="40">
      <formula>AND(#REF!=TRUE,$I36=FALSE)</formula>
    </cfRule>
    <cfRule type="expression" dxfId="39" priority="41">
      <formula>AND(#REF!=TRUE,$I36=FALSE)</formula>
    </cfRule>
  </conditionalFormatting>
  <conditionalFormatting sqref="E43">
    <cfRule type="expression" dxfId="38" priority="36">
      <formula>AND(#REF!=TRUE,$I43=FALSE)</formula>
    </cfRule>
  </conditionalFormatting>
  <conditionalFormatting sqref="E52:E58">
    <cfRule type="expression" dxfId="37" priority="35">
      <formula>AND(#REF!=TRUE,$I52=FALSE)</formula>
    </cfRule>
  </conditionalFormatting>
  <conditionalFormatting sqref="E69 E72:E74">
    <cfRule type="expression" dxfId="36" priority="33">
      <formula>AND(#REF!=TRUE,$I69=FALSE)</formula>
    </cfRule>
  </conditionalFormatting>
  <conditionalFormatting sqref="E73">
    <cfRule type="expression" dxfId="35" priority="34">
      <formula>AND(#REF!=TRUE,$I73=FALSE)</formula>
    </cfRule>
  </conditionalFormatting>
  <conditionalFormatting sqref="E76">
    <cfRule type="expression" dxfId="34" priority="28">
      <formula>AND(#REF!=TRUE,$I76=FALSE)</formula>
    </cfRule>
    <cfRule type="expression" dxfId="33" priority="29">
      <formula>AND(#REF!=TRUE,$I76=FALSE)</formula>
    </cfRule>
  </conditionalFormatting>
  <conditionalFormatting sqref="E76">
    <cfRule type="expression" dxfId="32" priority="30">
      <formula>AND(#REF!=TRUE,$I76=FALSE)</formula>
    </cfRule>
  </conditionalFormatting>
  <conditionalFormatting sqref="E76">
    <cfRule type="expression" dxfId="31" priority="31">
      <formula>AND(#REF!=TRUE,$I76=FALSE)</formula>
    </cfRule>
    <cfRule type="expression" dxfId="30" priority="32">
      <formula>AND(#REF!=TRUE,$I76=FALSE)</formula>
    </cfRule>
  </conditionalFormatting>
  <conditionalFormatting sqref="E87:E88">
    <cfRule type="expression" dxfId="29" priority="27">
      <formula>AND(#REF!=TRUE,$I87=FALSE)</formula>
    </cfRule>
  </conditionalFormatting>
  <conditionalFormatting sqref="E95">
    <cfRule type="expression" dxfId="28" priority="13">
      <formula>AND(#REF!=TRUE,$I95=FALSE)</formula>
    </cfRule>
  </conditionalFormatting>
  <conditionalFormatting sqref="E95">
    <cfRule type="expression" dxfId="27" priority="14">
      <formula>AND(#REF!=TRUE,$I95=FALSE)</formula>
    </cfRule>
  </conditionalFormatting>
  <conditionalFormatting sqref="E95">
    <cfRule type="expression" dxfId="26" priority="15">
      <formula>AND(#REF!=TRUE,$I95=FALSE)</formula>
    </cfRule>
    <cfRule type="expression" dxfId="25" priority="16">
      <formula>AND(#REF!=TRUE,$I95=FALSE)</formula>
    </cfRule>
  </conditionalFormatting>
  <conditionalFormatting sqref="E95">
    <cfRule type="expression" dxfId="24" priority="17">
      <formula>AND(#REF!=TRUE,$I95=FALSE)</formula>
    </cfRule>
  </conditionalFormatting>
  <conditionalFormatting sqref="E95">
    <cfRule type="expression" dxfId="23" priority="18">
      <formula>AND(#REF!=TRUE,$I95=FALSE)</formula>
    </cfRule>
    <cfRule type="expression" dxfId="22" priority="19">
      <formula>AND(#REF!=TRUE,$I95=FALSE)</formula>
    </cfRule>
  </conditionalFormatting>
  <conditionalFormatting sqref="E95">
    <cfRule type="expression" dxfId="21" priority="20">
      <formula>AND(#REF!=TRUE,$I95=FALSE)</formula>
    </cfRule>
  </conditionalFormatting>
  <conditionalFormatting sqref="E95">
    <cfRule type="expression" dxfId="20" priority="21">
      <formula>AND(#REF!=TRUE,$I95=FALSE)</formula>
    </cfRule>
  </conditionalFormatting>
  <conditionalFormatting sqref="E95">
    <cfRule type="expression" dxfId="19" priority="22">
      <formula>AND(#REF!=TRUE,$I95=FALSE)</formula>
    </cfRule>
    <cfRule type="expression" dxfId="18" priority="23">
      <formula>AND(#REF!=TRUE,$I95=FALSE)</formula>
    </cfRule>
    <cfRule type="expression" dxfId="17" priority="24">
      <formula>AND(#REF!=TRUE,$I95=FALSE)</formula>
    </cfRule>
  </conditionalFormatting>
  <conditionalFormatting sqref="E95">
    <cfRule type="expression" dxfId="16" priority="25">
      <formula>AND(#REF!=TRUE,$I95=FALSE)</formula>
    </cfRule>
  </conditionalFormatting>
  <conditionalFormatting sqref="E95">
    <cfRule type="expression" dxfId="15" priority="26">
      <formula>AND(#REF!=TRUE,$I95=FALSE)</formula>
    </cfRule>
  </conditionalFormatting>
  <conditionalFormatting sqref="E98">
    <cfRule type="expression" dxfId="14" priority="9">
      <formula>AND(#REF!=TRUE,$I98=FALSE)</formula>
    </cfRule>
  </conditionalFormatting>
  <conditionalFormatting sqref="E100">
    <cfRule type="expression" dxfId="13" priority="10">
      <formula>AND(#REF!=TRUE,$I100=FALSE)</formula>
    </cfRule>
    <cfRule type="expression" dxfId="12" priority="11">
      <formula>AND(#REF!=TRUE,$I100=FALSE)</formula>
    </cfRule>
    <cfRule type="expression" dxfId="11" priority="12">
      <formula>AND(#REF!=TRUE,$I100=FALSE)</formula>
    </cfRule>
  </conditionalFormatting>
  <conditionalFormatting sqref="E101">
    <cfRule type="expression" dxfId="10" priority="6">
      <formula>AND(#REF!=TRUE,$I101=FALSE)</formula>
    </cfRule>
    <cfRule type="expression" dxfId="9" priority="7">
      <formula>AND(#REF!=TRUE,$I101=FALSE)</formula>
    </cfRule>
    <cfRule type="expression" dxfId="8" priority="8">
      <formula>AND(#REF!=TRUE,$I101=FALSE)</formula>
    </cfRule>
  </conditionalFormatting>
  <printOptions horizontalCentered="1"/>
  <pageMargins left="0" right="0" top="0.59055118110236227" bottom="0" header="0" footer="0"/>
  <pageSetup paperSize="9" scale="49" fitToHeight="0" orientation="landscape" r:id="rId1"/>
  <headerFooter alignWithMargins="0">
    <oddFooter>&amp;C&amp;20&amp;P/6</oddFooter>
  </headerFooter>
  <rowBreaks count="3" manualBreakCount="3">
    <brk id="14" max="16383" man="1"/>
    <brk id="39" min="1" max="14" man="1"/>
    <brk id="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0966" r:id="rId4" name="Check Box 70">
              <controlPr defaultSize="0" autoFill="0" autoLine="0" autoPict="0">
                <anchor moveWithCells="1">
                  <from>
                    <xdr:col>4</xdr:col>
                    <xdr:colOff>161925</xdr:colOff>
                    <xdr:row>14</xdr:row>
                    <xdr:rowOff>457200</xdr:rowOff>
                  </from>
                  <to>
                    <xdr:col>4</xdr:col>
                    <xdr:colOff>476250</xdr:colOff>
                    <xdr:row>14</xdr:row>
                    <xdr:rowOff>742950</xdr:rowOff>
                  </to>
                </anchor>
              </controlPr>
            </control>
          </mc:Choice>
        </mc:AlternateContent>
        <mc:AlternateContent xmlns:mc="http://schemas.openxmlformats.org/markup-compatibility/2006">
          <mc:Choice Requires="x14">
            <control shapeId="80967" r:id="rId5" name="Check Box 71">
              <controlPr defaultSize="0" autoFill="0" autoLine="0" autoPict="0">
                <anchor moveWithCells="1">
                  <from>
                    <xdr:col>4</xdr:col>
                    <xdr:colOff>142875</xdr:colOff>
                    <xdr:row>16</xdr:row>
                    <xdr:rowOff>428625</xdr:rowOff>
                  </from>
                  <to>
                    <xdr:col>4</xdr:col>
                    <xdr:colOff>457200</xdr:colOff>
                    <xdr:row>16</xdr:row>
                    <xdr:rowOff>723900</xdr:rowOff>
                  </to>
                </anchor>
              </controlPr>
            </control>
          </mc:Choice>
        </mc:AlternateContent>
        <mc:AlternateContent xmlns:mc="http://schemas.openxmlformats.org/markup-compatibility/2006">
          <mc:Choice Requires="x14">
            <control shapeId="80968" r:id="rId6" name="Check Box 72">
              <controlPr defaultSize="0" autoFill="0" autoLine="0" autoPict="0">
                <anchor moveWithCells="1">
                  <from>
                    <xdr:col>4</xdr:col>
                    <xdr:colOff>142875</xdr:colOff>
                    <xdr:row>17</xdr:row>
                    <xdr:rowOff>228600</xdr:rowOff>
                  </from>
                  <to>
                    <xdr:col>4</xdr:col>
                    <xdr:colOff>457200</xdr:colOff>
                    <xdr:row>17</xdr:row>
                    <xdr:rowOff>533400</xdr:rowOff>
                  </to>
                </anchor>
              </controlPr>
            </control>
          </mc:Choice>
        </mc:AlternateContent>
        <mc:AlternateContent xmlns:mc="http://schemas.openxmlformats.org/markup-compatibility/2006">
          <mc:Choice Requires="x14">
            <control shapeId="80969" r:id="rId7" name="Check Box 73">
              <controlPr defaultSize="0" autoFill="0" autoLine="0" autoPict="0">
                <anchor moveWithCells="1">
                  <from>
                    <xdr:col>4</xdr:col>
                    <xdr:colOff>142875</xdr:colOff>
                    <xdr:row>19</xdr:row>
                    <xdr:rowOff>276225</xdr:rowOff>
                  </from>
                  <to>
                    <xdr:col>4</xdr:col>
                    <xdr:colOff>457200</xdr:colOff>
                    <xdr:row>19</xdr:row>
                    <xdr:rowOff>590550</xdr:rowOff>
                  </to>
                </anchor>
              </controlPr>
            </control>
          </mc:Choice>
        </mc:AlternateContent>
        <mc:AlternateContent xmlns:mc="http://schemas.openxmlformats.org/markup-compatibility/2006">
          <mc:Choice Requires="x14">
            <control shapeId="80970" r:id="rId8" name="Check Box 74">
              <controlPr defaultSize="0" autoFill="0" autoLine="0" autoPict="0">
                <anchor moveWithCells="1">
                  <from>
                    <xdr:col>4</xdr:col>
                    <xdr:colOff>142875</xdr:colOff>
                    <xdr:row>20</xdr:row>
                    <xdr:rowOff>304800</xdr:rowOff>
                  </from>
                  <to>
                    <xdr:col>4</xdr:col>
                    <xdr:colOff>457200</xdr:colOff>
                    <xdr:row>20</xdr:row>
                    <xdr:rowOff>590550</xdr:rowOff>
                  </to>
                </anchor>
              </controlPr>
            </control>
          </mc:Choice>
        </mc:AlternateContent>
        <mc:AlternateContent xmlns:mc="http://schemas.openxmlformats.org/markup-compatibility/2006">
          <mc:Choice Requires="x14">
            <control shapeId="80971" r:id="rId9" name="Check Box 75">
              <controlPr defaultSize="0" autoFill="0" autoLine="0" autoPict="0">
                <anchor moveWithCells="1">
                  <from>
                    <xdr:col>4</xdr:col>
                    <xdr:colOff>142875</xdr:colOff>
                    <xdr:row>21</xdr:row>
                    <xdr:rowOff>676275</xdr:rowOff>
                  </from>
                  <to>
                    <xdr:col>4</xdr:col>
                    <xdr:colOff>457200</xdr:colOff>
                    <xdr:row>22</xdr:row>
                    <xdr:rowOff>114300</xdr:rowOff>
                  </to>
                </anchor>
              </controlPr>
            </control>
          </mc:Choice>
        </mc:AlternateContent>
        <mc:AlternateContent xmlns:mc="http://schemas.openxmlformats.org/markup-compatibility/2006">
          <mc:Choice Requires="x14">
            <control shapeId="80972" r:id="rId10" name="Check Box 76">
              <controlPr defaultSize="0" autoFill="0" autoLine="0" autoPict="0">
                <anchor moveWithCells="1">
                  <from>
                    <xdr:col>4</xdr:col>
                    <xdr:colOff>142875</xdr:colOff>
                    <xdr:row>18</xdr:row>
                    <xdr:rowOff>228600</xdr:rowOff>
                  </from>
                  <to>
                    <xdr:col>4</xdr:col>
                    <xdr:colOff>457200</xdr:colOff>
                    <xdr:row>18</xdr:row>
                    <xdr:rowOff>533400</xdr:rowOff>
                  </to>
                </anchor>
              </controlPr>
            </control>
          </mc:Choice>
        </mc:AlternateContent>
        <mc:AlternateContent xmlns:mc="http://schemas.openxmlformats.org/markup-compatibility/2006">
          <mc:Choice Requires="x14">
            <control shapeId="80973" r:id="rId11" name="Check Box 77">
              <controlPr defaultSize="0" autoFill="0" autoLine="0" autoPict="0">
                <anchor moveWithCells="1">
                  <from>
                    <xdr:col>4</xdr:col>
                    <xdr:colOff>142875</xdr:colOff>
                    <xdr:row>23</xdr:row>
                    <xdr:rowOff>209550</xdr:rowOff>
                  </from>
                  <to>
                    <xdr:col>4</xdr:col>
                    <xdr:colOff>457200</xdr:colOff>
                    <xdr:row>23</xdr:row>
                    <xdr:rowOff>514350</xdr:rowOff>
                  </to>
                </anchor>
              </controlPr>
            </control>
          </mc:Choice>
        </mc:AlternateContent>
        <mc:AlternateContent xmlns:mc="http://schemas.openxmlformats.org/markup-compatibility/2006">
          <mc:Choice Requires="x14">
            <control shapeId="80974" r:id="rId12" name="Check Box 78">
              <controlPr defaultSize="0" autoFill="0" autoLine="0" autoPict="0">
                <anchor moveWithCells="1">
                  <from>
                    <xdr:col>4</xdr:col>
                    <xdr:colOff>142875</xdr:colOff>
                    <xdr:row>24</xdr:row>
                    <xdr:rowOff>619125</xdr:rowOff>
                  </from>
                  <to>
                    <xdr:col>4</xdr:col>
                    <xdr:colOff>457200</xdr:colOff>
                    <xdr:row>25</xdr:row>
                    <xdr:rowOff>152400</xdr:rowOff>
                  </to>
                </anchor>
              </controlPr>
            </control>
          </mc:Choice>
        </mc:AlternateContent>
        <mc:AlternateContent xmlns:mc="http://schemas.openxmlformats.org/markup-compatibility/2006">
          <mc:Choice Requires="x14">
            <control shapeId="80975" r:id="rId13" name="Check Box 79">
              <controlPr defaultSize="0" autoFill="0" autoLine="0" autoPict="0">
                <anchor moveWithCells="1">
                  <from>
                    <xdr:col>4</xdr:col>
                    <xdr:colOff>142875</xdr:colOff>
                    <xdr:row>26</xdr:row>
                    <xdr:rowOff>428625</xdr:rowOff>
                  </from>
                  <to>
                    <xdr:col>4</xdr:col>
                    <xdr:colOff>457200</xdr:colOff>
                    <xdr:row>26</xdr:row>
                    <xdr:rowOff>723900</xdr:rowOff>
                  </to>
                </anchor>
              </controlPr>
            </control>
          </mc:Choice>
        </mc:AlternateContent>
        <mc:AlternateContent xmlns:mc="http://schemas.openxmlformats.org/markup-compatibility/2006">
          <mc:Choice Requires="x14">
            <control shapeId="80976" r:id="rId14" name="Check Box 80">
              <controlPr defaultSize="0" autoFill="0" autoLine="0" autoPict="0">
                <anchor moveWithCells="1">
                  <from>
                    <xdr:col>4</xdr:col>
                    <xdr:colOff>142875</xdr:colOff>
                    <xdr:row>28</xdr:row>
                    <xdr:rowOff>447675</xdr:rowOff>
                  </from>
                  <to>
                    <xdr:col>4</xdr:col>
                    <xdr:colOff>457200</xdr:colOff>
                    <xdr:row>28</xdr:row>
                    <xdr:rowOff>742950</xdr:rowOff>
                  </to>
                </anchor>
              </controlPr>
            </control>
          </mc:Choice>
        </mc:AlternateContent>
        <mc:AlternateContent xmlns:mc="http://schemas.openxmlformats.org/markup-compatibility/2006">
          <mc:Choice Requires="x14">
            <control shapeId="80977" r:id="rId15" name="Check Box 81">
              <controlPr defaultSize="0" autoFill="0" autoLine="0" autoPict="0">
                <anchor moveWithCells="1">
                  <from>
                    <xdr:col>4</xdr:col>
                    <xdr:colOff>142875</xdr:colOff>
                    <xdr:row>30</xdr:row>
                    <xdr:rowOff>219075</xdr:rowOff>
                  </from>
                  <to>
                    <xdr:col>4</xdr:col>
                    <xdr:colOff>457200</xdr:colOff>
                    <xdr:row>30</xdr:row>
                    <xdr:rowOff>590550</xdr:rowOff>
                  </to>
                </anchor>
              </controlPr>
            </control>
          </mc:Choice>
        </mc:AlternateContent>
        <mc:AlternateContent xmlns:mc="http://schemas.openxmlformats.org/markup-compatibility/2006">
          <mc:Choice Requires="x14">
            <control shapeId="80978" r:id="rId16" name="Check Box 82">
              <controlPr defaultSize="0" autoFill="0" autoLine="0" autoPict="0">
                <anchor moveWithCells="1">
                  <from>
                    <xdr:col>4</xdr:col>
                    <xdr:colOff>142875</xdr:colOff>
                    <xdr:row>31</xdr:row>
                    <xdr:rowOff>219075</xdr:rowOff>
                  </from>
                  <to>
                    <xdr:col>4</xdr:col>
                    <xdr:colOff>457200</xdr:colOff>
                    <xdr:row>31</xdr:row>
                    <xdr:rowOff>514350</xdr:rowOff>
                  </to>
                </anchor>
              </controlPr>
            </control>
          </mc:Choice>
        </mc:AlternateContent>
        <mc:AlternateContent xmlns:mc="http://schemas.openxmlformats.org/markup-compatibility/2006">
          <mc:Choice Requires="x14">
            <control shapeId="80979" r:id="rId17" name="Check Box 83">
              <controlPr defaultSize="0" autoFill="0" autoLine="0" autoPict="0">
                <anchor moveWithCells="1">
                  <from>
                    <xdr:col>4</xdr:col>
                    <xdr:colOff>142875</xdr:colOff>
                    <xdr:row>33</xdr:row>
                    <xdr:rowOff>219075</xdr:rowOff>
                  </from>
                  <to>
                    <xdr:col>4</xdr:col>
                    <xdr:colOff>457200</xdr:colOff>
                    <xdr:row>33</xdr:row>
                    <xdr:rowOff>514350</xdr:rowOff>
                  </to>
                </anchor>
              </controlPr>
            </control>
          </mc:Choice>
        </mc:AlternateContent>
        <mc:AlternateContent xmlns:mc="http://schemas.openxmlformats.org/markup-compatibility/2006">
          <mc:Choice Requires="x14">
            <control shapeId="80980" r:id="rId18" name="Check Box 84">
              <controlPr defaultSize="0" autoFill="0" autoLine="0" autoPict="0">
                <anchor moveWithCells="1">
                  <from>
                    <xdr:col>4</xdr:col>
                    <xdr:colOff>142875</xdr:colOff>
                    <xdr:row>32</xdr:row>
                    <xdr:rowOff>219075</xdr:rowOff>
                  </from>
                  <to>
                    <xdr:col>4</xdr:col>
                    <xdr:colOff>457200</xdr:colOff>
                    <xdr:row>32</xdr:row>
                    <xdr:rowOff>514350</xdr:rowOff>
                  </to>
                </anchor>
              </controlPr>
            </control>
          </mc:Choice>
        </mc:AlternateContent>
        <mc:AlternateContent xmlns:mc="http://schemas.openxmlformats.org/markup-compatibility/2006">
          <mc:Choice Requires="x14">
            <control shapeId="80981" r:id="rId19" name="Check Box 85">
              <controlPr defaultSize="0" autoFill="0" autoLine="0" autoPict="0">
                <anchor moveWithCells="1">
                  <from>
                    <xdr:col>4</xdr:col>
                    <xdr:colOff>142875</xdr:colOff>
                    <xdr:row>35</xdr:row>
                    <xdr:rowOff>571500</xdr:rowOff>
                  </from>
                  <to>
                    <xdr:col>4</xdr:col>
                    <xdr:colOff>457200</xdr:colOff>
                    <xdr:row>35</xdr:row>
                    <xdr:rowOff>838200</xdr:rowOff>
                  </to>
                </anchor>
              </controlPr>
            </control>
          </mc:Choice>
        </mc:AlternateContent>
        <mc:AlternateContent xmlns:mc="http://schemas.openxmlformats.org/markup-compatibility/2006">
          <mc:Choice Requires="x14">
            <control shapeId="80982" r:id="rId20" name="Check Box 86">
              <controlPr defaultSize="0" autoFill="0" autoLine="0" autoPict="0">
                <anchor moveWithCells="1">
                  <from>
                    <xdr:col>4</xdr:col>
                    <xdr:colOff>142875</xdr:colOff>
                    <xdr:row>37</xdr:row>
                    <xdr:rowOff>619125</xdr:rowOff>
                  </from>
                  <to>
                    <xdr:col>4</xdr:col>
                    <xdr:colOff>457200</xdr:colOff>
                    <xdr:row>37</xdr:row>
                    <xdr:rowOff>895350</xdr:rowOff>
                  </to>
                </anchor>
              </controlPr>
            </control>
          </mc:Choice>
        </mc:AlternateContent>
        <mc:AlternateContent xmlns:mc="http://schemas.openxmlformats.org/markup-compatibility/2006">
          <mc:Choice Requires="x14">
            <control shapeId="80983" r:id="rId21" name="CBS-1-1">
              <controlPr defaultSize="0" autoFill="0" autoLine="0" autoPict="0">
                <anchor moveWithCells="1">
                  <from>
                    <xdr:col>4</xdr:col>
                    <xdr:colOff>142875</xdr:colOff>
                    <xdr:row>39</xdr:row>
                    <xdr:rowOff>161925</xdr:rowOff>
                  </from>
                  <to>
                    <xdr:col>4</xdr:col>
                    <xdr:colOff>457200</xdr:colOff>
                    <xdr:row>39</xdr:row>
                    <xdr:rowOff>457200</xdr:rowOff>
                  </to>
                </anchor>
              </controlPr>
            </control>
          </mc:Choice>
        </mc:AlternateContent>
        <mc:AlternateContent xmlns:mc="http://schemas.openxmlformats.org/markup-compatibility/2006">
          <mc:Choice Requires="x14">
            <control shapeId="80984" r:id="rId22" name="CBS-1-2">
              <controlPr defaultSize="0" autoFill="0" autoLine="0" autoPict="0">
                <anchor moveWithCells="1">
                  <from>
                    <xdr:col>4</xdr:col>
                    <xdr:colOff>142875</xdr:colOff>
                    <xdr:row>40</xdr:row>
                    <xdr:rowOff>104775</xdr:rowOff>
                  </from>
                  <to>
                    <xdr:col>4</xdr:col>
                    <xdr:colOff>457200</xdr:colOff>
                    <xdr:row>40</xdr:row>
                    <xdr:rowOff>419100</xdr:rowOff>
                  </to>
                </anchor>
              </controlPr>
            </control>
          </mc:Choice>
        </mc:AlternateContent>
        <mc:AlternateContent xmlns:mc="http://schemas.openxmlformats.org/markup-compatibility/2006">
          <mc:Choice Requires="x14">
            <control shapeId="80985" r:id="rId23" name="CBS-1-3">
              <controlPr defaultSize="0" autoFill="0" autoLine="0" autoPict="0">
                <anchor moveWithCells="1">
                  <from>
                    <xdr:col>4</xdr:col>
                    <xdr:colOff>142875</xdr:colOff>
                    <xdr:row>41</xdr:row>
                    <xdr:rowOff>142875</xdr:rowOff>
                  </from>
                  <to>
                    <xdr:col>4</xdr:col>
                    <xdr:colOff>457200</xdr:colOff>
                    <xdr:row>41</xdr:row>
                    <xdr:rowOff>457200</xdr:rowOff>
                  </to>
                </anchor>
              </controlPr>
            </control>
          </mc:Choice>
        </mc:AlternateContent>
        <mc:AlternateContent xmlns:mc="http://schemas.openxmlformats.org/markup-compatibility/2006">
          <mc:Choice Requires="x14">
            <control shapeId="80986" r:id="rId24" name="Check Box 90">
              <controlPr defaultSize="0" autoFill="0" autoLine="0" autoPict="0">
                <anchor moveWithCells="1">
                  <from>
                    <xdr:col>4</xdr:col>
                    <xdr:colOff>142875</xdr:colOff>
                    <xdr:row>43</xdr:row>
                    <xdr:rowOff>161925</xdr:rowOff>
                  </from>
                  <to>
                    <xdr:col>4</xdr:col>
                    <xdr:colOff>457200</xdr:colOff>
                    <xdr:row>43</xdr:row>
                    <xdr:rowOff>457200</xdr:rowOff>
                  </to>
                </anchor>
              </controlPr>
            </control>
          </mc:Choice>
        </mc:AlternateContent>
        <mc:AlternateContent xmlns:mc="http://schemas.openxmlformats.org/markup-compatibility/2006">
          <mc:Choice Requires="x14">
            <control shapeId="80987" r:id="rId25" name="CBS-1-6">
              <controlPr defaultSize="0" autoFill="0" autoLine="0" autoPict="0">
                <anchor moveWithCells="1">
                  <from>
                    <xdr:col>4</xdr:col>
                    <xdr:colOff>142875</xdr:colOff>
                    <xdr:row>44</xdr:row>
                    <xdr:rowOff>161925</xdr:rowOff>
                  </from>
                  <to>
                    <xdr:col>4</xdr:col>
                    <xdr:colOff>457200</xdr:colOff>
                    <xdr:row>44</xdr:row>
                    <xdr:rowOff>457200</xdr:rowOff>
                  </to>
                </anchor>
              </controlPr>
            </control>
          </mc:Choice>
        </mc:AlternateContent>
        <mc:AlternateContent xmlns:mc="http://schemas.openxmlformats.org/markup-compatibility/2006">
          <mc:Choice Requires="x14">
            <control shapeId="80988" r:id="rId26" name="CBS-1-7">
              <controlPr defaultSize="0" autoFill="0" autoLine="0" autoPict="0">
                <anchor moveWithCells="1">
                  <from>
                    <xdr:col>4</xdr:col>
                    <xdr:colOff>142875</xdr:colOff>
                    <xdr:row>45</xdr:row>
                    <xdr:rowOff>161925</xdr:rowOff>
                  </from>
                  <to>
                    <xdr:col>4</xdr:col>
                    <xdr:colOff>457200</xdr:colOff>
                    <xdr:row>45</xdr:row>
                    <xdr:rowOff>457200</xdr:rowOff>
                  </to>
                </anchor>
              </controlPr>
            </control>
          </mc:Choice>
        </mc:AlternateContent>
        <mc:AlternateContent xmlns:mc="http://schemas.openxmlformats.org/markup-compatibility/2006">
          <mc:Choice Requires="x14">
            <control shapeId="80989" r:id="rId27" name="Check Box 93">
              <controlPr defaultSize="0" autoFill="0" autoLine="0" autoPict="0">
                <anchor moveWithCells="1">
                  <from>
                    <xdr:col>4</xdr:col>
                    <xdr:colOff>142875</xdr:colOff>
                    <xdr:row>42</xdr:row>
                    <xdr:rowOff>219075</xdr:rowOff>
                  </from>
                  <to>
                    <xdr:col>5</xdr:col>
                    <xdr:colOff>38100</xdr:colOff>
                    <xdr:row>42</xdr:row>
                    <xdr:rowOff>457200</xdr:rowOff>
                  </to>
                </anchor>
              </controlPr>
            </control>
          </mc:Choice>
        </mc:AlternateContent>
        <mc:AlternateContent xmlns:mc="http://schemas.openxmlformats.org/markup-compatibility/2006">
          <mc:Choice Requires="x14">
            <control shapeId="80990" r:id="rId28" name="Check Box 94">
              <controlPr defaultSize="0" autoFill="0" autoLine="0" autoPict="0">
                <anchor moveWithCells="1">
                  <from>
                    <xdr:col>4</xdr:col>
                    <xdr:colOff>142875</xdr:colOff>
                    <xdr:row>46</xdr:row>
                    <xdr:rowOff>142875</xdr:rowOff>
                  </from>
                  <to>
                    <xdr:col>4</xdr:col>
                    <xdr:colOff>457200</xdr:colOff>
                    <xdr:row>46</xdr:row>
                    <xdr:rowOff>457200</xdr:rowOff>
                  </to>
                </anchor>
              </controlPr>
            </control>
          </mc:Choice>
        </mc:AlternateContent>
        <mc:AlternateContent xmlns:mc="http://schemas.openxmlformats.org/markup-compatibility/2006">
          <mc:Choice Requires="x14">
            <control shapeId="80991" r:id="rId29" name="Check Box 95">
              <controlPr defaultSize="0" autoFill="0" autoLine="0" autoPict="0">
                <anchor moveWithCells="1">
                  <from>
                    <xdr:col>4</xdr:col>
                    <xdr:colOff>142875</xdr:colOff>
                    <xdr:row>48</xdr:row>
                    <xdr:rowOff>133350</xdr:rowOff>
                  </from>
                  <to>
                    <xdr:col>4</xdr:col>
                    <xdr:colOff>457200</xdr:colOff>
                    <xdr:row>48</xdr:row>
                    <xdr:rowOff>457200</xdr:rowOff>
                  </to>
                </anchor>
              </controlPr>
            </control>
          </mc:Choice>
        </mc:AlternateContent>
        <mc:AlternateContent xmlns:mc="http://schemas.openxmlformats.org/markup-compatibility/2006">
          <mc:Choice Requires="x14">
            <control shapeId="80992" r:id="rId30" name="Check Box 96">
              <controlPr defaultSize="0" autoFill="0" autoLine="0" autoPict="0">
                <anchor moveWithCells="1">
                  <from>
                    <xdr:col>4</xdr:col>
                    <xdr:colOff>142875</xdr:colOff>
                    <xdr:row>50</xdr:row>
                    <xdr:rowOff>180975</xdr:rowOff>
                  </from>
                  <to>
                    <xdr:col>4</xdr:col>
                    <xdr:colOff>457200</xdr:colOff>
                    <xdr:row>50</xdr:row>
                    <xdr:rowOff>514350</xdr:rowOff>
                  </to>
                </anchor>
              </controlPr>
            </control>
          </mc:Choice>
        </mc:AlternateContent>
        <mc:AlternateContent xmlns:mc="http://schemas.openxmlformats.org/markup-compatibility/2006">
          <mc:Choice Requires="x14">
            <control shapeId="80993" r:id="rId31" name="Check Box 97">
              <controlPr defaultSize="0" autoFill="0" autoLine="0" autoPict="0">
                <anchor moveWithCells="1">
                  <from>
                    <xdr:col>4</xdr:col>
                    <xdr:colOff>142875</xdr:colOff>
                    <xdr:row>55</xdr:row>
                    <xdr:rowOff>295275</xdr:rowOff>
                  </from>
                  <to>
                    <xdr:col>4</xdr:col>
                    <xdr:colOff>457200</xdr:colOff>
                    <xdr:row>55</xdr:row>
                    <xdr:rowOff>590550</xdr:rowOff>
                  </to>
                </anchor>
              </controlPr>
            </control>
          </mc:Choice>
        </mc:AlternateContent>
        <mc:AlternateContent xmlns:mc="http://schemas.openxmlformats.org/markup-compatibility/2006">
          <mc:Choice Requires="x14">
            <control shapeId="80994" r:id="rId32" name="Check Box 98">
              <controlPr defaultSize="0" autoFill="0" autoLine="0" autoPict="0">
                <anchor moveWithCells="1">
                  <from>
                    <xdr:col>4</xdr:col>
                    <xdr:colOff>142875</xdr:colOff>
                    <xdr:row>54</xdr:row>
                    <xdr:rowOff>542925</xdr:rowOff>
                  </from>
                  <to>
                    <xdr:col>4</xdr:col>
                    <xdr:colOff>457200</xdr:colOff>
                    <xdr:row>54</xdr:row>
                    <xdr:rowOff>838200</xdr:rowOff>
                  </to>
                </anchor>
              </controlPr>
            </control>
          </mc:Choice>
        </mc:AlternateContent>
        <mc:AlternateContent xmlns:mc="http://schemas.openxmlformats.org/markup-compatibility/2006">
          <mc:Choice Requires="x14">
            <control shapeId="80995" r:id="rId33" name="Check Box 99">
              <controlPr defaultSize="0" autoFill="0" autoLine="0" autoPict="0">
                <anchor moveWithCells="1">
                  <from>
                    <xdr:col>4</xdr:col>
                    <xdr:colOff>142875</xdr:colOff>
                    <xdr:row>57</xdr:row>
                    <xdr:rowOff>133350</xdr:rowOff>
                  </from>
                  <to>
                    <xdr:col>4</xdr:col>
                    <xdr:colOff>457200</xdr:colOff>
                    <xdr:row>57</xdr:row>
                    <xdr:rowOff>457200</xdr:rowOff>
                  </to>
                </anchor>
              </controlPr>
            </control>
          </mc:Choice>
        </mc:AlternateContent>
        <mc:AlternateContent xmlns:mc="http://schemas.openxmlformats.org/markup-compatibility/2006">
          <mc:Choice Requires="x14">
            <control shapeId="80996" r:id="rId34" name="CBS-3-3">
              <controlPr defaultSize="0" autoFill="0" autoLine="0" autoPict="0">
                <anchor moveWithCells="1">
                  <from>
                    <xdr:col>4</xdr:col>
                    <xdr:colOff>142875</xdr:colOff>
                    <xdr:row>56</xdr:row>
                    <xdr:rowOff>209550</xdr:rowOff>
                  </from>
                  <to>
                    <xdr:col>4</xdr:col>
                    <xdr:colOff>457200</xdr:colOff>
                    <xdr:row>56</xdr:row>
                    <xdr:rowOff>514350</xdr:rowOff>
                  </to>
                </anchor>
              </controlPr>
            </control>
          </mc:Choice>
        </mc:AlternateContent>
        <mc:AlternateContent xmlns:mc="http://schemas.openxmlformats.org/markup-compatibility/2006">
          <mc:Choice Requires="x14">
            <control shapeId="80997" r:id="rId35" name="Check Box 101">
              <controlPr defaultSize="0" autoFill="0" autoLine="0" autoPict="0">
                <anchor moveWithCells="1">
                  <from>
                    <xdr:col>4</xdr:col>
                    <xdr:colOff>142875</xdr:colOff>
                    <xdr:row>58</xdr:row>
                    <xdr:rowOff>104775</xdr:rowOff>
                  </from>
                  <to>
                    <xdr:col>4</xdr:col>
                    <xdr:colOff>457200</xdr:colOff>
                    <xdr:row>58</xdr:row>
                    <xdr:rowOff>419100</xdr:rowOff>
                  </to>
                </anchor>
              </controlPr>
            </control>
          </mc:Choice>
        </mc:AlternateContent>
        <mc:AlternateContent xmlns:mc="http://schemas.openxmlformats.org/markup-compatibility/2006">
          <mc:Choice Requires="x14">
            <control shapeId="80998" r:id="rId36" name="Check Box 102">
              <controlPr defaultSize="0" autoFill="0" autoLine="0" autoPict="0">
                <anchor moveWithCells="1">
                  <from>
                    <xdr:col>4</xdr:col>
                    <xdr:colOff>142875</xdr:colOff>
                    <xdr:row>59</xdr:row>
                    <xdr:rowOff>104775</xdr:rowOff>
                  </from>
                  <to>
                    <xdr:col>4</xdr:col>
                    <xdr:colOff>457200</xdr:colOff>
                    <xdr:row>59</xdr:row>
                    <xdr:rowOff>419100</xdr:rowOff>
                  </to>
                </anchor>
              </controlPr>
            </control>
          </mc:Choice>
        </mc:AlternateContent>
        <mc:AlternateContent xmlns:mc="http://schemas.openxmlformats.org/markup-compatibility/2006">
          <mc:Choice Requires="x14">
            <control shapeId="80999" r:id="rId37" name="Check Box 103">
              <controlPr defaultSize="0" autoFill="0" autoLine="0" autoPict="0">
                <anchor moveWithCells="1">
                  <from>
                    <xdr:col>4</xdr:col>
                    <xdr:colOff>142875</xdr:colOff>
                    <xdr:row>47</xdr:row>
                    <xdr:rowOff>180975</xdr:rowOff>
                  </from>
                  <to>
                    <xdr:col>4</xdr:col>
                    <xdr:colOff>457200</xdr:colOff>
                    <xdr:row>47</xdr:row>
                    <xdr:rowOff>514350</xdr:rowOff>
                  </to>
                </anchor>
              </controlPr>
            </control>
          </mc:Choice>
        </mc:AlternateContent>
        <mc:AlternateContent xmlns:mc="http://schemas.openxmlformats.org/markup-compatibility/2006">
          <mc:Choice Requires="x14">
            <control shapeId="81000" r:id="rId38" name="Check Box 104">
              <controlPr defaultSize="0" autoFill="0" autoLine="0" autoPict="0">
                <anchor moveWithCells="1">
                  <from>
                    <xdr:col>4</xdr:col>
                    <xdr:colOff>142875</xdr:colOff>
                    <xdr:row>52</xdr:row>
                    <xdr:rowOff>200025</xdr:rowOff>
                  </from>
                  <to>
                    <xdr:col>4</xdr:col>
                    <xdr:colOff>457200</xdr:colOff>
                    <xdr:row>52</xdr:row>
                    <xdr:rowOff>533400</xdr:rowOff>
                  </to>
                </anchor>
              </controlPr>
            </control>
          </mc:Choice>
        </mc:AlternateContent>
        <mc:AlternateContent xmlns:mc="http://schemas.openxmlformats.org/markup-compatibility/2006">
          <mc:Choice Requires="x14">
            <control shapeId="81001" r:id="rId39" name="Check Box 105">
              <controlPr defaultSize="0" autoFill="0" autoLine="0" autoPict="0">
                <anchor moveWithCells="1">
                  <from>
                    <xdr:col>4</xdr:col>
                    <xdr:colOff>142875</xdr:colOff>
                    <xdr:row>51</xdr:row>
                    <xdr:rowOff>219075</xdr:rowOff>
                  </from>
                  <to>
                    <xdr:col>4</xdr:col>
                    <xdr:colOff>457200</xdr:colOff>
                    <xdr:row>51</xdr:row>
                    <xdr:rowOff>514350</xdr:rowOff>
                  </to>
                </anchor>
              </controlPr>
            </control>
          </mc:Choice>
        </mc:AlternateContent>
        <mc:AlternateContent xmlns:mc="http://schemas.openxmlformats.org/markup-compatibility/2006">
          <mc:Choice Requires="x14">
            <control shapeId="81002" r:id="rId40" name="Check Box 106">
              <controlPr defaultSize="0" autoFill="0" autoLine="0" autoPict="0">
                <anchor moveWithCells="1">
                  <from>
                    <xdr:col>4</xdr:col>
                    <xdr:colOff>142875</xdr:colOff>
                    <xdr:row>53</xdr:row>
                    <xdr:rowOff>200025</xdr:rowOff>
                  </from>
                  <to>
                    <xdr:col>4</xdr:col>
                    <xdr:colOff>457200</xdr:colOff>
                    <xdr:row>53</xdr:row>
                    <xdr:rowOff>533400</xdr:rowOff>
                  </to>
                </anchor>
              </controlPr>
            </control>
          </mc:Choice>
        </mc:AlternateContent>
        <mc:AlternateContent xmlns:mc="http://schemas.openxmlformats.org/markup-compatibility/2006">
          <mc:Choice Requires="x14">
            <control shapeId="81003" r:id="rId41" name="CBS-4-4">
              <controlPr defaultSize="0" autoFill="0" autoLine="0" autoPict="0">
                <anchor moveWithCells="1">
                  <from>
                    <xdr:col>4</xdr:col>
                    <xdr:colOff>142875</xdr:colOff>
                    <xdr:row>60</xdr:row>
                    <xdr:rowOff>104775</xdr:rowOff>
                  </from>
                  <to>
                    <xdr:col>4</xdr:col>
                    <xdr:colOff>457200</xdr:colOff>
                    <xdr:row>60</xdr:row>
                    <xdr:rowOff>419100</xdr:rowOff>
                  </to>
                </anchor>
              </controlPr>
            </control>
          </mc:Choice>
        </mc:AlternateContent>
        <mc:AlternateContent xmlns:mc="http://schemas.openxmlformats.org/markup-compatibility/2006">
          <mc:Choice Requires="x14">
            <control shapeId="81004" r:id="rId42" name="Check Box 108">
              <controlPr defaultSize="0" autoFill="0" autoLine="0" autoPict="0">
                <anchor moveWithCells="1">
                  <from>
                    <xdr:col>4</xdr:col>
                    <xdr:colOff>142875</xdr:colOff>
                    <xdr:row>61</xdr:row>
                    <xdr:rowOff>219075</xdr:rowOff>
                  </from>
                  <to>
                    <xdr:col>4</xdr:col>
                    <xdr:colOff>457200</xdr:colOff>
                    <xdr:row>61</xdr:row>
                    <xdr:rowOff>514350</xdr:rowOff>
                  </to>
                </anchor>
              </controlPr>
            </control>
          </mc:Choice>
        </mc:AlternateContent>
        <mc:AlternateContent xmlns:mc="http://schemas.openxmlformats.org/markup-compatibility/2006">
          <mc:Choice Requires="x14">
            <control shapeId="81005" r:id="rId43" name="Check Box 109">
              <controlPr defaultSize="0" autoFill="0" autoLine="0" autoPict="0">
                <anchor moveWithCells="1">
                  <from>
                    <xdr:col>4</xdr:col>
                    <xdr:colOff>161925</xdr:colOff>
                    <xdr:row>62</xdr:row>
                    <xdr:rowOff>238125</xdr:rowOff>
                  </from>
                  <to>
                    <xdr:col>4</xdr:col>
                    <xdr:colOff>476250</xdr:colOff>
                    <xdr:row>63</xdr:row>
                    <xdr:rowOff>161925</xdr:rowOff>
                  </to>
                </anchor>
              </controlPr>
            </control>
          </mc:Choice>
        </mc:AlternateContent>
        <mc:AlternateContent xmlns:mc="http://schemas.openxmlformats.org/markup-compatibility/2006">
          <mc:Choice Requires="x14">
            <control shapeId="81006" r:id="rId44" name="Check Box 110">
              <controlPr defaultSize="0" autoFill="0" autoLine="0" autoPict="0">
                <anchor moveWithCells="1">
                  <from>
                    <xdr:col>4</xdr:col>
                    <xdr:colOff>142875</xdr:colOff>
                    <xdr:row>65</xdr:row>
                    <xdr:rowOff>228600</xdr:rowOff>
                  </from>
                  <to>
                    <xdr:col>4</xdr:col>
                    <xdr:colOff>457200</xdr:colOff>
                    <xdr:row>65</xdr:row>
                    <xdr:rowOff>514350</xdr:rowOff>
                  </to>
                </anchor>
              </controlPr>
            </control>
          </mc:Choice>
        </mc:AlternateContent>
        <mc:AlternateContent xmlns:mc="http://schemas.openxmlformats.org/markup-compatibility/2006">
          <mc:Choice Requires="x14">
            <control shapeId="81007" r:id="rId45" name="Check Box 111">
              <controlPr defaultSize="0" autoFill="0" autoLine="0" autoPict="0">
                <anchor moveWithCells="1">
                  <from>
                    <xdr:col>4</xdr:col>
                    <xdr:colOff>142875</xdr:colOff>
                    <xdr:row>66</xdr:row>
                    <xdr:rowOff>276225</xdr:rowOff>
                  </from>
                  <to>
                    <xdr:col>4</xdr:col>
                    <xdr:colOff>457200</xdr:colOff>
                    <xdr:row>66</xdr:row>
                    <xdr:rowOff>590550</xdr:rowOff>
                  </to>
                </anchor>
              </controlPr>
            </control>
          </mc:Choice>
        </mc:AlternateContent>
        <mc:AlternateContent xmlns:mc="http://schemas.openxmlformats.org/markup-compatibility/2006">
          <mc:Choice Requires="x14">
            <control shapeId="81008" r:id="rId46" name="CBS-6-3">
              <controlPr defaultSize="0" autoFill="0" autoLine="0" autoPict="0">
                <anchor moveWithCells="1">
                  <from>
                    <xdr:col>4</xdr:col>
                    <xdr:colOff>142875</xdr:colOff>
                    <xdr:row>67</xdr:row>
                    <xdr:rowOff>180975</xdr:rowOff>
                  </from>
                  <to>
                    <xdr:col>4</xdr:col>
                    <xdr:colOff>457200</xdr:colOff>
                    <xdr:row>67</xdr:row>
                    <xdr:rowOff>514350</xdr:rowOff>
                  </to>
                </anchor>
              </controlPr>
            </control>
          </mc:Choice>
        </mc:AlternateContent>
        <mc:AlternateContent xmlns:mc="http://schemas.openxmlformats.org/markup-compatibility/2006">
          <mc:Choice Requires="x14">
            <control shapeId="81009" r:id="rId47" name="CBS-7-1">
              <controlPr defaultSize="0" autoFill="0" autoLine="0" autoPict="0">
                <anchor moveWithCells="1">
                  <from>
                    <xdr:col>4</xdr:col>
                    <xdr:colOff>142875</xdr:colOff>
                    <xdr:row>68</xdr:row>
                    <xdr:rowOff>171450</xdr:rowOff>
                  </from>
                  <to>
                    <xdr:col>4</xdr:col>
                    <xdr:colOff>457200</xdr:colOff>
                    <xdr:row>68</xdr:row>
                    <xdr:rowOff>457200</xdr:rowOff>
                  </to>
                </anchor>
              </controlPr>
            </control>
          </mc:Choice>
        </mc:AlternateContent>
        <mc:AlternateContent xmlns:mc="http://schemas.openxmlformats.org/markup-compatibility/2006">
          <mc:Choice Requires="x14">
            <control shapeId="81010" r:id="rId48" name="CBS-7-2">
              <controlPr defaultSize="0" autoFill="0" autoLine="0" autoPict="0">
                <anchor moveWithCells="1">
                  <from>
                    <xdr:col>4</xdr:col>
                    <xdr:colOff>142875</xdr:colOff>
                    <xdr:row>69</xdr:row>
                    <xdr:rowOff>171450</xdr:rowOff>
                  </from>
                  <to>
                    <xdr:col>4</xdr:col>
                    <xdr:colOff>457200</xdr:colOff>
                    <xdr:row>69</xdr:row>
                    <xdr:rowOff>457200</xdr:rowOff>
                  </to>
                </anchor>
              </controlPr>
            </control>
          </mc:Choice>
        </mc:AlternateContent>
        <mc:AlternateContent xmlns:mc="http://schemas.openxmlformats.org/markup-compatibility/2006">
          <mc:Choice Requires="x14">
            <control shapeId="81011" r:id="rId49" name="CBS-7-3">
              <controlPr defaultSize="0" autoFill="0" autoLine="0" autoPict="0">
                <anchor moveWithCells="1">
                  <from>
                    <xdr:col>4</xdr:col>
                    <xdr:colOff>161925</xdr:colOff>
                    <xdr:row>71</xdr:row>
                    <xdr:rowOff>152400</xdr:rowOff>
                  </from>
                  <to>
                    <xdr:col>4</xdr:col>
                    <xdr:colOff>476250</xdr:colOff>
                    <xdr:row>71</xdr:row>
                    <xdr:rowOff>438150</xdr:rowOff>
                  </to>
                </anchor>
              </controlPr>
            </control>
          </mc:Choice>
        </mc:AlternateContent>
        <mc:AlternateContent xmlns:mc="http://schemas.openxmlformats.org/markup-compatibility/2006">
          <mc:Choice Requires="x14">
            <control shapeId="81012" r:id="rId50" name="CBS-7-4">
              <controlPr defaultSize="0" autoFill="0" autoLine="0" autoPict="0">
                <anchor moveWithCells="1">
                  <from>
                    <xdr:col>4</xdr:col>
                    <xdr:colOff>161925</xdr:colOff>
                    <xdr:row>70</xdr:row>
                    <xdr:rowOff>209550</xdr:rowOff>
                  </from>
                  <to>
                    <xdr:col>4</xdr:col>
                    <xdr:colOff>476250</xdr:colOff>
                    <xdr:row>70</xdr:row>
                    <xdr:rowOff>495300</xdr:rowOff>
                  </to>
                </anchor>
              </controlPr>
            </control>
          </mc:Choice>
        </mc:AlternateContent>
        <mc:AlternateContent xmlns:mc="http://schemas.openxmlformats.org/markup-compatibility/2006">
          <mc:Choice Requires="x14">
            <control shapeId="81013" r:id="rId51" name="Check Box 117">
              <controlPr defaultSize="0" autoFill="0" autoLine="0" autoPict="0">
                <anchor moveWithCells="1">
                  <from>
                    <xdr:col>4</xdr:col>
                    <xdr:colOff>142875</xdr:colOff>
                    <xdr:row>72</xdr:row>
                    <xdr:rowOff>295275</xdr:rowOff>
                  </from>
                  <to>
                    <xdr:col>4</xdr:col>
                    <xdr:colOff>457200</xdr:colOff>
                    <xdr:row>72</xdr:row>
                    <xdr:rowOff>590550</xdr:rowOff>
                  </to>
                </anchor>
              </controlPr>
            </control>
          </mc:Choice>
        </mc:AlternateContent>
        <mc:AlternateContent xmlns:mc="http://schemas.openxmlformats.org/markup-compatibility/2006">
          <mc:Choice Requires="x14">
            <control shapeId="81014" r:id="rId52" name="Check Box 118">
              <controlPr defaultSize="0" autoFill="0" autoLine="0" autoPict="0">
                <anchor moveWithCells="1">
                  <from>
                    <xdr:col>4</xdr:col>
                    <xdr:colOff>142875</xdr:colOff>
                    <xdr:row>74</xdr:row>
                    <xdr:rowOff>323850</xdr:rowOff>
                  </from>
                  <to>
                    <xdr:col>4</xdr:col>
                    <xdr:colOff>457200</xdr:colOff>
                    <xdr:row>74</xdr:row>
                    <xdr:rowOff>609600</xdr:rowOff>
                  </to>
                </anchor>
              </controlPr>
            </control>
          </mc:Choice>
        </mc:AlternateContent>
        <mc:AlternateContent xmlns:mc="http://schemas.openxmlformats.org/markup-compatibility/2006">
          <mc:Choice Requires="x14">
            <control shapeId="81015" r:id="rId53" name="Check Box 119">
              <controlPr defaultSize="0" autoFill="0" autoLine="0" autoPict="0">
                <anchor moveWithCells="1">
                  <from>
                    <xdr:col>4</xdr:col>
                    <xdr:colOff>142875</xdr:colOff>
                    <xdr:row>73</xdr:row>
                    <xdr:rowOff>219075</xdr:rowOff>
                  </from>
                  <to>
                    <xdr:col>4</xdr:col>
                    <xdr:colOff>457200</xdr:colOff>
                    <xdr:row>73</xdr:row>
                    <xdr:rowOff>514350</xdr:rowOff>
                  </to>
                </anchor>
              </controlPr>
            </control>
          </mc:Choice>
        </mc:AlternateContent>
        <mc:AlternateContent xmlns:mc="http://schemas.openxmlformats.org/markup-compatibility/2006">
          <mc:Choice Requires="x14">
            <control shapeId="81016" r:id="rId54" name="Check Box 120">
              <controlPr defaultSize="0" autoFill="0" autoLine="0" autoPict="0">
                <anchor moveWithCells="1">
                  <from>
                    <xdr:col>4</xdr:col>
                    <xdr:colOff>123825</xdr:colOff>
                    <xdr:row>75</xdr:row>
                    <xdr:rowOff>409575</xdr:rowOff>
                  </from>
                  <to>
                    <xdr:col>4</xdr:col>
                    <xdr:colOff>438150</xdr:colOff>
                    <xdr:row>75</xdr:row>
                    <xdr:rowOff>666750</xdr:rowOff>
                  </to>
                </anchor>
              </controlPr>
            </control>
          </mc:Choice>
        </mc:AlternateContent>
        <mc:AlternateContent xmlns:mc="http://schemas.openxmlformats.org/markup-compatibility/2006">
          <mc:Choice Requires="x14">
            <control shapeId="81017" r:id="rId55" name="CBG-1-1">
              <controlPr defaultSize="0" autoFill="0" autoLine="0" autoPict="0">
                <anchor moveWithCells="1">
                  <from>
                    <xdr:col>4</xdr:col>
                    <xdr:colOff>142875</xdr:colOff>
                    <xdr:row>77</xdr:row>
                    <xdr:rowOff>104775</xdr:rowOff>
                  </from>
                  <to>
                    <xdr:col>4</xdr:col>
                    <xdr:colOff>457200</xdr:colOff>
                    <xdr:row>77</xdr:row>
                    <xdr:rowOff>419100</xdr:rowOff>
                  </to>
                </anchor>
              </controlPr>
            </control>
          </mc:Choice>
        </mc:AlternateContent>
        <mc:AlternateContent xmlns:mc="http://schemas.openxmlformats.org/markup-compatibility/2006">
          <mc:Choice Requires="x14">
            <control shapeId="81018" r:id="rId56" name="CBG-1-2">
              <controlPr defaultSize="0" autoFill="0" autoLine="0" autoPict="0">
                <anchor moveWithCells="1">
                  <from>
                    <xdr:col>4</xdr:col>
                    <xdr:colOff>142875</xdr:colOff>
                    <xdr:row>78</xdr:row>
                    <xdr:rowOff>104775</xdr:rowOff>
                  </from>
                  <to>
                    <xdr:col>4</xdr:col>
                    <xdr:colOff>457200</xdr:colOff>
                    <xdr:row>78</xdr:row>
                    <xdr:rowOff>419100</xdr:rowOff>
                  </to>
                </anchor>
              </controlPr>
            </control>
          </mc:Choice>
        </mc:AlternateContent>
        <mc:AlternateContent xmlns:mc="http://schemas.openxmlformats.org/markup-compatibility/2006">
          <mc:Choice Requires="x14">
            <control shapeId="81019" r:id="rId57" name="CBG-1-3">
              <controlPr defaultSize="0" autoFill="0" autoLine="0" autoPict="0">
                <anchor moveWithCells="1">
                  <from>
                    <xdr:col>4</xdr:col>
                    <xdr:colOff>142875</xdr:colOff>
                    <xdr:row>79</xdr:row>
                    <xdr:rowOff>104775</xdr:rowOff>
                  </from>
                  <to>
                    <xdr:col>4</xdr:col>
                    <xdr:colOff>457200</xdr:colOff>
                    <xdr:row>79</xdr:row>
                    <xdr:rowOff>419100</xdr:rowOff>
                  </to>
                </anchor>
              </controlPr>
            </control>
          </mc:Choice>
        </mc:AlternateContent>
        <mc:AlternateContent xmlns:mc="http://schemas.openxmlformats.org/markup-compatibility/2006">
          <mc:Choice Requires="x14">
            <control shapeId="81020" r:id="rId58" name="Check Box 124">
              <controlPr defaultSize="0" autoFill="0" autoLine="0" autoPict="0">
                <anchor moveWithCells="1">
                  <from>
                    <xdr:col>4</xdr:col>
                    <xdr:colOff>142875</xdr:colOff>
                    <xdr:row>80</xdr:row>
                    <xdr:rowOff>104775</xdr:rowOff>
                  </from>
                  <to>
                    <xdr:col>4</xdr:col>
                    <xdr:colOff>457200</xdr:colOff>
                    <xdr:row>80</xdr:row>
                    <xdr:rowOff>419100</xdr:rowOff>
                  </to>
                </anchor>
              </controlPr>
            </control>
          </mc:Choice>
        </mc:AlternateContent>
        <mc:AlternateContent xmlns:mc="http://schemas.openxmlformats.org/markup-compatibility/2006">
          <mc:Choice Requires="x14">
            <control shapeId="81021" r:id="rId59" name="Check Box 125">
              <controlPr defaultSize="0" autoFill="0" autoLine="0" autoPict="0">
                <anchor moveWithCells="1">
                  <from>
                    <xdr:col>4</xdr:col>
                    <xdr:colOff>142875</xdr:colOff>
                    <xdr:row>81</xdr:row>
                    <xdr:rowOff>104775</xdr:rowOff>
                  </from>
                  <to>
                    <xdr:col>4</xdr:col>
                    <xdr:colOff>457200</xdr:colOff>
                    <xdr:row>81</xdr:row>
                    <xdr:rowOff>419100</xdr:rowOff>
                  </to>
                </anchor>
              </controlPr>
            </control>
          </mc:Choice>
        </mc:AlternateContent>
        <mc:AlternateContent xmlns:mc="http://schemas.openxmlformats.org/markup-compatibility/2006">
          <mc:Choice Requires="x14">
            <control shapeId="81022" r:id="rId60" name="CBG-2-3">
              <controlPr defaultSize="0" autoFill="0" autoLine="0" autoPict="0">
                <anchor moveWithCells="1">
                  <from>
                    <xdr:col>4</xdr:col>
                    <xdr:colOff>142875</xdr:colOff>
                    <xdr:row>82</xdr:row>
                    <xdr:rowOff>104775</xdr:rowOff>
                  </from>
                  <to>
                    <xdr:col>4</xdr:col>
                    <xdr:colOff>457200</xdr:colOff>
                    <xdr:row>82</xdr:row>
                    <xdr:rowOff>419100</xdr:rowOff>
                  </to>
                </anchor>
              </controlPr>
            </control>
          </mc:Choice>
        </mc:AlternateContent>
        <mc:AlternateContent xmlns:mc="http://schemas.openxmlformats.org/markup-compatibility/2006">
          <mc:Choice Requires="x14">
            <control shapeId="81023" r:id="rId61" name="CBG-2-4">
              <controlPr defaultSize="0" autoFill="0" autoLine="0" autoPict="0">
                <anchor moveWithCells="1">
                  <from>
                    <xdr:col>4</xdr:col>
                    <xdr:colOff>142875</xdr:colOff>
                    <xdr:row>83</xdr:row>
                    <xdr:rowOff>66675</xdr:rowOff>
                  </from>
                  <to>
                    <xdr:col>4</xdr:col>
                    <xdr:colOff>457200</xdr:colOff>
                    <xdr:row>83</xdr:row>
                    <xdr:rowOff>419100</xdr:rowOff>
                  </to>
                </anchor>
              </controlPr>
            </control>
          </mc:Choice>
        </mc:AlternateContent>
        <mc:AlternateContent xmlns:mc="http://schemas.openxmlformats.org/markup-compatibility/2006">
          <mc:Choice Requires="x14">
            <control shapeId="81024" r:id="rId62" name="Check Box 128">
              <controlPr defaultSize="0" autoFill="0" autoLine="0" autoPict="0">
                <anchor moveWithCells="1">
                  <from>
                    <xdr:col>4</xdr:col>
                    <xdr:colOff>142875</xdr:colOff>
                    <xdr:row>84</xdr:row>
                    <xdr:rowOff>104775</xdr:rowOff>
                  </from>
                  <to>
                    <xdr:col>4</xdr:col>
                    <xdr:colOff>457200</xdr:colOff>
                    <xdr:row>84</xdr:row>
                    <xdr:rowOff>419100</xdr:rowOff>
                  </to>
                </anchor>
              </controlPr>
            </control>
          </mc:Choice>
        </mc:AlternateContent>
        <mc:AlternateContent xmlns:mc="http://schemas.openxmlformats.org/markup-compatibility/2006">
          <mc:Choice Requires="x14">
            <control shapeId="81025" r:id="rId63" name="Check Box 129">
              <controlPr defaultSize="0" autoFill="0" autoLine="0" autoPict="0">
                <anchor moveWithCells="1">
                  <from>
                    <xdr:col>4</xdr:col>
                    <xdr:colOff>142875</xdr:colOff>
                    <xdr:row>85</xdr:row>
                    <xdr:rowOff>104775</xdr:rowOff>
                  </from>
                  <to>
                    <xdr:col>4</xdr:col>
                    <xdr:colOff>457200</xdr:colOff>
                    <xdr:row>85</xdr:row>
                    <xdr:rowOff>419100</xdr:rowOff>
                  </to>
                </anchor>
              </controlPr>
            </control>
          </mc:Choice>
        </mc:AlternateContent>
        <mc:AlternateContent xmlns:mc="http://schemas.openxmlformats.org/markup-compatibility/2006">
          <mc:Choice Requires="x14">
            <control shapeId="81026" r:id="rId64" name="Check Box 130">
              <controlPr defaultSize="0" autoFill="0" autoLine="0" autoPict="0">
                <anchor moveWithCells="1">
                  <from>
                    <xdr:col>4</xdr:col>
                    <xdr:colOff>142875</xdr:colOff>
                    <xdr:row>86</xdr:row>
                    <xdr:rowOff>219075</xdr:rowOff>
                  </from>
                  <to>
                    <xdr:col>4</xdr:col>
                    <xdr:colOff>457200</xdr:colOff>
                    <xdr:row>86</xdr:row>
                    <xdr:rowOff>514350</xdr:rowOff>
                  </to>
                </anchor>
              </controlPr>
            </control>
          </mc:Choice>
        </mc:AlternateContent>
        <mc:AlternateContent xmlns:mc="http://schemas.openxmlformats.org/markup-compatibility/2006">
          <mc:Choice Requires="x14">
            <control shapeId="81027" r:id="rId65" name="CBG-4-3">
              <controlPr defaultSize="0" autoFill="0" autoLine="0" autoPict="0">
                <anchor moveWithCells="1">
                  <from>
                    <xdr:col>4</xdr:col>
                    <xdr:colOff>142875</xdr:colOff>
                    <xdr:row>88</xdr:row>
                    <xdr:rowOff>104775</xdr:rowOff>
                  </from>
                  <to>
                    <xdr:col>4</xdr:col>
                    <xdr:colOff>457200</xdr:colOff>
                    <xdr:row>88</xdr:row>
                    <xdr:rowOff>419100</xdr:rowOff>
                  </to>
                </anchor>
              </controlPr>
            </control>
          </mc:Choice>
        </mc:AlternateContent>
        <mc:AlternateContent xmlns:mc="http://schemas.openxmlformats.org/markup-compatibility/2006">
          <mc:Choice Requires="x14">
            <control shapeId="81028" r:id="rId66" name="Check Box 132">
              <controlPr defaultSize="0" autoFill="0" autoLine="0" autoPict="0">
                <anchor moveWithCells="1">
                  <from>
                    <xdr:col>4</xdr:col>
                    <xdr:colOff>142875</xdr:colOff>
                    <xdr:row>91</xdr:row>
                    <xdr:rowOff>47625</xdr:rowOff>
                  </from>
                  <to>
                    <xdr:col>4</xdr:col>
                    <xdr:colOff>457200</xdr:colOff>
                    <xdr:row>92</xdr:row>
                    <xdr:rowOff>38100</xdr:rowOff>
                  </to>
                </anchor>
              </controlPr>
            </control>
          </mc:Choice>
        </mc:AlternateContent>
        <mc:AlternateContent xmlns:mc="http://schemas.openxmlformats.org/markup-compatibility/2006">
          <mc:Choice Requires="x14">
            <control shapeId="81029" r:id="rId67" name="Check Box 133">
              <controlPr defaultSize="0" autoFill="0" autoLine="0" autoPict="0">
                <anchor moveWithCells="1">
                  <from>
                    <xdr:col>4</xdr:col>
                    <xdr:colOff>142875</xdr:colOff>
                    <xdr:row>92</xdr:row>
                    <xdr:rowOff>104775</xdr:rowOff>
                  </from>
                  <to>
                    <xdr:col>4</xdr:col>
                    <xdr:colOff>457200</xdr:colOff>
                    <xdr:row>92</xdr:row>
                    <xdr:rowOff>419100</xdr:rowOff>
                  </to>
                </anchor>
              </controlPr>
            </control>
          </mc:Choice>
        </mc:AlternateContent>
        <mc:AlternateContent xmlns:mc="http://schemas.openxmlformats.org/markup-compatibility/2006">
          <mc:Choice Requires="x14">
            <control shapeId="81030" r:id="rId68" name="Check Box 134">
              <controlPr defaultSize="0" autoFill="0" autoLine="0" autoPict="0">
                <anchor moveWithCells="1">
                  <from>
                    <xdr:col>4</xdr:col>
                    <xdr:colOff>142875</xdr:colOff>
                    <xdr:row>87</xdr:row>
                    <xdr:rowOff>104775</xdr:rowOff>
                  </from>
                  <to>
                    <xdr:col>4</xdr:col>
                    <xdr:colOff>457200</xdr:colOff>
                    <xdr:row>87</xdr:row>
                    <xdr:rowOff>419100</xdr:rowOff>
                  </to>
                </anchor>
              </controlPr>
            </control>
          </mc:Choice>
        </mc:AlternateContent>
        <mc:AlternateContent xmlns:mc="http://schemas.openxmlformats.org/markup-compatibility/2006">
          <mc:Choice Requires="x14">
            <control shapeId="81031" r:id="rId69" name="Check Box 135">
              <controlPr defaultSize="0" autoFill="0" autoLine="0" autoPict="0">
                <anchor moveWithCells="1">
                  <from>
                    <xdr:col>4</xdr:col>
                    <xdr:colOff>142875</xdr:colOff>
                    <xdr:row>89</xdr:row>
                    <xdr:rowOff>428625</xdr:rowOff>
                  </from>
                  <to>
                    <xdr:col>4</xdr:col>
                    <xdr:colOff>457200</xdr:colOff>
                    <xdr:row>89</xdr:row>
                    <xdr:rowOff>742950</xdr:rowOff>
                  </to>
                </anchor>
              </controlPr>
            </control>
          </mc:Choice>
        </mc:AlternateContent>
        <mc:AlternateContent xmlns:mc="http://schemas.openxmlformats.org/markup-compatibility/2006">
          <mc:Choice Requires="x14">
            <control shapeId="81032" r:id="rId70" name="Check Box 136">
              <controlPr defaultSize="0" autoFill="0" autoLine="0" autoPict="0">
                <anchor moveWithCells="1">
                  <from>
                    <xdr:col>4</xdr:col>
                    <xdr:colOff>133350</xdr:colOff>
                    <xdr:row>90</xdr:row>
                    <xdr:rowOff>400050</xdr:rowOff>
                  </from>
                  <to>
                    <xdr:col>4</xdr:col>
                    <xdr:colOff>457200</xdr:colOff>
                    <xdr:row>90</xdr:row>
                    <xdr:rowOff>723900</xdr:rowOff>
                  </to>
                </anchor>
              </controlPr>
            </control>
          </mc:Choice>
        </mc:AlternateContent>
        <mc:AlternateContent xmlns:mc="http://schemas.openxmlformats.org/markup-compatibility/2006">
          <mc:Choice Requires="x14">
            <control shapeId="81033" r:id="rId71" name="CBL-1-1">
              <controlPr defaultSize="0" autoFill="0" autoLine="0" autoPict="0">
                <anchor moveWithCells="1">
                  <from>
                    <xdr:col>4</xdr:col>
                    <xdr:colOff>142875</xdr:colOff>
                    <xdr:row>93</xdr:row>
                    <xdr:rowOff>200025</xdr:rowOff>
                  </from>
                  <to>
                    <xdr:col>4</xdr:col>
                    <xdr:colOff>457200</xdr:colOff>
                    <xdr:row>93</xdr:row>
                    <xdr:rowOff>800100</xdr:rowOff>
                  </to>
                </anchor>
              </controlPr>
            </control>
          </mc:Choice>
        </mc:AlternateContent>
        <mc:AlternateContent xmlns:mc="http://schemas.openxmlformats.org/markup-compatibility/2006">
          <mc:Choice Requires="x14">
            <control shapeId="81034" r:id="rId72" name="Check Box 138">
              <controlPr defaultSize="0" autoFill="0" autoLine="0" autoPict="0">
                <anchor moveWithCells="1">
                  <from>
                    <xdr:col>4</xdr:col>
                    <xdr:colOff>142875</xdr:colOff>
                    <xdr:row>94</xdr:row>
                    <xdr:rowOff>1152525</xdr:rowOff>
                  </from>
                  <to>
                    <xdr:col>4</xdr:col>
                    <xdr:colOff>457200</xdr:colOff>
                    <xdr:row>95</xdr:row>
                    <xdr:rowOff>152400</xdr:rowOff>
                  </to>
                </anchor>
              </controlPr>
            </control>
          </mc:Choice>
        </mc:AlternateContent>
        <mc:AlternateContent xmlns:mc="http://schemas.openxmlformats.org/markup-compatibility/2006">
          <mc:Choice Requires="x14">
            <control shapeId="81035" r:id="rId73" name="Check Box 139">
              <controlPr defaultSize="0" autoFill="0" autoLine="0" autoPict="0">
                <anchor moveWithCells="1">
                  <from>
                    <xdr:col>4</xdr:col>
                    <xdr:colOff>142875</xdr:colOff>
                    <xdr:row>96</xdr:row>
                    <xdr:rowOff>523875</xdr:rowOff>
                  </from>
                  <to>
                    <xdr:col>4</xdr:col>
                    <xdr:colOff>457200</xdr:colOff>
                    <xdr:row>96</xdr:row>
                    <xdr:rowOff>838200</xdr:rowOff>
                  </to>
                </anchor>
              </controlPr>
            </control>
          </mc:Choice>
        </mc:AlternateContent>
        <mc:AlternateContent xmlns:mc="http://schemas.openxmlformats.org/markup-compatibility/2006">
          <mc:Choice Requires="x14">
            <control shapeId="81036" r:id="rId74" name="Check Box 140">
              <controlPr defaultSize="0" autoFill="0" autoLine="0" autoPict="0">
                <anchor moveWithCells="1">
                  <from>
                    <xdr:col>4</xdr:col>
                    <xdr:colOff>142875</xdr:colOff>
                    <xdr:row>97</xdr:row>
                    <xdr:rowOff>257175</xdr:rowOff>
                  </from>
                  <to>
                    <xdr:col>4</xdr:col>
                    <xdr:colOff>457200</xdr:colOff>
                    <xdr:row>97</xdr:row>
                    <xdr:rowOff>533400</xdr:rowOff>
                  </to>
                </anchor>
              </controlPr>
            </control>
          </mc:Choice>
        </mc:AlternateContent>
        <mc:AlternateContent xmlns:mc="http://schemas.openxmlformats.org/markup-compatibility/2006">
          <mc:Choice Requires="x14">
            <control shapeId="81037" r:id="rId75" name="Check Box 141">
              <controlPr defaultSize="0" autoFill="0" autoLine="0" autoPict="0">
                <anchor moveWithCells="1">
                  <from>
                    <xdr:col>4</xdr:col>
                    <xdr:colOff>142875</xdr:colOff>
                    <xdr:row>98</xdr:row>
                    <xdr:rowOff>152400</xdr:rowOff>
                  </from>
                  <to>
                    <xdr:col>4</xdr:col>
                    <xdr:colOff>457200</xdr:colOff>
                    <xdr:row>98</xdr:row>
                    <xdr:rowOff>457200</xdr:rowOff>
                  </to>
                </anchor>
              </controlPr>
            </control>
          </mc:Choice>
        </mc:AlternateContent>
        <mc:AlternateContent xmlns:mc="http://schemas.openxmlformats.org/markup-compatibility/2006">
          <mc:Choice Requires="x14">
            <control shapeId="81038" r:id="rId76" name="CBL-4-4">
              <controlPr defaultSize="0" autoFill="0" autoLine="0" autoPict="0">
                <anchor moveWithCells="1">
                  <from>
                    <xdr:col>4</xdr:col>
                    <xdr:colOff>142875</xdr:colOff>
                    <xdr:row>99</xdr:row>
                    <xdr:rowOff>276225</xdr:rowOff>
                  </from>
                  <to>
                    <xdr:col>4</xdr:col>
                    <xdr:colOff>457200</xdr:colOff>
                    <xdr:row>99</xdr:row>
                    <xdr:rowOff>590550</xdr:rowOff>
                  </to>
                </anchor>
              </controlPr>
            </control>
          </mc:Choice>
        </mc:AlternateContent>
        <mc:AlternateContent xmlns:mc="http://schemas.openxmlformats.org/markup-compatibility/2006">
          <mc:Choice Requires="x14">
            <control shapeId="81039" r:id="rId77" name="Check Box 143">
              <controlPr defaultSize="0" autoFill="0" autoLine="0" autoPict="0">
                <anchor moveWithCells="1">
                  <from>
                    <xdr:col>4</xdr:col>
                    <xdr:colOff>171450</xdr:colOff>
                    <xdr:row>100</xdr:row>
                    <xdr:rowOff>542925</xdr:rowOff>
                  </from>
                  <to>
                    <xdr:col>4</xdr:col>
                    <xdr:colOff>495300</xdr:colOff>
                    <xdr:row>100</xdr:row>
                    <xdr:rowOff>819150</xdr:rowOff>
                  </to>
                </anchor>
              </controlPr>
            </control>
          </mc:Choice>
        </mc:AlternateContent>
        <mc:AlternateContent xmlns:mc="http://schemas.openxmlformats.org/markup-compatibility/2006">
          <mc:Choice Requires="x14">
            <control shapeId="81040" r:id="rId78" name="Check Box 144">
              <controlPr defaultSize="0" autoFill="0" autoLine="0" autoPict="0">
                <anchor moveWithCells="1">
                  <from>
                    <xdr:col>4</xdr:col>
                    <xdr:colOff>152400</xdr:colOff>
                    <xdr:row>102</xdr:row>
                    <xdr:rowOff>295275</xdr:rowOff>
                  </from>
                  <to>
                    <xdr:col>4</xdr:col>
                    <xdr:colOff>438150</xdr:colOff>
                    <xdr:row>105</xdr:row>
                    <xdr:rowOff>104775</xdr:rowOff>
                  </to>
                </anchor>
              </controlPr>
            </control>
          </mc:Choice>
        </mc:AlternateContent>
        <mc:AlternateContent xmlns:mc="http://schemas.openxmlformats.org/markup-compatibility/2006">
          <mc:Choice Requires="x14">
            <control shapeId="81041" r:id="rId79" name="Check Box 145">
              <controlPr defaultSize="0" autoFill="0" autoLine="0" autoPict="0">
                <anchor moveWithCells="1">
                  <from>
                    <xdr:col>4</xdr:col>
                    <xdr:colOff>171450</xdr:colOff>
                    <xdr:row>101</xdr:row>
                    <xdr:rowOff>485775</xdr:rowOff>
                  </from>
                  <to>
                    <xdr:col>4</xdr:col>
                    <xdr:colOff>495300</xdr:colOff>
                    <xdr:row>101</xdr:row>
                    <xdr:rowOff>762000</xdr:rowOff>
                  </to>
                </anchor>
              </controlPr>
            </control>
          </mc:Choice>
        </mc:AlternateContent>
        <mc:AlternateContent xmlns:mc="http://schemas.openxmlformats.org/markup-compatibility/2006">
          <mc:Choice Requires="x14">
            <control shapeId="81047" r:id="rId80" name="Check Box 151">
              <controlPr defaultSize="0" autoFill="0" autoLine="0" autoPict="0">
                <anchor moveWithCells="1">
                  <from>
                    <xdr:col>4</xdr:col>
                    <xdr:colOff>142875</xdr:colOff>
                    <xdr:row>15</xdr:row>
                    <xdr:rowOff>438150</xdr:rowOff>
                  </from>
                  <to>
                    <xdr:col>4</xdr:col>
                    <xdr:colOff>457200</xdr:colOff>
                    <xdr:row>15</xdr:row>
                    <xdr:rowOff>781050</xdr:rowOff>
                  </to>
                </anchor>
              </controlPr>
            </control>
          </mc:Choice>
        </mc:AlternateContent>
        <mc:AlternateContent xmlns:mc="http://schemas.openxmlformats.org/markup-compatibility/2006">
          <mc:Choice Requires="x14">
            <control shapeId="81048" r:id="rId81" name="Check Box 152">
              <controlPr defaultSize="0" autoFill="0" autoLine="0" autoPict="0">
                <anchor moveWithCells="1">
                  <from>
                    <xdr:col>4</xdr:col>
                    <xdr:colOff>142875</xdr:colOff>
                    <xdr:row>34</xdr:row>
                    <xdr:rowOff>219075</xdr:rowOff>
                  </from>
                  <to>
                    <xdr:col>4</xdr:col>
                    <xdr:colOff>457200</xdr:colOff>
                    <xdr:row>34</xdr:row>
                    <xdr:rowOff>514350</xdr:rowOff>
                  </to>
                </anchor>
              </controlPr>
            </control>
          </mc:Choice>
        </mc:AlternateContent>
        <mc:AlternateContent xmlns:mc="http://schemas.openxmlformats.org/markup-compatibility/2006">
          <mc:Choice Requires="x14">
            <control shapeId="81049" r:id="rId82" name="Check Box 153">
              <controlPr defaultSize="0" autoFill="0" autoLine="0" autoPict="0">
                <anchor moveWithCells="1">
                  <from>
                    <xdr:col>4</xdr:col>
                    <xdr:colOff>142875</xdr:colOff>
                    <xdr:row>49</xdr:row>
                    <xdr:rowOff>180975</xdr:rowOff>
                  </from>
                  <to>
                    <xdr:col>4</xdr:col>
                    <xdr:colOff>457200</xdr:colOff>
                    <xdr:row>49</xdr:row>
                    <xdr:rowOff>495300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2" tint="-9.9978637043366805E-2"/>
  </sheetPr>
  <dimension ref="B1:J48"/>
  <sheetViews>
    <sheetView zoomScale="85" zoomScaleNormal="85" workbookViewId="0">
      <selection activeCell="E2" sqref="E2"/>
    </sheetView>
  </sheetViews>
  <sheetFormatPr defaultColWidth="8.625" defaultRowHeight="18.75"/>
  <cols>
    <col min="1" max="1" width="4.25" style="160" customWidth="1"/>
    <col min="2" max="2" width="38.875" style="157" hidden="1" customWidth="1"/>
    <col min="3" max="3" width="8" style="157" hidden="1" customWidth="1"/>
    <col min="4" max="4" width="42.875" style="157" bestFit="1" customWidth="1"/>
    <col min="5" max="6" width="36.375" style="157" customWidth="1"/>
    <col min="7" max="7" width="2.875" style="157" customWidth="1"/>
    <col min="8" max="8" width="37.125" style="157" customWidth="1"/>
    <col min="9" max="9" width="8.625" style="160"/>
    <col min="10" max="10" width="31.75" style="160" customWidth="1"/>
    <col min="11" max="16384" width="8.625" style="160"/>
  </cols>
  <sheetData>
    <row r="1" spans="2:10">
      <c r="B1" s="156" t="s">
        <v>414</v>
      </c>
      <c r="D1" s="158" t="s">
        <v>454</v>
      </c>
      <c r="E1" s="158" t="s">
        <v>455</v>
      </c>
      <c r="F1" s="158" t="s">
        <v>456</v>
      </c>
      <c r="H1" s="159" t="s">
        <v>457</v>
      </c>
      <c r="J1" s="160" t="s">
        <v>642</v>
      </c>
    </row>
    <row r="2" spans="2:10">
      <c r="B2" s="161" t="s">
        <v>420</v>
      </c>
      <c r="D2" s="162" t="s">
        <v>546</v>
      </c>
      <c r="E2" s="162" t="s">
        <v>390</v>
      </c>
      <c r="F2" s="162" t="s">
        <v>460</v>
      </c>
      <c r="H2" s="162" t="str">
        <f>IF('様式3号（今後の重点目標）'!$C$18="","",VLOOKUP('様式3号（今後の重点目標）'!$C$18,$D$2:$F$48,2,FALSE))</f>
        <v/>
      </c>
      <c r="J2" s="160" t="s">
        <v>626</v>
      </c>
    </row>
    <row r="3" spans="2:10">
      <c r="B3" s="161" t="s">
        <v>421</v>
      </c>
      <c r="D3" s="162" t="s">
        <v>547</v>
      </c>
      <c r="E3" s="162" t="s">
        <v>447</v>
      </c>
      <c r="F3" s="162" t="s">
        <v>448</v>
      </c>
      <c r="H3" s="162" t="str">
        <f>IF('様式3号（今後の重点目標）'!$C$18="","",VLOOKUP('様式3号（今後の重点目標）'!$C$18,$D$2:$F$48,3,FALSE))</f>
        <v/>
      </c>
      <c r="J3" s="160" t="s">
        <v>627</v>
      </c>
    </row>
    <row r="4" spans="2:10">
      <c r="B4" s="161" t="s">
        <v>422</v>
      </c>
      <c r="D4" s="162" t="s">
        <v>548</v>
      </c>
      <c r="E4" s="162" t="s">
        <v>391</v>
      </c>
      <c r="F4" s="162" t="s">
        <v>417</v>
      </c>
      <c r="J4" s="160" t="s">
        <v>628</v>
      </c>
    </row>
    <row r="5" spans="2:10">
      <c r="B5" s="161" t="s">
        <v>423</v>
      </c>
      <c r="D5" s="162" t="s">
        <v>549</v>
      </c>
      <c r="E5" s="162" t="s">
        <v>392</v>
      </c>
      <c r="F5" s="162" t="s">
        <v>417</v>
      </c>
      <c r="H5" s="159" t="s">
        <v>458</v>
      </c>
      <c r="J5" s="160" t="s">
        <v>629</v>
      </c>
    </row>
    <row r="6" spans="2:10">
      <c r="B6" s="161" t="s">
        <v>424</v>
      </c>
      <c r="D6" s="162" t="s">
        <v>550</v>
      </c>
      <c r="E6" s="162" t="s">
        <v>393</v>
      </c>
      <c r="F6" s="162" t="s">
        <v>417</v>
      </c>
      <c r="H6" s="162" t="str">
        <f>IF('様式3号（今後の重点目標）'!$C$19="","",VLOOKUP('様式3号（今後の重点目標）'!$C$19,$D$2:$F$48,2,FALSE))</f>
        <v/>
      </c>
      <c r="J6" s="160" t="s">
        <v>630</v>
      </c>
    </row>
    <row r="7" spans="2:10">
      <c r="B7" s="161" t="s">
        <v>425</v>
      </c>
      <c r="D7" s="162" t="s">
        <v>551</v>
      </c>
      <c r="E7" s="162" t="s">
        <v>394</v>
      </c>
      <c r="F7" s="162" t="s">
        <v>417</v>
      </c>
      <c r="H7" s="162" t="str">
        <f>IF('様式3号（今後の重点目標）'!$C$19="","",VLOOKUP('様式3号（今後の重点目標）'!$C$19,$D$2:$F$48,3,FALSE))</f>
        <v/>
      </c>
      <c r="J7" s="160" t="s">
        <v>631</v>
      </c>
    </row>
    <row r="8" spans="2:10">
      <c r="B8" s="166" t="s">
        <v>426</v>
      </c>
      <c r="D8" s="162" t="s">
        <v>552</v>
      </c>
      <c r="E8" s="162" t="s">
        <v>93</v>
      </c>
      <c r="F8" s="162" t="s">
        <v>381</v>
      </c>
      <c r="H8" s="160"/>
      <c r="J8" s="160" t="s">
        <v>632</v>
      </c>
    </row>
    <row r="9" spans="2:10">
      <c r="B9" s="166" t="s">
        <v>427</v>
      </c>
      <c r="D9" s="162" t="s">
        <v>553</v>
      </c>
      <c r="E9" s="162" t="s">
        <v>382</v>
      </c>
      <c r="F9" s="162" t="s">
        <v>383</v>
      </c>
      <c r="H9" s="159" t="s">
        <v>459</v>
      </c>
      <c r="J9" s="160" t="s">
        <v>633</v>
      </c>
    </row>
    <row r="10" spans="2:10">
      <c r="B10" s="166" t="s">
        <v>428</v>
      </c>
      <c r="D10" s="162" t="s">
        <v>554</v>
      </c>
      <c r="E10" s="162" t="s">
        <v>461</v>
      </c>
      <c r="F10" s="162" t="s">
        <v>462</v>
      </c>
      <c r="H10" s="162" t="str">
        <f>IF('様式3号（今後の重点目標）'!$C$20="","",VLOOKUP('様式3号（今後の重点目標）'!$C$20,$D$2:$F$48,2,FALSE))</f>
        <v/>
      </c>
      <c r="J10" s="160" t="s">
        <v>643</v>
      </c>
    </row>
    <row r="11" spans="2:10">
      <c r="B11" s="166" t="s">
        <v>429</v>
      </c>
      <c r="D11" s="162" t="s">
        <v>555</v>
      </c>
      <c r="E11" s="162" t="s">
        <v>386</v>
      </c>
      <c r="F11" s="162" t="s">
        <v>417</v>
      </c>
      <c r="H11" s="162" t="str">
        <f>IF('様式3号（今後の重点目標）'!$C$20="","",VLOOKUP('様式3号（今後の重点目標）'!$C$20,$D$2:$F$48,3,FALSE))</f>
        <v/>
      </c>
      <c r="J11" s="160" t="s">
        <v>634</v>
      </c>
    </row>
    <row r="12" spans="2:10">
      <c r="B12" s="166" t="s">
        <v>430</v>
      </c>
      <c r="D12" s="162" t="s">
        <v>556</v>
      </c>
      <c r="E12" s="162" t="s">
        <v>463</v>
      </c>
      <c r="F12" s="162" t="s">
        <v>417</v>
      </c>
      <c r="J12" s="160" t="s">
        <v>635</v>
      </c>
    </row>
    <row r="13" spans="2:10">
      <c r="B13" s="166" t="s">
        <v>431</v>
      </c>
      <c r="D13" s="162" t="s">
        <v>557</v>
      </c>
      <c r="E13" s="162" t="s">
        <v>387</v>
      </c>
      <c r="F13" s="162" t="s">
        <v>417</v>
      </c>
      <c r="J13" s="160" t="s">
        <v>636</v>
      </c>
    </row>
    <row r="14" spans="2:10">
      <c r="B14" s="166" t="s">
        <v>432</v>
      </c>
      <c r="D14" s="162" t="s">
        <v>558</v>
      </c>
      <c r="E14" s="162" t="s">
        <v>8</v>
      </c>
      <c r="F14" s="162" t="s">
        <v>389</v>
      </c>
      <c r="J14" s="160" t="s">
        <v>637</v>
      </c>
    </row>
    <row r="15" spans="2:10">
      <c r="B15" s="166" t="s">
        <v>433</v>
      </c>
      <c r="D15" s="162" t="s">
        <v>559</v>
      </c>
      <c r="E15" s="162" t="s">
        <v>10</v>
      </c>
      <c r="F15" s="162" t="s">
        <v>417</v>
      </c>
      <c r="H15" s="160"/>
      <c r="J15" s="160" t="s">
        <v>638</v>
      </c>
    </row>
    <row r="16" spans="2:10">
      <c r="B16" s="161" t="s">
        <v>434</v>
      </c>
      <c r="D16" s="162" t="s">
        <v>560</v>
      </c>
      <c r="E16" s="162" t="s">
        <v>13</v>
      </c>
      <c r="F16" s="162"/>
      <c r="H16" s="160"/>
      <c r="J16" s="160" t="s">
        <v>639</v>
      </c>
    </row>
    <row r="17" spans="2:10">
      <c r="B17" s="161" t="s">
        <v>435</v>
      </c>
      <c r="D17" s="162" t="s">
        <v>561</v>
      </c>
      <c r="E17" s="162" t="s">
        <v>464</v>
      </c>
      <c r="F17" s="162"/>
      <c r="H17" s="160"/>
      <c r="J17" s="160" t="s">
        <v>640</v>
      </c>
    </row>
    <row r="18" spans="2:10">
      <c r="B18" s="161" t="s">
        <v>436</v>
      </c>
      <c r="D18" s="162" t="s">
        <v>562</v>
      </c>
      <c r="E18" s="162" t="s">
        <v>16</v>
      </c>
      <c r="F18" s="162"/>
      <c r="J18" s="160" t="s">
        <v>641</v>
      </c>
    </row>
    <row r="19" spans="2:10">
      <c r="B19" s="161" t="s">
        <v>437</v>
      </c>
      <c r="D19" s="162" t="s">
        <v>563</v>
      </c>
      <c r="E19" s="162" t="s">
        <v>395</v>
      </c>
      <c r="F19" s="162" t="s">
        <v>465</v>
      </c>
    </row>
    <row r="20" spans="2:10">
      <c r="B20" s="161" t="s">
        <v>438</v>
      </c>
      <c r="D20" s="162" t="s">
        <v>564</v>
      </c>
      <c r="E20" s="162" t="s">
        <v>466</v>
      </c>
      <c r="F20" s="162"/>
    </row>
    <row r="21" spans="2:10">
      <c r="B21" s="168" t="s">
        <v>444</v>
      </c>
      <c r="D21" s="162" t="s">
        <v>565</v>
      </c>
      <c r="E21" s="162" t="s">
        <v>441</v>
      </c>
      <c r="F21" s="162" t="s">
        <v>417</v>
      </c>
    </row>
    <row r="22" spans="2:10">
      <c r="B22" s="168" t="s">
        <v>445</v>
      </c>
      <c r="D22" s="162" t="s">
        <v>566</v>
      </c>
      <c r="E22" s="162" t="s">
        <v>19</v>
      </c>
      <c r="F22" s="162"/>
    </row>
    <row r="23" spans="2:10">
      <c r="B23" s="168" t="s">
        <v>446</v>
      </c>
      <c r="D23" s="162" t="s">
        <v>567</v>
      </c>
      <c r="E23" s="162" t="s">
        <v>450</v>
      </c>
      <c r="F23" s="162" t="s">
        <v>451</v>
      </c>
    </row>
    <row r="24" spans="2:10" s="157" customFormat="1" ht="15.75">
      <c r="B24" s="169" t="s">
        <v>439</v>
      </c>
      <c r="D24" s="162" t="s">
        <v>568</v>
      </c>
      <c r="E24" s="162" t="s">
        <v>397</v>
      </c>
      <c r="F24" s="162" t="s">
        <v>417</v>
      </c>
    </row>
    <row r="25" spans="2:10" hidden="1">
      <c r="B25" s="164" t="s">
        <v>414</v>
      </c>
      <c r="D25" s="165" t="s">
        <v>414</v>
      </c>
      <c r="E25" s="165" t="s">
        <v>415</v>
      </c>
      <c r="F25" s="165" t="s">
        <v>416</v>
      </c>
      <c r="H25" s="162" t="str">
        <f>IF('様式3号（今後の重点目標）'!$C$19="","",VLOOKUP('様式3号（今後の重点目標）'!$C$19,$D$2:$F$48,2,FALSE))</f>
        <v/>
      </c>
    </row>
    <row r="26" spans="2:10" hidden="1">
      <c r="B26" s="166" t="s">
        <v>426</v>
      </c>
      <c r="D26" s="166" t="s">
        <v>426</v>
      </c>
      <c r="E26" s="157" t="s">
        <v>93</v>
      </c>
      <c r="F26" s="157" t="s">
        <v>381</v>
      </c>
      <c r="H26" s="162" t="str">
        <f>IF('様式3号（今後の重点目標）'!$C$19="","",VLOOKUP('様式3号（今後の重点目標）'!$C$19,$D$2:$F$48,2,FALSE))</f>
        <v/>
      </c>
    </row>
    <row r="27" spans="2:10" hidden="1">
      <c r="B27" s="166" t="s">
        <v>427</v>
      </c>
      <c r="D27" s="166" t="s">
        <v>427</v>
      </c>
      <c r="E27" s="157" t="s">
        <v>382</v>
      </c>
      <c r="F27" s="157" t="s">
        <v>383</v>
      </c>
      <c r="H27" s="162"/>
    </row>
    <row r="28" spans="2:10" hidden="1">
      <c r="B28" s="166" t="s">
        <v>428</v>
      </c>
      <c r="D28" s="166" t="s">
        <v>428</v>
      </c>
      <c r="E28" s="157" t="s">
        <v>384</v>
      </c>
      <c r="F28" s="157" t="s">
        <v>385</v>
      </c>
    </row>
    <row r="29" spans="2:10" hidden="1">
      <c r="B29" s="166" t="s">
        <v>429</v>
      </c>
      <c r="D29" s="166" t="s">
        <v>429</v>
      </c>
      <c r="E29" s="157" t="s">
        <v>386</v>
      </c>
      <c r="F29" s="157" t="s">
        <v>417</v>
      </c>
    </row>
    <row r="30" spans="2:10" hidden="1">
      <c r="B30" s="166" t="s">
        <v>430</v>
      </c>
      <c r="D30" s="166" t="s">
        <v>430</v>
      </c>
      <c r="E30" s="157" t="s">
        <v>7</v>
      </c>
      <c r="F30" s="157" t="s">
        <v>417</v>
      </c>
    </row>
    <row r="31" spans="2:10" hidden="1">
      <c r="B31" s="166" t="s">
        <v>431</v>
      </c>
      <c r="D31" s="166" t="s">
        <v>431</v>
      </c>
      <c r="E31" s="157" t="s">
        <v>387</v>
      </c>
      <c r="F31" s="157" t="s">
        <v>417</v>
      </c>
    </row>
    <row r="32" spans="2:10" hidden="1">
      <c r="B32" s="166" t="s">
        <v>432</v>
      </c>
      <c r="D32" s="166" t="s">
        <v>432</v>
      </c>
      <c r="E32" s="157" t="s">
        <v>388</v>
      </c>
      <c r="F32" s="157" t="s">
        <v>389</v>
      </c>
    </row>
    <row r="33" spans="2:8" hidden="1">
      <c r="B33" s="166" t="s">
        <v>433</v>
      </c>
      <c r="D33" s="166" t="s">
        <v>433</v>
      </c>
      <c r="E33" s="157" t="s">
        <v>10</v>
      </c>
      <c r="F33" s="157" t="s">
        <v>417</v>
      </c>
    </row>
    <row r="34" spans="2:8" hidden="1">
      <c r="B34" s="163"/>
    </row>
    <row r="35" spans="2:8" hidden="1">
      <c r="B35" s="163"/>
      <c r="H35" s="159" t="s">
        <v>418</v>
      </c>
    </row>
    <row r="36" spans="2:8" hidden="1">
      <c r="B36" s="156" t="s">
        <v>414</v>
      </c>
      <c r="D36" s="158" t="s">
        <v>414</v>
      </c>
      <c r="E36" s="158" t="s">
        <v>415</v>
      </c>
      <c r="F36" s="158" t="s">
        <v>416</v>
      </c>
      <c r="H36" s="162" t="s">
        <v>473</v>
      </c>
    </row>
    <row r="37" spans="2:8" hidden="1">
      <c r="B37" s="161" t="s">
        <v>434</v>
      </c>
      <c r="D37" s="161" t="s">
        <v>434</v>
      </c>
      <c r="E37" s="162" t="s">
        <v>13</v>
      </c>
      <c r="F37" s="162"/>
      <c r="H37" s="162"/>
    </row>
    <row r="38" spans="2:8" hidden="1">
      <c r="B38" s="161" t="s">
        <v>435</v>
      </c>
      <c r="D38" s="161" t="s">
        <v>435</v>
      </c>
      <c r="E38" s="162" t="s">
        <v>14</v>
      </c>
      <c r="F38" s="162"/>
      <c r="H38" s="162"/>
    </row>
    <row r="39" spans="2:8" hidden="1">
      <c r="B39" s="161" t="s">
        <v>436</v>
      </c>
      <c r="D39" s="161" t="s">
        <v>436</v>
      </c>
      <c r="E39" s="162" t="s">
        <v>16</v>
      </c>
      <c r="F39" s="162"/>
    </row>
    <row r="40" spans="2:8" hidden="1">
      <c r="B40" s="161" t="s">
        <v>437</v>
      </c>
      <c r="D40" s="161" t="s">
        <v>437</v>
      </c>
      <c r="E40" s="162" t="s">
        <v>395</v>
      </c>
      <c r="F40" s="162" t="s">
        <v>449</v>
      </c>
    </row>
    <row r="41" spans="2:8" hidden="1">
      <c r="B41" s="161" t="s">
        <v>438</v>
      </c>
      <c r="D41" s="161" t="s">
        <v>438</v>
      </c>
      <c r="E41" s="162" t="s">
        <v>396</v>
      </c>
      <c r="F41" s="162"/>
    </row>
    <row r="42" spans="2:8" hidden="1">
      <c r="B42" s="163"/>
    </row>
    <row r="43" spans="2:8" hidden="1">
      <c r="B43" s="163"/>
      <c r="H43" s="159" t="s">
        <v>419</v>
      </c>
    </row>
    <row r="44" spans="2:8" hidden="1">
      <c r="B44" s="167" t="s">
        <v>414</v>
      </c>
      <c r="D44" s="158" t="s">
        <v>414</v>
      </c>
      <c r="E44" s="158" t="s">
        <v>415</v>
      </c>
      <c r="F44" s="158" t="s">
        <v>416</v>
      </c>
      <c r="H44" s="162" t="s">
        <v>473</v>
      </c>
    </row>
    <row r="45" spans="2:8" hidden="1">
      <c r="B45" s="168" t="s">
        <v>444</v>
      </c>
      <c r="D45" s="161" t="s">
        <v>440</v>
      </c>
      <c r="E45" s="162" t="s">
        <v>441</v>
      </c>
      <c r="F45" s="162" t="s">
        <v>417</v>
      </c>
      <c r="H45" s="162" t="s">
        <v>473</v>
      </c>
    </row>
    <row r="46" spans="2:8" hidden="1">
      <c r="B46" s="168" t="s">
        <v>445</v>
      </c>
      <c r="D46" s="161" t="s">
        <v>442</v>
      </c>
      <c r="E46" s="162" t="s">
        <v>19</v>
      </c>
      <c r="F46" s="162"/>
    </row>
    <row r="47" spans="2:8" hidden="1">
      <c r="B47" s="168" t="s">
        <v>446</v>
      </c>
      <c r="D47" s="161" t="s">
        <v>443</v>
      </c>
      <c r="E47" s="162" t="s">
        <v>450</v>
      </c>
      <c r="F47" s="162" t="s">
        <v>451</v>
      </c>
    </row>
    <row r="48" spans="2:8" s="157" customFormat="1" ht="15.75" hidden="1">
      <c r="B48" s="169" t="s">
        <v>439</v>
      </c>
      <c r="D48" s="161" t="s">
        <v>439</v>
      </c>
      <c r="E48" s="162" t="s">
        <v>397</v>
      </c>
      <c r="F48" s="162" t="s">
        <v>417</v>
      </c>
    </row>
  </sheetData>
  <phoneticPr fontId="6"/>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D5B1C9BB59BB4DA8BB6DB043843C21" ma:contentTypeVersion="10" ma:contentTypeDescription="新しいドキュメントを作成します。" ma:contentTypeScope="" ma:versionID="6e164aa302da9cda8d01c3a7a670e49d">
  <xsd:schema xmlns:xsd="http://www.w3.org/2001/XMLSchema" xmlns:xs="http://www.w3.org/2001/XMLSchema" xmlns:p="http://schemas.microsoft.com/office/2006/metadata/properties" xmlns:ns2="532b70a7-1261-4164-a9dc-9a0419b89ad4" targetNamespace="http://schemas.microsoft.com/office/2006/metadata/properties" ma:root="true" ma:fieldsID="b348489745d4669849826411e4bd4245" ns2:_="">
    <xsd:import namespace="532b70a7-1261-4164-a9dc-9a0419b89ad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2b70a7-1261-4164-a9dc-9a0419b89a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3DAED2-F89E-42E6-9C13-2D68C290DC69}">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532b70a7-1261-4164-a9dc-9a0419b89ad4"/>
    <ds:schemaRef ds:uri="http://www.w3.org/XML/1998/namespace"/>
    <ds:schemaRef ds:uri="http://purl.org/dc/dcmitype/"/>
  </ds:schemaRefs>
</ds:datastoreItem>
</file>

<file path=customXml/itemProps2.xml><?xml version="1.0" encoding="utf-8"?>
<ds:datastoreItem xmlns:ds="http://schemas.openxmlformats.org/officeDocument/2006/customXml" ds:itemID="{5C23AA5C-3785-49B1-8AC4-C41AB7E793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2b70a7-1261-4164-a9dc-9a0419b89a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A68F18-490B-4CD6-A2F1-AACEFC9BC2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様式1号（基本情報）</vt:lpstr>
      <vt:lpstr>様式2号（認証チェックシート）</vt:lpstr>
      <vt:lpstr>様式3号（今後の重点目標）</vt:lpstr>
      <vt:lpstr>前回申請情報</vt:lpstr>
      <vt:lpstr>【評価】_②認証チェックシート</vt:lpstr>
      <vt:lpstr>【評価】診断結果計算シート</vt:lpstr>
      <vt:lpstr>【評価】第4号様式_結果通知書</vt:lpstr>
      <vt:lpstr>公表用チェックシート</vt:lpstr>
      <vt:lpstr>（非表示シート）BCI列プルダウン</vt:lpstr>
      <vt:lpstr>【評価】_②認証チェックシート!Print_Area</vt:lpstr>
      <vt:lpstr>【評価】診断結果計算シート!Print_Area</vt:lpstr>
      <vt:lpstr>【評価】第4号様式_結果通知書!Print_Area</vt:lpstr>
      <vt:lpstr>公表用チェックシート!Print_Area</vt:lpstr>
      <vt:lpstr>前回申請情報!Print_Area</vt:lpstr>
      <vt:lpstr>'様式1号（基本情報）'!Print_Area</vt:lpstr>
      <vt:lpstr>'様式2号（認証チェックシート）'!Print_Area</vt:lpstr>
      <vt:lpstr>'様式3号（今後の重点目標）'!Print_Area</vt:lpstr>
      <vt:lpstr>【評価】_②認証チェックシート!Print_Titles</vt:lpstr>
      <vt:lpstr>【評価】診断結果計算シート!Print_Titles</vt:lpstr>
      <vt:lpstr>公表用チェックシート!Print_Titles</vt:lpstr>
      <vt:lpstr>前回申請情報!Print_Titles</vt:lpstr>
      <vt:lpstr>'様式2号（認証チェックシート）'!Print_Titles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赤星 あいか</dc:creator>
  <cp:lastModifiedBy>Administrator</cp:lastModifiedBy>
  <cp:lastPrinted>2023-08-09T12:37:35Z</cp:lastPrinted>
  <dcterms:created xsi:type="dcterms:W3CDTF">2020-07-08T07:09:47Z</dcterms:created>
  <dcterms:modified xsi:type="dcterms:W3CDTF">2025-03-20T08:13:48Z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0x01010004D5B1C9BB59BB4DA8BB6DB043843C21</vt:lpwstr>
  </property>
</Properties>
</file>