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202300"/>
  <mc:AlternateContent xmlns:mc="http://schemas.openxmlformats.org/markup-compatibility/2006">
    <mc:Choice Requires="x15">
      <x15ac:absPath xmlns:x15ac="http://schemas.microsoft.com/office/spreadsheetml/2010/11/ac" url="Y:\52 徴収\08 差押\01 給与\01 給与差押\18 R8税制改正大綱対応（禁止額変更）\"/>
    </mc:Choice>
  </mc:AlternateContent>
  <xr:revisionPtr revIDLastSave="0" documentId="13_ncr:1_{621DFB83-4C25-4848-BECF-7B02C309DE18}" xr6:coauthVersionLast="47" xr6:coauthVersionMax="47" xr10:uidLastSave="{00000000-0000-0000-0000-000000000000}"/>
  <bookViews>
    <workbookView xWindow="6408" yWindow="408" windowWidth="14388" windowHeight="11652" xr2:uid="{18C5A5BD-84E9-4647-84AB-CB3C146A89B4}"/>
  </bookViews>
  <sheets>
    <sheet name="簡易計算表" sheetId="1" r:id="rId1"/>
    <sheet name="根拠法令" sheetId="2" r:id="rId2"/>
  </sheets>
  <definedNames>
    <definedName name="_xlnm.Print_Area" localSheetId="0">簡易計算表!$A$2:$F$24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C11" i="1"/>
  <c r="B23" i="1"/>
  <c r="B17" i="1"/>
  <c r="C16" i="1"/>
  <c r="C17" i="1" l="1"/>
  <c r="C18" i="1"/>
  <c r="C19" i="1"/>
  <c r="B18" i="1"/>
  <c r="B19" i="1"/>
  <c r="B16" i="1"/>
  <c r="B20" i="1" l="1"/>
  <c r="C21" i="1" s="1"/>
  <c r="D18" i="1"/>
  <c r="D6" i="1" s="1"/>
  <c r="B21" i="1" l="1"/>
  <c r="B22" i="1" s="1"/>
  <c r="C20" i="1"/>
  <c r="C22" i="1" s="1"/>
  <c r="D19" i="1"/>
  <c r="D7" i="1" s="1"/>
  <c r="D17" i="1"/>
  <c r="D5" i="1" s="1"/>
  <c r="D16" i="1"/>
  <c r="D4" i="1" s="1"/>
  <c r="D20" i="1" l="1"/>
  <c r="B9" i="1"/>
  <c r="B24" i="1"/>
  <c r="B11" i="1" s="1"/>
  <c r="C10" i="1" l="1"/>
  <c r="C9" i="1"/>
  <c r="D21" i="1"/>
  <c r="D9" i="1" s="1"/>
  <c r="D24" i="1"/>
  <c r="D22" i="1" l="1"/>
  <c r="D10" i="1" s="1"/>
  <c r="B10" i="1"/>
  <c r="D11" i="1"/>
</calcChain>
</file>

<file path=xl/sharedStrings.xml><?xml version="1.0" encoding="utf-8"?>
<sst xmlns="http://schemas.openxmlformats.org/spreadsheetml/2006/main" count="42" uniqueCount="40">
  <si>
    <t>給与・賞与差押可能額　簡易計算表</t>
    <rPh sb="0" eb="2">
      <t>キュウヨ</t>
    </rPh>
    <rPh sb="3" eb="5">
      <t>ショウヨ</t>
    </rPh>
    <rPh sb="5" eb="7">
      <t>サシオサエ</t>
    </rPh>
    <rPh sb="7" eb="9">
      <t>カノウ</t>
    </rPh>
    <rPh sb="9" eb="10">
      <t>ガク</t>
    </rPh>
    <rPh sb="11" eb="13">
      <t>カンイ</t>
    </rPh>
    <rPh sb="13" eb="15">
      <t>ケイサン</t>
    </rPh>
    <rPh sb="15" eb="16">
      <t>ヒョウ</t>
    </rPh>
    <phoneticPr fontId="4"/>
  </si>
  <si>
    <t>給料等の月額</t>
    <rPh sb="0" eb="3">
      <t>キュウリョウトウ</t>
    </rPh>
    <rPh sb="4" eb="6">
      <t>ゲツガク</t>
    </rPh>
    <phoneticPr fontId="4"/>
  </si>
  <si>
    <t>1号から３号の合計額</t>
    <rPh sb="1" eb="2">
      <t>ゴウ</t>
    </rPh>
    <rPh sb="5" eb="6">
      <t>ゴウ</t>
    </rPh>
    <rPh sb="7" eb="9">
      <t>ゴウケイ</t>
    </rPh>
    <rPh sb="9" eb="10">
      <t>ガク</t>
    </rPh>
    <phoneticPr fontId="2"/>
  </si>
  <si>
    <t>所得税額（１号）</t>
    <rPh sb="0" eb="3">
      <t>ショトクゼイ</t>
    </rPh>
    <rPh sb="3" eb="4">
      <t>ガク</t>
    </rPh>
    <phoneticPr fontId="4"/>
  </si>
  <si>
    <t>地方税額（２号）</t>
    <rPh sb="0" eb="3">
      <t>チホウゼイ</t>
    </rPh>
    <rPh sb="3" eb="4">
      <t>ガク</t>
    </rPh>
    <rPh sb="6" eb="7">
      <t>ゴウ</t>
    </rPh>
    <phoneticPr fontId="4"/>
  </si>
  <si>
    <t>社会保険料等の額（３号）</t>
    <rPh sb="0" eb="2">
      <t>シャカイ</t>
    </rPh>
    <rPh sb="2" eb="4">
      <t>ホケン</t>
    </rPh>
    <rPh sb="4" eb="5">
      <t>リョウ</t>
    </rPh>
    <rPh sb="5" eb="6">
      <t>トウ</t>
    </rPh>
    <rPh sb="7" eb="8">
      <t>ガク</t>
    </rPh>
    <rPh sb="10" eb="11">
      <t>ゴウ</t>
    </rPh>
    <phoneticPr fontId="4"/>
  </si>
  <si>
    <t>差押可能額</t>
    <rPh sb="0" eb="2">
      <t>サシオサエ</t>
    </rPh>
    <rPh sb="2" eb="5">
      <t>カノウガク</t>
    </rPh>
    <phoneticPr fontId="2"/>
  </si>
  <si>
    <t>生計同一人数</t>
    <rPh sb="0" eb="2">
      <t>セイケイ</t>
    </rPh>
    <rPh sb="2" eb="4">
      <t>ドウイツ</t>
    </rPh>
    <rPh sb="4" eb="6">
      <t>ニンズウ</t>
    </rPh>
    <phoneticPr fontId="4"/>
  </si>
  <si>
    <t>差押可能額</t>
    <rPh sb="0" eb="2">
      <t>セキサン</t>
    </rPh>
    <rPh sb="2" eb="4">
      <t>コンキョ</t>
    </rPh>
    <phoneticPr fontId="2"/>
  </si>
  <si>
    <t>積算根拠</t>
    <rPh sb="0" eb="2">
      <t>セキサン</t>
    </rPh>
    <rPh sb="2" eb="4">
      <t>コンキョ</t>
    </rPh>
    <phoneticPr fontId="2"/>
  </si>
  <si>
    <t>国税徴収法</t>
    <rPh sb="0" eb="2">
      <t>コクゼイ</t>
    </rPh>
    <rPh sb="2" eb="4">
      <t>チョウシュウ</t>
    </rPh>
    <rPh sb="4" eb="5">
      <t>ホウ</t>
    </rPh>
    <phoneticPr fontId="4"/>
  </si>
  <si>
    <t>（給与の差押禁止）</t>
    <phoneticPr fontId="4"/>
  </si>
  <si>
    <t>第七十六条　給料、賃金、俸給、歳費、退職年金及びこれらの性質を有する給与に係る債権（以下「給料等」という。）については、次に掲げる金額の合計額に達するまでの部分の金額は、差し押えることができない。この場合において、滞納者が同一の期間につき二以上の給料等の支払を受けるときは、その合計額につき、第四号又は第五号に掲げる金額に係る限度を計算するものとする。</t>
  </si>
  <si>
    <t>２　給料等に基き支払を受けた金銭は、前項第四号及び第五号に掲げる金額の合計額に、その給料等の支給の基礎となつた期間の日数のうちに差押の日から次の支払日までの日数の占める割合を乗じて計算した金額を限度として、差し押えることができない。</t>
  </si>
  <si>
    <t>３　賞与及びその性質を有する給与に係る債権については、その支払を受けるべき時における給料等とみなして、第一項の規定を適用する。この場合において、同項第四号又は第五号に掲げる金額に係る限度の計算については、その支給の基礎となつた期間が一月であるものとみなす。</t>
  </si>
  <si>
    <t>４　退職手当及びその性質を有する給与に係る債権（以下「退職手当等」という。）については、次に掲げる金額の合計額に達するまでの部分の金額は、差し押えることができない。</t>
  </si>
  <si>
    <t>一　所得税法第百九十九条（退職所得に係る源泉徴収義務）又は第二百十二条の規定によりその退職手当等につき徴収される所得税に相当する金額</t>
  </si>
  <si>
    <t>二　第一項第二号及び第三号中「給料等」とあるのを「退職手当等」として、これらの規定を適用して算定した金額</t>
  </si>
  <si>
    <t>三　第一項第四号に掲げる金額で同号に規定する期間を一月として算定したものの三倍に相当する金額</t>
  </si>
  <si>
    <t>四　退職手当等の支給の基礎となつた期間が五年をこえる場合には、そのこえる年数一年につき前号に掲げる金額の百分の二十に相当する金額</t>
  </si>
  <si>
    <t>５　第一項、第二項及び前項の規定は、滞納者の承諾があるときは適用しない。</t>
  </si>
  <si>
    <t>最低生活費（４号）</t>
    <rPh sb="0" eb="2">
      <t>サイテイ</t>
    </rPh>
    <rPh sb="2" eb="5">
      <t>セイカツヒ</t>
    </rPh>
    <rPh sb="7" eb="8">
      <t>ゴウ</t>
    </rPh>
    <phoneticPr fontId="2"/>
  </si>
  <si>
    <t>給料等から差し引いている
源泉所得税額（１号）</t>
    <rPh sb="1" eb="3">
      <t>ゲンセン</t>
    </rPh>
    <rPh sb="3" eb="6">
      <t>ショトクゼイ</t>
    </rPh>
    <rPh sb="6" eb="7">
      <t>ガク</t>
    </rPh>
    <phoneticPr fontId="4"/>
  </si>
  <si>
    <t>給料等から差し引いている
地方税額（２号）</t>
    <rPh sb="13" eb="16">
      <t>チホウゼイ</t>
    </rPh>
    <rPh sb="16" eb="17">
      <t>ガク</t>
    </rPh>
    <rPh sb="19" eb="20">
      <t>ゴウ</t>
    </rPh>
    <phoneticPr fontId="4"/>
  </si>
  <si>
    <t>給料等から差し引いている
社会保険料等の額（３号）</t>
    <rPh sb="13" eb="15">
      <t>シャカイ</t>
    </rPh>
    <rPh sb="15" eb="17">
      <t>ホケン</t>
    </rPh>
    <rPh sb="17" eb="18">
      <t>リョウ</t>
    </rPh>
    <rPh sb="18" eb="19">
      <t>トウ</t>
    </rPh>
    <rPh sb="20" eb="21">
      <t>ガク</t>
    </rPh>
    <rPh sb="23" eb="24">
      <t>ゴウ</t>
    </rPh>
    <phoneticPr fontId="4"/>
  </si>
  <si>
    <t>生計を一にする親族数（４号関係）</t>
    <rPh sb="0" eb="2">
      <t>セイケイ</t>
    </rPh>
    <rPh sb="3" eb="4">
      <t>イチ</t>
    </rPh>
    <rPh sb="7" eb="9">
      <t>シンゾク</t>
    </rPh>
    <rPh sb="9" eb="10">
      <t>スウ</t>
    </rPh>
    <rPh sb="12" eb="13">
      <t>ゴウ</t>
    </rPh>
    <rPh sb="13" eb="15">
      <t>カンケイ</t>
    </rPh>
    <phoneticPr fontId="4"/>
  </si>
  <si>
    <t>A（先入金）</t>
    <phoneticPr fontId="4"/>
  </si>
  <si>
    <t>B（後入金）</t>
    <rPh sb="2" eb="3">
      <t>アト</t>
    </rPh>
    <rPh sb="3" eb="5">
      <t>ニュウキン</t>
    </rPh>
    <phoneticPr fontId="4"/>
  </si>
  <si>
    <t>AB同時取立の場合</t>
    <rPh sb="2" eb="4">
      <t>ドウジ</t>
    </rPh>
    <rPh sb="4" eb="6">
      <t>トリタテ</t>
    </rPh>
    <rPh sb="7" eb="9">
      <t>バアイ</t>
    </rPh>
    <phoneticPr fontId="4"/>
  </si>
  <si>
    <t>Bのみの場合</t>
    <rPh sb="4" eb="6">
      <t>バアイ</t>
    </rPh>
    <phoneticPr fontId="2"/>
  </si>
  <si>
    <t>AB合算の場合</t>
    <rPh sb="2" eb="4">
      <t>ガッサン</t>
    </rPh>
    <rPh sb="5" eb="7">
      <t>バアイ</t>
    </rPh>
    <phoneticPr fontId="2"/>
  </si>
  <si>
    <t>給料等の月額</t>
    <phoneticPr fontId="4"/>
  </si>
  <si>
    <t>Aのみの場合</t>
    <phoneticPr fontId="2"/>
  </si>
  <si>
    <t>内訳</t>
    <rPh sb="0" eb="2">
      <t>ウチワケ</t>
    </rPh>
    <phoneticPr fontId="2"/>
  </si>
  <si>
    <t>体面維持費（５号）</t>
    <rPh sb="0" eb="2">
      <t>タイメン</t>
    </rPh>
    <rPh sb="2" eb="5">
      <t>イジヒ</t>
    </rPh>
    <rPh sb="7" eb="8">
      <t>ゴウ</t>
    </rPh>
    <phoneticPr fontId="2"/>
  </si>
  <si>
    <t>　二　地方税法第三百二十一条の三（個人の市町村民税の特別徴収）その他の規定によりその給料等につき特別徴収の方法によつて徴収される道府県民税及び市町村民税に相当する金額</t>
    <phoneticPr fontId="2"/>
  </si>
  <si>
    <t>　四　滞納者（その者と生計を一にする親族を含む。）に対し、これらの者が所得を有しないものとして、生活保護法（昭和二十五年法律第百四十四号）第十二条（生活扶助）に規定する生活扶助の給付を行うこととした場合におけるその扶助の基準となる金額で給料等の支給の基礎となつた期間に応ずるものを勘案して政令で定める金額</t>
    <phoneticPr fontId="2"/>
  </si>
  <si>
    <t>　五　その給料等の金額から前各号に掲げる金額の合計額を控除した金額の百分の二十に相当する金額（その金額が前号に掲げる金額の二倍に相当する金額をこえるときは、当該金額）</t>
    <phoneticPr fontId="2"/>
  </si>
  <si>
    <t>　三　健康保険法（大正十一年法律第七十号）第百六十七条第一項（報酬からの保険料の控除）その他の法令の規定によりその給料等から控除される社会保険料（所得税法第七十四条第二項（社会保険料控除）に規定する社会保険料をいう。）に相当する金額</t>
    <phoneticPr fontId="2"/>
  </si>
  <si>
    <t>　一　所得税法第百八十三条（給与所得に係る源泉徴収義務）、第百九十条（年末調整）、第百九十二条（年末調整に係る不足額の徴収）又は第二百十二条（非居住者等の所得に係る源泉徴収義務）の規定によりその給料等につき徴収される所得税に相当する金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</si>
</sst>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m&quot;月&quot;d&quot;日&quot;;@"/>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4"/>
      <name val="ＭＳ Ｐゴシック"/>
      <family val="3"/>
      <charset val="128"/>
    </font>
    <font>
      <sz val="6"/>
      <name val="ＭＳ Ｐゴシック"/>
      <family val="3"/>
      <charset val="128"/>
    </font>
    <font>
      <sz val="20"/>
      <name val="ＭＳ Ｐゴシック"/>
      <family val="3"/>
      <charset val="128"/>
    </font>
    <font>
      <sz val="16"/>
      <name val="ＭＳ Ｐゴシック"/>
      <family val="3"/>
      <charset val="128"/>
    </font>
    <font>
      <sz val="16"/>
      <color theme="1"/>
      <name val="ＭＳ Ｐゴシック"/>
      <family val="3"/>
      <charset val="128"/>
    </font>
    <font>
      <sz val="10"/>
      <name val="ＭＳ Ｐゴシック"/>
      <family val="3"/>
      <charset val="128"/>
    </font>
    <font>
      <sz val="10"/>
      <color theme="1"/>
      <name val="ＭＳ Ｐゴシック"/>
      <family val="3"/>
      <charset val="128"/>
    </font>
    <font>
      <sz val="11"/>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xf numFmtId="176" fontId="10" fillId="0" borderId="0">
      <alignment vertical="center"/>
    </xf>
  </cellStyleXfs>
  <cellXfs count="31">
    <xf numFmtId="0" fontId="0" fillId="0" borderId="0" xfId="0">
      <alignment vertical="center"/>
    </xf>
    <xf numFmtId="38" fontId="6" fillId="4" borderId="7" xfId="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wrapText="1"/>
    </xf>
    <xf numFmtId="0" fontId="6" fillId="3" borderId="4" xfId="0" applyFont="1" applyFill="1" applyBorder="1" applyAlignment="1">
      <alignment horizontal="left" vertical="center" wrapText="1"/>
    </xf>
    <xf numFmtId="38" fontId="6" fillId="3" borderId="5" xfId="1" applyFont="1" applyFill="1" applyBorder="1" applyAlignment="1" applyProtection="1">
      <alignment horizontal="right" vertical="center" wrapText="1"/>
    </xf>
    <xf numFmtId="0" fontId="8" fillId="3" borderId="2" xfId="0" applyFont="1" applyFill="1" applyBorder="1" applyAlignment="1">
      <alignment horizontal="left" vertical="center" wrapText="1"/>
    </xf>
    <xf numFmtId="0" fontId="0" fillId="0" borderId="0" xfId="0" applyAlignment="1"/>
    <xf numFmtId="0" fontId="0" fillId="0" borderId="0" xfId="0" applyAlignment="1">
      <alignment horizontal="left"/>
    </xf>
    <xf numFmtId="0" fontId="0" fillId="0" borderId="0" xfId="0" applyAlignment="1">
      <alignment horizontal="left" indent="1"/>
    </xf>
    <xf numFmtId="0" fontId="6" fillId="2" borderId="8"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1" xfId="0" applyFont="1" applyFill="1" applyBorder="1" applyAlignment="1">
      <alignment horizontal="center" vertical="center"/>
    </xf>
    <xf numFmtId="0" fontId="0" fillId="0" borderId="2" xfId="0" applyBorder="1">
      <alignment vertical="center"/>
    </xf>
    <xf numFmtId="38" fontId="8" fillId="3" borderId="2" xfId="1" applyFont="1" applyFill="1" applyBorder="1" applyAlignment="1" applyProtection="1">
      <alignment horizontal="right" vertical="center" wrapText="1"/>
    </xf>
    <xf numFmtId="38" fontId="6" fillId="4" borderId="12" xfId="1" applyFont="1" applyFill="1" applyBorder="1" applyAlignment="1" applyProtection="1">
      <alignment horizontal="right" vertical="center" wrapText="1"/>
      <protection locked="0"/>
    </xf>
    <xf numFmtId="0" fontId="11" fillId="3" borderId="4" xfId="0" applyFont="1" applyFill="1" applyBorder="1" applyAlignment="1">
      <alignment horizontal="left" vertical="center" wrapText="1"/>
    </xf>
    <xf numFmtId="38" fontId="6" fillId="3" borderId="1" xfId="1" applyFont="1" applyFill="1" applyBorder="1" applyAlignment="1" applyProtection="1">
      <alignment horizontal="right" vertical="center" wrapText="1"/>
      <protection locked="0"/>
    </xf>
    <xf numFmtId="38" fontId="6" fillId="3" borderId="2" xfId="1" applyFont="1" applyFill="1" applyBorder="1" applyAlignment="1" applyProtection="1">
      <alignment horizontal="right" vertical="center" wrapText="1"/>
      <protection locked="0"/>
    </xf>
    <xf numFmtId="38" fontId="6" fillId="4" borderId="6" xfId="1" applyFont="1" applyFill="1" applyBorder="1" applyAlignment="1" applyProtection="1">
      <alignment horizontal="right" vertical="center" wrapText="1"/>
      <protection locked="0"/>
    </xf>
    <xf numFmtId="38" fontId="6" fillId="4" borderId="9" xfId="1" applyFont="1" applyFill="1" applyBorder="1" applyAlignment="1" applyProtection="1">
      <alignment horizontal="right" vertical="center" wrapText="1"/>
      <protection locked="0"/>
    </xf>
    <xf numFmtId="38" fontId="6" fillId="3" borderId="13" xfId="1" applyFont="1" applyFill="1" applyBorder="1" applyAlignment="1">
      <alignment horizontal="right" vertical="center"/>
    </xf>
    <xf numFmtId="38" fontId="6" fillId="3" borderId="3" xfId="1" applyFont="1" applyFill="1" applyBorder="1" applyAlignment="1">
      <alignment horizontal="right" vertical="center"/>
    </xf>
    <xf numFmtId="38" fontId="6" fillId="3" borderId="14" xfId="1" applyFont="1" applyFill="1" applyBorder="1" applyAlignment="1" applyProtection="1">
      <alignment horizontal="right" vertical="center" wrapText="1"/>
      <protection locked="0"/>
    </xf>
    <xf numFmtId="38" fontId="7" fillId="5" borderId="2" xfId="1" applyFont="1" applyFill="1" applyBorder="1" applyAlignment="1">
      <alignment vertical="center" wrapText="1"/>
    </xf>
    <xf numFmtId="38" fontId="8" fillId="3" borderId="3" xfId="1" applyFont="1" applyFill="1" applyBorder="1" applyAlignment="1">
      <alignment horizontal="right" vertical="center"/>
    </xf>
    <xf numFmtId="38" fontId="9" fillId="3" borderId="2" xfId="1" applyFont="1" applyFill="1" applyBorder="1" applyAlignment="1">
      <alignment vertical="center" wrapText="1"/>
    </xf>
    <xf numFmtId="0" fontId="6" fillId="5" borderId="4" xfId="0" applyFont="1" applyFill="1" applyBorder="1" applyAlignment="1">
      <alignment horizontal="left" vertical="center" wrapText="1"/>
    </xf>
    <xf numFmtId="38" fontId="7" fillId="5" borderId="15" xfId="1" applyFont="1" applyFill="1" applyBorder="1" applyAlignment="1">
      <alignmen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cellXfs>
  <cellStyles count="4">
    <cellStyle name="桁区切り" xfId="1" builtinId="6"/>
    <cellStyle name="桁区切り 2" xfId="2" xr:uid="{66FFCC6E-73FB-4920-AA96-13C65C4C25A0}"/>
    <cellStyle name="標準" xfId="0" builtinId="0"/>
    <cellStyle name="標準 5" xfId="3" xr:uid="{1B578BAF-BB2C-4A07-8DB1-A4F26D1452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B558C-D996-4B17-9401-F19C0A97B0E7}">
  <sheetPr codeName="Sheet1"/>
  <dimension ref="A1:D28"/>
  <sheetViews>
    <sheetView tabSelected="1" zoomScale="85" zoomScaleNormal="85" workbookViewId="0">
      <selection activeCell="B5" sqref="B5"/>
    </sheetView>
  </sheetViews>
  <sheetFormatPr defaultRowHeight="18" x14ac:dyDescent="0.45"/>
  <cols>
    <col min="1" max="1" width="35.69921875" customWidth="1"/>
    <col min="2" max="4" width="25.69921875" customWidth="1"/>
    <col min="6" max="6" width="20" customWidth="1"/>
    <col min="7" max="7" width="16.69921875" customWidth="1"/>
  </cols>
  <sheetData>
    <row r="1" spans="1:4" ht="9" customHeight="1" thickBot="1" x14ac:dyDescent="0.5"/>
    <row r="2" spans="1:4" ht="28.8" thickBot="1" x14ac:dyDescent="0.5">
      <c r="A2" s="28" t="s">
        <v>0</v>
      </c>
      <c r="B2" s="29"/>
      <c r="C2" s="29"/>
      <c r="D2" s="30"/>
    </row>
    <row r="3" spans="1:4" ht="24" thickBot="1" x14ac:dyDescent="0.5">
      <c r="A3" s="2"/>
      <c r="B3" s="9" t="s">
        <v>26</v>
      </c>
      <c r="C3" s="10" t="s">
        <v>27</v>
      </c>
      <c r="D3" s="11" t="s">
        <v>28</v>
      </c>
    </row>
    <row r="4" spans="1:4" ht="34.950000000000003" customHeight="1" thickBot="1" x14ac:dyDescent="0.5">
      <c r="A4" s="3" t="s">
        <v>1</v>
      </c>
      <c r="B4" s="18">
        <v>0</v>
      </c>
      <c r="C4" s="1">
        <v>0</v>
      </c>
      <c r="D4" s="4">
        <f>D16</f>
        <v>0</v>
      </c>
    </row>
    <row r="5" spans="1:4" ht="34.950000000000003" customHeight="1" thickBot="1" x14ac:dyDescent="0.5">
      <c r="A5" s="15" t="s">
        <v>22</v>
      </c>
      <c r="B5" s="18">
        <v>0</v>
      </c>
      <c r="C5" s="1">
        <v>0</v>
      </c>
      <c r="D5" s="4">
        <f>D17</f>
        <v>0</v>
      </c>
    </row>
    <row r="6" spans="1:4" ht="34.950000000000003" customHeight="1" thickBot="1" x14ac:dyDescent="0.5">
      <c r="A6" s="15" t="s">
        <v>23</v>
      </c>
      <c r="B6" s="19">
        <v>0</v>
      </c>
      <c r="C6" s="14">
        <v>0</v>
      </c>
      <c r="D6" s="4">
        <f>D18</f>
        <v>0</v>
      </c>
    </row>
    <row r="7" spans="1:4" ht="34.950000000000003" customHeight="1" thickBot="1" x14ac:dyDescent="0.5">
      <c r="A7" s="15" t="s">
        <v>24</v>
      </c>
      <c r="B7" s="18">
        <v>0</v>
      </c>
      <c r="C7" s="1">
        <v>0</v>
      </c>
      <c r="D7" s="4">
        <f>D19</f>
        <v>0</v>
      </c>
    </row>
    <row r="8" spans="1:4" ht="34.950000000000003" customHeight="1" thickBot="1" x14ac:dyDescent="0.5">
      <c r="A8" s="15" t="s">
        <v>25</v>
      </c>
      <c r="B8" s="18">
        <v>0</v>
      </c>
      <c r="C8" s="20"/>
      <c r="D8" s="21"/>
    </row>
    <row r="9" spans="1:4" ht="34.950000000000003" customHeight="1" x14ac:dyDescent="0.45">
      <c r="A9" s="15" t="s">
        <v>21</v>
      </c>
      <c r="B9" s="16">
        <f t="shared" ref="B9:D10" si="0">B21</f>
        <v>0</v>
      </c>
      <c r="C9" s="16">
        <f t="shared" si="0"/>
        <v>0</v>
      </c>
      <c r="D9" s="4">
        <f t="shared" si="0"/>
        <v>0</v>
      </c>
    </row>
    <row r="10" spans="1:4" ht="34.950000000000003" customHeight="1" x14ac:dyDescent="0.45">
      <c r="A10" s="15" t="s">
        <v>34</v>
      </c>
      <c r="B10" s="22">
        <f t="shared" si="0"/>
        <v>0</v>
      </c>
      <c r="C10" s="17">
        <f t="shared" si="0"/>
        <v>0</v>
      </c>
      <c r="D10" s="4">
        <f t="shared" si="0"/>
        <v>0</v>
      </c>
    </row>
    <row r="11" spans="1:4" ht="34.950000000000003" customHeight="1" x14ac:dyDescent="0.45">
      <c r="A11" s="26" t="s">
        <v>6</v>
      </c>
      <c r="B11" s="23">
        <f>MAX(0, B24)</f>
        <v>0</v>
      </c>
      <c r="C11" s="27">
        <f>MAX(0, D24-MAX(B24,0))</f>
        <v>0</v>
      </c>
      <c r="D11" s="23">
        <f>MAX(0, D24)</f>
        <v>0</v>
      </c>
    </row>
    <row r="13" spans="1:4" ht="18" customHeight="1" x14ac:dyDescent="0.45"/>
    <row r="14" spans="1:4" ht="18" customHeight="1" x14ac:dyDescent="0.45">
      <c r="A14" t="s">
        <v>9</v>
      </c>
    </row>
    <row r="15" spans="1:4" ht="18" customHeight="1" x14ac:dyDescent="0.45">
      <c r="A15" s="12" t="s">
        <v>33</v>
      </c>
      <c r="B15" s="12" t="s">
        <v>32</v>
      </c>
      <c r="C15" s="12" t="s">
        <v>29</v>
      </c>
      <c r="D15" s="12" t="s">
        <v>30</v>
      </c>
    </row>
    <row r="16" spans="1:4" ht="18" customHeight="1" x14ac:dyDescent="0.45">
      <c r="A16" s="5" t="s">
        <v>31</v>
      </c>
      <c r="B16" s="13">
        <f>ROUNDDOWN(B4, -3)</f>
        <v>0</v>
      </c>
      <c r="C16" s="13">
        <f>ROUNDDOWN(C4, -3)</f>
        <v>0</v>
      </c>
      <c r="D16" s="13">
        <f t="shared" ref="D16:D22" si="1">B16+C16</f>
        <v>0</v>
      </c>
    </row>
    <row r="17" spans="1:4" ht="18" customHeight="1" x14ac:dyDescent="0.45">
      <c r="A17" s="5" t="s">
        <v>3</v>
      </c>
      <c r="B17" s="13">
        <f>ROUNDUP(B5, -3)</f>
        <v>0</v>
      </c>
      <c r="C17" s="13">
        <f t="shared" ref="B17:C19" si="2">ROUNDUP(C5, -3)</f>
        <v>0</v>
      </c>
      <c r="D17" s="13">
        <f t="shared" si="1"/>
        <v>0</v>
      </c>
    </row>
    <row r="18" spans="1:4" ht="18" customHeight="1" x14ac:dyDescent="0.45">
      <c r="A18" s="5" t="s">
        <v>4</v>
      </c>
      <c r="B18" s="13">
        <f t="shared" si="2"/>
        <v>0</v>
      </c>
      <c r="C18" s="13">
        <f t="shared" si="2"/>
        <v>0</v>
      </c>
      <c r="D18" s="13">
        <f t="shared" si="1"/>
        <v>0</v>
      </c>
    </row>
    <row r="19" spans="1:4" ht="18" customHeight="1" x14ac:dyDescent="0.45">
      <c r="A19" s="5" t="s">
        <v>5</v>
      </c>
      <c r="B19" s="13">
        <f t="shared" si="2"/>
        <v>0</v>
      </c>
      <c r="C19" s="13">
        <f t="shared" si="2"/>
        <v>0</v>
      </c>
      <c r="D19" s="13">
        <f t="shared" si="1"/>
        <v>0</v>
      </c>
    </row>
    <row r="20" spans="1:4" ht="18" customHeight="1" x14ac:dyDescent="0.45">
      <c r="A20" s="5" t="s">
        <v>2</v>
      </c>
      <c r="B20" s="13">
        <f>ROUNDUP(B17,-3)+ROUNDUP(B18,-3)+ROUNDUP(B19,-3)</f>
        <v>0</v>
      </c>
      <c r="C20" s="13">
        <f>ROUNDUP(C17,-3)+ROUNDUP(C18,-3)+ROUNDUP(C19,-3)</f>
        <v>0</v>
      </c>
      <c r="D20" s="13">
        <f t="shared" si="1"/>
        <v>0</v>
      </c>
    </row>
    <row r="21" spans="1:4" ht="18" customHeight="1" x14ac:dyDescent="0.45">
      <c r="A21" s="5" t="s">
        <v>21</v>
      </c>
      <c r="B21" s="13">
        <f>MIN(107000 + 48000*B8, B16-B20)</f>
        <v>0</v>
      </c>
      <c r="C21" s="13">
        <f>IF(C16=0,0,MAX(0, -(B16-B20-(107000 + 48000 * B8))))</f>
        <v>0</v>
      </c>
      <c r="D21" s="13">
        <f t="shared" si="1"/>
        <v>0</v>
      </c>
    </row>
    <row r="22" spans="1:4" ht="18" customHeight="1" x14ac:dyDescent="0.45">
      <c r="A22" s="5" t="s">
        <v>34</v>
      </c>
      <c r="B22" s="13">
        <f>IF(ROUNDUP((B16-B20-B21)*0.2,-3) &gt; 2*(107000 + 48000*B8),2*(107000 + 48000*B8), ROUNDUP((B16-B20-B21)*0.2,-3))</f>
        <v>0</v>
      </c>
      <c r="C22" s="13">
        <f>MAX(0,
  IF(
    ROUNDUP((C16-C20-C21)*0.2,-3) &gt; 2*MIN(107000 + 48000*B8, C16-C20),
    MIN(107000 + 48000*B8, C16-C20),
    ROUNDUP((C16-C20-C21)*0.2,-3)
  )
)</f>
        <v>0</v>
      </c>
      <c r="D22" s="13">
        <f t="shared" si="1"/>
        <v>0</v>
      </c>
    </row>
    <row r="23" spans="1:4" ht="18" customHeight="1" x14ac:dyDescent="0.45">
      <c r="A23" s="5" t="s">
        <v>7</v>
      </c>
      <c r="B23" s="13">
        <f>B8</f>
        <v>0</v>
      </c>
      <c r="C23" s="24"/>
      <c r="D23" s="24"/>
    </row>
    <row r="24" spans="1:4" ht="18" customHeight="1" x14ac:dyDescent="0.45">
      <c r="A24" s="5" t="s">
        <v>8</v>
      </c>
      <c r="B24" s="25">
        <f>ROUNDDOWN((ROUNDDOWN(B16,-3)-B20-(107000+B23*48000))*0.8,-3)</f>
        <v>-85000</v>
      </c>
      <c r="C24" s="25">
        <f>MAX(0, D24-MAX(B24,0))</f>
        <v>0</v>
      </c>
      <c r="D24" s="25">
        <f>ROUNDDOWN((ROUNDDOWN(D16,-3)-D20-(107000+B23*48000))*0.8,-3)</f>
        <v>-85000</v>
      </c>
    </row>
    <row r="25" spans="1:4" ht="18" customHeight="1" x14ac:dyDescent="0.45"/>
    <row r="26" spans="1:4" ht="18" customHeight="1" x14ac:dyDescent="0.45"/>
    <row r="27" spans="1:4" ht="18" customHeight="1" x14ac:dyDescent="0.45"/>
    <row r="28" spans="1:4" ht="18" customHeight="1" x14ac:dyDescent="0.45"/>
  </sheetData>
  <mergeCells count="1">
    <mergeCell ref="A2:D2"/>
  </mergeCells>
  <phoneticPr fontId="2"/>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2A3FB-1523-4A04-A2F7-75B1A4187A43}">
  <sheetPr codeName="Sheet2"/>
  <dimension ref="A1:A17"/>
  <sheetViews>
    <sheetView workbookViewId="0">
      <selection activeCell="B10" sqref="B10"/>
    </sheetView>
  </sheetViews>
  <sheetFormatPr defaultRowHeight="18" x14ac:dyDescent="0.45"/>
  <sheetData>
    <row r="1" spans="1:1" x14ac:dyDescent="0.45">
      <c r="A1" s="6" t="s">
        <v>10</v>
      </c>
    </row>
    <row r="2" spans="1:1" x14ac:dyDescent="0.45">
      <c r="A2" s="6"/>
    </row>
    <row r="3" spans="1:1" x14ac:dyDescent="0.45">
      <c r="A3" s="7" t="s">
        <v>11</v>
      </c>
    </row>
    <row r="4" spans="1:1" x14ac:dyDescent="0.45">
      <c r="A4" s="7" t="s">
        <v>12</v>
      </c>
    </row>
    <row r="5" spans="1:1" x14ac:dyDescent="0.45">
      <c r="A5" t="s">
        <v>39</v>
      </c>
    </row>
    <row r="6" spans="1:1" x14ac:dyDescent="0.45">
      <c r="A6" t="s">
        <v>35</v>
      </c>
    </row>
    <row r="7" spans="1:1" x14ac:dyDescent="0.45">
      <c r="A7" t="s">
        <v>38</v>
      </c>
    </row>
    <row r="8" spans="1:1" x14ac:dyDescent="0.45">
      <c r="A8" t="s">
        <v>36</v>
      </c>
    </row>
    <row r="9" spans="1:1" x14ac:dyDescent="0.45">
      <c r="A9" t="s">
        <v>37</v>
      </c>
    </row>
    <row r="10" spans="1:1" x14ac:dyDescent="0.45">
      <c r="A10" s="7" t="s">
        <v>13</v>
      </c>
    </row>
    <row r="11" spans="1:1" x14ac:dyDescent="0.45">
      <c r="A11" s="7" t="s">
        <v>14</v>
      </c>
    </row>
    <row r="12" spans="1:1" x14ac:dyDescent="0.45">
      <c r="A12" s="7" t="s">
        <v>15</v>
      </c>
    </row>
    <row r="13" spans="1:1" x14ac:dyDescent="0.45">
      <c r="A13" s="8" t="s">
        <v>16</v>
      </c>
    </row>
    <row r="14" spans="1:1" x14ac:dyDescent="0.45">
      <c r="A14" s="8" t="s">
        <v>17</v>
      </c>
    </row>
    <row r="15" spans="1:1" x14ac:dyDescent="0.45">
      <c r="A15" s="8" t="s">
        <v>18</v>
      </c>
    </row>
    <row r="16" spans="1:1" x14ac:dyDescent="0.45">
      <c r="A16" s="8" t="s">
        <v>19</v>
      </c>
    </row>
    <row r="17" spans="1:1" x14ac:dyDescent="0.45">
      <c r="A17" s="7" t="s">
        <v>20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簡易計算表</vt:lpstr>
      <vt:lpstr>根拠法令</vt:lpstr>
      <vt:lpstr>簡易計算表!Print_Area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森下　碧月</dc:creator>
  <cp:lastModifiedBy>森下　碧月</cp:lastModifiedBy>
  <cp:lastPrinted>2026-04-07T05:13:05Z</cp:lastPrinted>
  <dcterms:created xsi:type="dcterms:W3CDTF">2026-02-25T05:43:58Z</dcterms:created>
  <dcterms:modified xsi:type="dcterms:W3CDTF">2026-04-14T07:27:48Z</dcterms:modified>
</cp:coreProperties>
</file>