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1366EF9A-38FB-42A6-B5E9-B1DCC2A136B8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別紙１" sheetId="4" state="hidden" r:id="rId1"/>
    <sheet name="別紙１－１" sheetId="6" r:id="rId2"/>
    <sheet name="別紙１－２" sheetId="7" r:id="rId3"/>
    <sheet name="別紙１－３" sheetId="8" r:id="rId4"/>
    <sheet name="×別紙３ (2)" sheetId="5" state="hidden" r:id="rId5"/>
  </sheets>
  <definedNames>
    <definedName name="_xlnm.Print_Area" localSheetId="4">'×別紙３ (2)'!$A$1:$N$18</definedName>
    <definedName name="_xlnm.Print_Area" localSheetId="0">別紙１!$A$1:$L$56</definedName>
    <definedName name="_xlnm.Print_Area" localSheetId="1">'別紙１－１'!$A$1:$O$28</definedName>
    <definedName name="_xlnm.Print_Area" localSheetId="2">'別紙１－２'!$A$1:$T$33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8" l="1"/>
  <c r="L24" i="8" s="1"/>
  <c r="I24" i="8"/>
  <c r="K24" i="8" s="1"/>
  <c r="B4" i="8"/>
  <c r="C4" i="8"/>
  <c r="D4" i="8"/>
  <c r="E4" i="8"/>
  <c r="F4" i="8"/>
  <c r="G4" i="8"/>
  <c r="A6" i="8"/>
  <c r="B6" i="8"/>
  <c r="C6" i="8"/>
  <c r="D6" i="8"/>
  <c r="E6" i="8"/>
  <c r="F6" i="8"/>
  <c r="G6" i="8"/>
  <c r="A8" i="8"/>
  <c r="B8" i="8"/>
  <c r="C8" i="8"/>
  <c r="D8" i="8"/>
  <c r="E8" i="8"/>
  <c r="F8" i="8"/>
  <c r="G8" i="8"/>
  <c r="A10" i="8"/>
  <c r="B10" i="8"/>
  <c r="C10" i="8"/>
  <c r="D10" i="8"/>
  <c r="E10" i="8"/>
  <c r="F10" i="8"/>
  <c r="G10" i="8"/>
  <c r="A12" i="8"/>
  <c r="B12" i="8"/>
  <c r="C12" i="8"/>
  <c r="D12" i="8"/>
  <c r="E12" i="8"/>
  <c r="F12" i="8"/>
  <c r="G12" i="8"/>
  <c r="A14" i="8"/>
  <c r="B14" i="8"/>
  <c r="C14" i="8"/>
  <c r="D14" i="8"/>
  <c r="E14" i="8"/>
  <c r="F14" i="8"/>
  <c r="G14" i="8"/>
  <c r="A16" i="8"/>
  <c r="B16" i="8"/>
  <c r="C16" i="8"/>
  <c r="D16" i="8"/>
  <c r="E16" i="8"/>
  <c r="F16" i="8"/>
  <c r="G16" i="8"/>
  <c r="A18" i="8"/>
  <c r="B18" i="8"/>
  <c r="C18" i="8"/>
  <c r="D18" i="8"/>
  <c r="E18" i="8"/>
  <c r="F18" i="8"/>
  <c r="G18" i="8"/>
  <c r="A20" i="8"/>
  <c r="B20" i="8"/>
  <c r="C20" i="8"/>
  <c r="D20" i="8"/>
  <c r="E20" i="8"/>
  <c r="F20" i="8"/>
  <c r="G20" i="8"/>
  <c r="A22" i="8"/>
  <c r="B22" i="8"/>
  <c r="C22" i="8"/>
  <c r="D22" i="8"/>
  <c r="E22" i="8"/>
  <c r="F22" i="8"/>
  <c r="G22" i="8"/>
  <c r="I24" i="6"/>
  <c r="M25" i="6"/>
  <c r="J32" i="7"/>
  <c r="Q26" i="7"/>
  <c r="Q12" i="7"/>
  <c r="R12" i="7" s="1"/>
  <c r="Q20" i="7"/>
  <c r="Q21" i="7" s="1"/>
  <c r="C6" i="7"/>
  <c r="D6" i="7"/>
  <c r="E6" i="7"/>
  <c r="F6" i="7"/>
  <c r="G6" i="7"/>
  <c r="H6" i="7"/>
  <c r="J6" i="6"/>
  <c r="J8" i="6"/>
  <c r="J10" i="6"/>
  <c r="J12" i="6"/>
  <c r="J14" i="6"/>
  <c r="J16" i="6"/>
  <c r="J18" i="6"/>
  <c r="J20" i="6"/>
  <c r="J22" i="6"/>
  <c r="J24" i="6"/>
  <c r="J4" i="6"/>
  <c r="B4" i="6"/>
  <c r="C4" i="6"/>
  <c r="D4" i="6"/>
  <c r="E4" i="6"/>
  <c r="F4" i="6"/>
  <c r="G4" i="6"/>
  <c r="A6" i="6"/>
  <c r="B6" i="6"/>
  <c r="C6" i="6"/>
  <c r="D6" i="6"/>
  <c r="E6" i="6"/>
  <c r="F6" i="6"/>
  <c r="G6" i="6"/>
  <c r="A8" i="6"/>
  <c r="B8" i="6"/>
  <c r="C8" i="6"/>
  <c r="D8" i="6"/>
  <c r="E8" i="6"/>
  <c r="F8" i="6"/>
  <c r="G8" i="6"/>
  <c r="A10" i="6"/>
  <c r="B10" i="6"/>
  <c r="C10" i="6"/>
  <c r="D10" i="6"/>
  <c r="E10" i="6"/>
  <c r="F10" i="6"/>
  <c r="G10" i="6"/>
  <c r="A12" i="6"/>
  <c r="B12" i="6"/>
  <c r="C12" i="6"/>
  <c r="D12" i="6"/>
  <c r="E12" i="6"/>
  <c r="F12" i="6"/>
  <c r="G12" i="6"/>
  <c r="A14" i="6"/>
  <c r="B14" i="6"/>
  <c r="C14" i="6"/>
  <c r="D14" i="6"/>
  <c r="E14" i="6"/>
  <c r="F14" i="6"/>
  <c r="G14" i="6"/>
  <c r="A16" i="6"/>
  <c r="B16" i="6"/>
  <c r="C16" i="6"/>
  <c r="D16" i="6"/>
  <c r="E16" i="6"/>
  <c r="F16" i="6"/>
  <c r="G16" i="6"/>
  <c r="A18" i="6"/>
  <c r="B18" i="6"/>
  <c r="C18" i="6"/>
  <c r="D18" i="6"/>
  <c r="E18" i="6"/>
  <c r="F18" i="6"/>
  <c r="G18" i="6"/>
  <c r="A20" i="6"/>
  <c r="B20" i="6"/>
  <c r="C20" i="6"/>
  <c r="D20" i="6"/>
  <c r="E20" i="6"/>
  <c r="F20" i="6"/>
  <c r="G20" i="6"/>
  <c r="A22" i="6"/>
  <c r="B22" i="6"/>
  <c r="C22" i="6"/>
  <c r="D22" i="6"/>
  <c r="E22" i="6"/>
  <c r="F22" i="6"/>
  <c r="G22" i="6"/>
  <c r="J54" i="4"/>
  <c r="I54" i="4"/>
  <c r="R13" i="7"/>
  <c r="N25" i="6"/>
  <c r="K25" i="6"/>
  <c r="K27" i="7"/>
  <c r="J28" i="7"/>
  <c r="Q27" i="7"/>
  <c r="R27" i="7"/>
  <c r="K28" i="7"/>
  <c r="R26" i="7"/>
  <c r="O27" i="7"/>
  <c r="B8" i="7"/>
  <c r="C8" i="7"/>
  <c r="D8" i="7"/>
  <c r="E8" i="7"/>
  <c r="F8" i="7"/>
  <c r="G8" i="7"/>
  <c r="H8" i="7"/>
  <c r="B10" i="7"/>
  <c r="C10" i="7"/>
  <c r="D10" i="7"/>
  <c r="E10" i="7"/>
  <c r="F10" i="7"/>
  <c r="G10" i="7"/>
  <c r="H10" i="7"/>
  <c r="B12" i="7"/>
  <c r="C12" i="7"/>
  <c r="D12" i="7"/>
  <c r="E12" i="7"/>
  <c r="F12" i="7"/>
  <c r="G12" i="7"/>
  <c r="H12" i="7"/>
  <c r="B14" i="7"/>
  <c r="C14" i="7"/>
  <c r="D14" i="7"/>
  <c r="E14" i="7"/>
  <c r="F14" i="7"/>
  <c r="G14" i="7"/>
  <c r="H14" i="7"/>
  <c r="B16" i="7"/>
  <c r="C16" i="7"/>
  <c r="D16" i="7"/>
  <c r="E16" i="7"/>
  <c r="F16" i="7"/>
  <c r="G16" i="7"/>
  <c r="H16" i="7"/>
  <c r="B18" i="7"/>
  <c r="C18" i="7"/>
  <c r="D18" i="7"/>
  <c r="E18" i="7"/>
  <c r="F18" i="7"/>
  <c r="G18" i="7"/>
  <c r="H18" i="7"/>
  <c r="B20" i="7"/>
  <c r="C20" i="7"/>
  <c r="D20" i="7"/>
  <c r="E20" i="7"/>
  <c r="F20" i="7"/>
  <c r="G20" i="7"/>
  <c r="H20" i="7"/>
  <c r="B22" i="7"/>
  <c r="J55" i="4"/>
  <c r="J25" i="4"/>
  <c r="J26" i="4"/>
  <c r="I25" i="4"/>
  <c r="C22" i="7"/>
  <c r="D22" i="7"/>
  <c r="E22" i="7"/>
  <c r="F22" i="7"/>
  <c r="G22" i="7"/>
  <c r="H22" i="7"/>
  <c r="B24" i="7"/>
  <c r="C24" i="7"/>
  <c r="D24" i="7"/>
  <c r="E24" i="7"/>
  <c r="F24" i="7"/>
  <c r="G24" i="7"/>
  <c r="H24" i="7"/>
  <c r="B26" i="7"/>
  <c r="C26" i="7"/>
  <c r="D26" i="7"/>
  <c r="E26" i="7"/>
  <c r="F26" i="7"/>
  <c r="G26" i="7"/>
  <c r="H26" i="7"/>
  <c r="K26" i="6"/>
  <c r="O25" i="6"/>
  <c r="K27" i="6"/>
  <c r="M16" i="5"/>
  <c r="L16" i="5"/>
  <c r="J16" i="5"/>
  <c r="I16" i="5"/>
  <c r="K14" i="7" l="1"/>
  <c r="Q13" i="7"/>
  <c r="J14" i="7"/>
  <c r="K13" i="7"/>
  <c r="O13" i="7"/>
  <c r="J22" i="7"/>
  <c r="R20" i="7"/>
  <c r="R21" i="7"/>
  <c r="K22" i="7" s="1"/>
  <c r="K21" i="7"/>
  <c r="O21" i="7"/>
  <c r="M24" i="8"/>
  <c r="N24" i="8" s="1"/>
  <c r="I26" i="8" s="1"/>
  <c r="H26" i="8" l="1"/>
  <c r="H2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13" authorId="0" shapeId="0" xr:uid="{522D6158-42A6-48E6-AABC-AB5601E16732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28.5％未満の場合に記入する</t>
        </r>
      </text>
    </comment>
    <comment ref="P13" authorId="0" shapeId="0" xr:uid="{58BC6B60-D8EB-4DF8-A3E4-7C00E90860E9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28.5％未満の場合に記入する</t>
        </r>
        <r>
          <rPr>
            <sz val="14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Q31" authorId="0" shapeId="0" xr:uid="{BA8AB7DB-CB3D-4A3B-A47E-F0B103DC6DAD}">
      <text>
        <r>
          <rPr>
            <b/>
            <sz val="14"/>
            <color indexed="81"/>
            <rFont val="游ゴシック"/>
            <family val="3"/>
            <charset val="128"/>
            <scheme val="minor"/>
          </rPr>
          <t>達成、未達成を選択</t>
        </r>
      </text>
    </comment>
  </commentList>
</comments>
</file>

<file path=xl/sharedStrings.xml><?xml version="1.0" encoding="utf-8"?>
<sst xmlns="http://schemas.openxmlformats.org/spreadsheetml/2006/main" count="556" uniqueCount="151">
  <si>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</si>
  <si>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</si>
  <si>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</si>
  <si>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</si>
  <si>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</si>
  <si>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</si>
  <si>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</si>
  <si>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休工</t>
    <rPh sb="0" eb="2">
      <t>キュウコウ</t>
    </rPh>
    <phoneticPr fontId="1"/>
  </si>
  <si>
    <t>振替休工</t>
    <rPh sb="0" eb="2">
      <t>フリカエ</t>
    </rPh>
    <rPh sb="2" eb="4">
      <t>キュウコウ</t>
    </rPh>
    <phoneticPr fontId="1"/>
  </si>
  <si>
    <t>雨天休工</t>
    <rPh sb="0" eb="2">
      <t>ウテン</t>
    </rPh>
    <rPh sb="2" eb="4">
      <t>キュウコウ</t>
    </rPh>
    <phoneticPr fontId="1"/>
  </si>
  <si>
    <t>週間数</t>
    <rPh sb="0" eb="2">
      <t>シュウカン</t>
    </rPh>
    <rPh sb="2" eb="3">
      <t>スウ</t>
    </rPh>
    <phoneticPr fontId="1"/>
  </si>
  <si>
    <t>□</t>
  </si>
  <si>
    <t>－</t>
    <phoneticPr fontId="1"/>
  </si>
  <si>
    <t>計</t>
    <rPh sb="0" eb="1">
      <t>ケイ</t>
    </rPh>
    <phoneticPr fontId="1"/>
  </si>
  <si>
    <t>→後片付け期間</t>
    <rPh sb="1" eb="4">
      <t>アトカタヅ</t>
    </rPh>
    <rPh sb="5" eb="7">
      <t>キカン</t>
    </rPh>
    <phoneticPr fontId="1"/>
  </si>
  <si>
    <t>準備期間←</t>
    <rPh sb="0" eb="2">
      <t>ジュンビ</t>
    </rPh>
    <rPh sb="2" eb="4">
      <t>キカン</t>
    </rPh>
    <phoneticPr fontId="1"/>
  </si>
  <si>
    <t>土日休工
週間数</t>
    <rPh sb="0" eb="2">
      <t>ドニチ</t>
    </rPh>
    <rPh sb="2" eb="4">
      <t>キュウコウ</t>
    </rPh>
    <rPh sb="5" eb="7">
      <t>シュウカン</t>
    </rPh>
    <rPh sb="7" eb="8">
      <t>スウ</t>
    </rPh>
    <phoneticPr fontId="1"/>
  </si>
  <si>
    <t>夏季休暇（３日間）</t>
    <rPh sb="0" eb="2">
      <t>カキ</t>
    </rPh>
    <rPh sb="2" eb="4">
      <t>キュウカ</t>
    </rPh>
    <rPh sb="6" eb="7">
      <t>ヒ</t>
    </rPh>
    <rPh sb="7" eb="8">
      <t>カン</t>
    </rPh>
    <phoneticPr fontId="1"/>
  </si>
  <si>
    <t>工事成績評定</t>
    <rPh sb="0" eb="2">
      <t>コウジ</t>
    </rPh>
    <rPh sb="2" eb="4">
      <t>セイセキ</t>
    </rPh>
    <rPh sb="4" eb="6">
      <t>ヒョウテイ</t>
    </rPh>
    <phoneticPr fontId="1"/>
  </si>
  <si>
    <t>日数</t>
    <rPh sb="0" eb="2">
      <t>ニッスウ</t>
    </rPh>
    <phoneticPr fontId="1"/>
  </si>
  <si>
    <t>休工日数</t>
    <rPh sb="0" eb="2">
      <t>キュウコウ</t>
    </rPh>
    <rPh sb="2" eb="4">
      <t>ニッスウ</t>
    </rPh>
    <phoneticPr fontId="1"/>
  </si>
  <si>
    <t>　（□：工事実施日）</t>
    <phoneticPr fontId="1"/>
  </si>
  <si>
    <t>※　国民の祝日に関する法律（昭和23年法律第178号）に規定する休日</t>
    <phoneticPr fontId="1"/>
  </si>
  <si>
    <t>３日間×0.5週間＝1.5週間
（１日当たり休工の週0.5週間分として加算する。）</t>
    <rPh sb="1" eb="3">
      <t>カカン</t>
    </rPh>
    <rPh sb="7" eb="9">
      <t>シュウカン</t>
    </rPh>
    <rPh sb="13" eb="15">
      <t>シュウカン</t>
    </rPh>
    <phoneticPr fontId="1"/>
  </si>
  <si>
    <t>地元条件による同一週の振替休工は認める。</t>
    <rPh sb="0" eb="2">
      <t>ジモト</t>
    </rPh>
    <rPh sb="2" eb="4">
      <t>ジョウケン</t>
    </rPh>
    <rPh sb="7" eb="9">
      <t>ドウイツ</t>
    </rPh>
    <rPh sb="9" eb="10">
      <t>シュウ</t>
    </rPh>
    <rPh sb="11" eb="13">
      <t>フリカエ</t>
    </rPh>
    <rPh sb="13" eb="15">
      <t>キュウコウ</t>
    </rPh>
    <rPh sb="16" eb="17">
      <t>ミト</t>
    </rPh>
    <phoneticPr fontId="1"/>
  </si>
  <si>
    <t>地元条件による振替休工であるが、振替が同一週でないことからカウントしない。</t>
    <rPh sb="0" eb="2">
      <t>ジモト</t>
    </rPh>
    <rPh sb="2" eb="4">
      <t>ジョウケン</t>
    </rPh>
    <rPh sb="7" eb="9">
      <t>フリカエ</t>
    </rPh>
    <rPh sb="9" eb="11">
      <t>キュウコウ</t>
    </rPh>
    <rPh sb="16" eb="18">
      <t>フリカエ</t>
    </rPh>
    <rPh sb="19" eb="21">
      <t>ドウイツ</t>
    </rPh>
    <rPh sb="21" eb="22">
      <t>シュウ</t>
    </rPh>
    <phoneticPr fontId="1"/>
  </si>
  <si>
    <t>上記の休工日数に含む。</t>
    <rPh sb="0" eb="2">
      <t>ジョウキ</t>
    </rPh>
    <rPh sb="3" eb="5">
      <t>キュウコウ</t>
    </rPh>
    <rPh sb="5" eb="7">
      <t>ニッスウ</t>
    </rPh>
    <rPh sb="8" eb="9">
      <t>フク</t>
    </rPh>
    <phoneticPr fontId="1"/>
  </si>
  <si>
    <t>夏季休暇は非対象期間とする。</t>
    <rPh sb="0" eb="2">
      <t>カキ</t>
    </rPh>
    <rPh sb="2" eb="4">
      <t>キュウカ</t>
    </rPh>
    <rPh sb="5" eb="6">
      <t>ヒ</t>
    </rPh>
    <rPh sb="6" eb="8">
      <t>タイショウ</t>
    </rPh>
    <rPh sb="8" eb="10">
      <t>キカン</t>
    </rPh>
    <phoneticPr fontId="1"/>
  </si>
  <si>
    <t>準備期間は非対象期間とする。</t>
    <rPh sb="0" eb="2">
      <t>ジュンビ</t>
    </rPh>
    <rPh sb="2" eb="4">
      <t>キカン</t>
    </rPh>
    <rPh sb="5" eb="8">
      <t>ヒタイショウ</t>
    </rPh>
    <rPh sb="8" eb="10">
      <t>キカン</t>
    </rPh>
    <phoneticPr fontId="1"/>
  </si>
  <si>
    <t>後片付け期間は非対象期間とする。</t>
    <rPh sb="0" eb="3">
      <t>アトカタヅ</t>
    </rPh>
    <rPh sb="4" eb="6">
      <t>キカン</t>
    </rPh>
    <rPh sb="7" eb="10">
      <t>ヒタイショウ</t>
    </rPh>
    <rPh sb="10" eb="12">
      <t>キカン</t>
    </rPh>
    <phoneticPr fontId="1"/>
  </si>
  <si>
    <t>備　　考</t>
    <rPh sb="0" eb="1">
      <t>ビ</t>
    </rPh>
    <rPh sb="3" eb="4">
      <t>コウ</t>
    </rPh>
    <phoneticPr fontId="1"/>
  </si>
  <si>
    <t>夏季休暇は非対象期間とし、これにより土曜日が欠けるため0.5週間としてカウントする。</t>
    <rPh sb="0" eb="2">
      <t>カキ</t>
    </rPh>
    <rPh sb="2" eb="4">
      <t>キュウカ</t>
    </rPh>
    <rPh sb="5" eb="8">
      <t>ヒタイショウ</t>
    </rPh>
    <rPh sb="8" eb="10">
      <t>キカン</t>
    </rPh>
    <rPh sb="18" eb="21">
      <t>ドヨウビ</t>
    </rPh>
    <rPh sb="22" eb="23">
      <t>カ</t>
    </rPh>
    <rPh sb="30" eb="32">
      <t>シュウカン</t>
    </rPh>
    <phoneticPr fontId="1"/>
  </si>
  <si>
    <t>後片付け期間は非対象期間とし、これにより土曜日が欠けるため0.5週間とするが、日曜日に工事を実施（振替休工なし）したためカウントしない。</t>
    <phoneticPr fontId="1"/>
  </si>
  <si>
    <t>日曜日、土曜日に工事を実施（振替休工なし）したためカウントしない。</t>
    <rPh sb="0" eb="3">
      <t>ニチヨウビ</t>
    </rPh>
    <rPh sb="4" eb="7">
      <t>ドヨウビ</t>
    </rPh>
    <rPh sb="8" eb="10">
      <t>コウジ</t>
    </rPh>
    <rPh sb="11" eb="13">
      <t>ジッシ</t>
    </rPh>
    <phoneticPr fontId="1"/>
  </si>
  <si>
    <t>5.5週間/8.5週間＝64.7％（&lt;90％）のため評価対象外</t>
    <rPh sb="9" eb="11">
      <t>シュウカン</t>
    </rPh>
    <rPh sb="26" eb="28">
      <t>ヒョウカ</t>
    </rPh>
    <rPh sb="28" eb="30">
      <t>タイショウ</t>
    </rPh>
    <rPh sb="30" eb="31">
      <t>ガイ</t>
    </rPh>
    <phoneticPr fontId="1"/>
  </si>
  <si>
    <t>経費の補正</t>
    <rPh sb="0" eb="2">
      <t>ケイヒ</t>
    </rPh>
    <rPh sb="3" eb="5">
      <t>ホセイ</t>
    </rPh>
    <phoneticPr fontId="1"/>
  </si>
  <si>
    <t>必要休工日数 62×（2／7）＝17.7日
現場の休工日数は、16日（＜17.7日）なので補正対象外</t>
    <rPh sb="0" eb="2">
      <t>ヒツヨウ</t>
    </rPh>
    <rPh sb="2" eb="4">
      <t>キュウコウ</t>
    </rPh>
    <rPh sb="4" eb="6">
      <t>ニッスウ</t>
    </rPh>
    <rPh sb="20" eb="21">
      <t>ニチ</t>
    </rPh>
    <rPh sb="22" eb="24">
      <t>ゲンバ</t>
    </rPh>
    <rPh sb="25" eb="27">
      <t>キュウコウ</t>
    </rPh>
    <rPh sb="27" eb="29">
      <t>ニッスウ</t>
    </rPh>
    <rPh sb="33" eb="34">
      <t>ニチ</t>
    </rPh>
    <rPh sb="40" eb="41">
      <t>ニチ</t>
    </rPh>
    <rPh sb="45" eb="47">
      <t>ホセイ</t>
    </rPh>
    <rPh sb="47" eb="49">
      <t>タイショウ</t>
    </rPh>
    <rPh sb="49" eb="50">
      <t>ガイ</t>
    </rPh>
    <phoneticPr fontId="1"/>
  </si>
  <si>
    <t>雨天による振替休工は認めない。ただし、監督員に前日までに連絡（電話やメールで可）をした場合は、振替休工と認めます。</t>
    <rPh sb="0" eb="2">
      <t>ウテン</t>
    </rPh>
    <rPh sb="5" eb="7">
      <t>フリカエ</t>
    </rPh>
    <rPh sb="7" eb="9">
      <t>キュウコウ</t>
    </rPh>
    <rPh sb="10" eb="11">
      <t>ミト</t>
    </rPh>
    <rPh sb="52" eb="53">
      <t>ミト</t>
    </rPh>
    <phoneticPr fontId="1"/>
  </si>
  <si>
    <t>土曜日に工事を実施（振替休工なし）したため、カウントしない。</t>
    <rPh sb="0" eb="3">
      <t>ドヨウビ</t>
    </rPh>
    <rPh sb="4" eb="6">
      <t>コウジ</t>
    </rPh>
    <rPh sb="7" eb="9">
      <t>ジッシ</t>
    </rPh>
    <phoneticPr fontId="1"/>
  </si>
  <si>
    <r>
      <t>休日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※</t>
    </r>
    <r>
      <rPr>
        <b/>
        <sz val="14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</si>
  <si>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準備期間は非対象期間とし、これにより日曜日が欠けるため、0.5週間としてカウントする。</t>
    <rPh sb="0" eb="2">
      <t>ジュンビ</t>
    </rPh>
    <rPh sb="2" eb="4">
      <t>キカン</t>
    </rPh>
    <rPh sb="5" eb="8">
      <t>ヒタイショウ</t>
    </rPh>
    <rPh sb="8" eb="10">
      <t>キカン</t>
    </rPh>
    <rPh sb="18" eb="21">
      <t>ニチヨウビ</t>
    </rPh>
    <rPh sb="22" eb="23">
      <t>カ</t>
    </rPh>
    <rPh sb="31" eb="33">
      <t>シュウカン</t>
    </rPh>
    <phoneticPr fontId="1"/>
  </si>
  <si>
    <r>
      <t>休日</t>
    </r>
    <r>
      <rPr>
        <b/>
        <vertAlign val="superscript"/>
        <sz val="16"/>
        <color theme="1"/>
        <rFont val="游ゴシック"/>
        <family val="3"/>
        <charset val="128"/>
        <scheme val="minor"/>
      </rPr>
      <t>※</t>
    </r>
    <r>
      <rPr>
        <b/>
        <sz val="16"/>
        <color theme="1"/>
        <rFont val="游ゴシック"/>
        <family val="3"/>
        <charset val="128"/>
        <scheme val="minor"/>
      </rPr>
      <t>休工</t>
    </r>
    <rPh sb="0" eb="2">
      <t>キュウジツ</t>
    </rPh>
    <rPh sb="3" eb="5">
      <t>キュウコウ</t>
    </rPh>
    <phoneticPr fontId="1"/>
  </si>
  <si>
    <t>✖使用しない：週休２日制工事（参考）休工週間数及び休工日数の算出方法</t>
    <rPh sb="1" eb="3">
      <t>シヨウ</t>
    </rPh>
    <rPh sb="7" eb="14">
      <t>シュウキュウフツカセイコウジ</t>
    </rPh>
    <rPh sb="15" eb="17">
      <t>サンコウ</t>
    </rPh>
    <rPh sb="18" eb="20">
      <t>キュウコウ</t>
    </rPh>
    <rPh sb="20" eb="22">
      <t>シュウカン</t>
    </rPh>
    <rPh sb="22" eb="23">
      <t>スウ</t>
    </rPh>
    <rPh sb="23" eb="24">
      <t>オヨ</t>
    </rPh>
    <rPh sb="25" eb="27">
      <t>キュウコウ</t>
    </rPh>
    <rPh sb="27" eb="29">
      <t>ニッスウ</t>
    </rPh>
    <rPh sb="30" eb="32">
      <t>サンシュツ</t>
    </rPh>
    <rPh sb="32" eb="34">
      <t>ホウホウ</t>
    </rPh>
    <phoneticPr fontId="1"/>
  </si>
  <si>
    <t>※1　国民の祝日に関する法律（昭和23年法律第178号）に規定する休日</t>
    <phoneticPr fontId="1"/>
  </si>
  <si>
    <t>※2　小数第2位切り捨て</t>
    <rPh sb="3" eb="6">
      <t>ショウスウダイ</t>
    </rPh>
    <rPh sb="7" eb="8">
      <t>イ</t>
    </rPh>
    <rPh sb="8" eb="9">
      <t>キ</t>
    </rPh>
    <rPh sb="10" eb="11">
      <t>ス</t>
    </rPh>
    <phoneticPr fontId="1"/>
  </si>
  <si>
    <t>週休２日取得率（工事成績評定：要領 第５条）　、　休工割合（経費の補正：要領 第７条）</t>
    <rPh sb="0" eb="2">
      <t>シュウキュウ</t>
    </rPh>
    <rPh sb="3" eb="4">
      <t>ニチ</t>
    </rPh>
    <rPh sb="4" eb="7">
      <t>シュトクリツ</t>
    </rPh>
    <rPh sb="8" eb="10">
      <t>コウジ</t>
    </rPh>
    <rPh sb="25" eb="27">
      <t>キュウコウ</t>
    </rPh>
    <rPh sb="27" eb="29">
      <t>ワリアイ</t>
    </rPh>
    <rPh sb="30" eb="32">
      <t>ケイヒ</t>
    </rPh>
    <rPh sb="33" eb="35">
      <t>ホセイ</t>
    </rPh>
    <phoneticPr fontId="1"/>
  </si>
  <si>
    <t>施工開始日が火～土曜日の場合、施工開始日を含む週を対象期間から除く。
また、施工開始日が月曜日の場合は、施工開始日を前日の日曜日とする。</t>
    <rPh sb="0" eb="2">
      <t>セコウ</t>
    </rPh>
    <rPh sb="2" eb="5">
      <t>カイシビ</t>
    </rPh>
    <rPh sb="6" eb="7">
      <t>カ</t>
    </rPh>
    <rPh sb="8" eb="11">
      <t>ドヨウビ</t>
    </rPh>
    <rPh sb="12" eb="14">
      <t>バアイ</t>
    </rPh>
    <rPh sb="15" eb="17">
      <t>セコウ</t>
    </rPh>
    <rPh sb="17" eb="20">
      <t>カイシビ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カイシビ</t>
    </rPh>
    <rPh sb="44" eb="46">
      <t>ゲツヨウ</t>
    </rPh>
    <rPh sb="46" eb="47">
      <t>ニチ</t>
    </rPh>
    <rPh sb="48" eb="50">
      <t>バアイ</t>
    </rPh>
    <rPh sb="52" eb="54">
      <t>セコウ</t>
    </rPh>
    <rPh sb="54" eb="57">
      <t>カイシビ</t>
    </rPh>
    <rPh sb="58" eb="60">
      <t>ゼンジツ</t>
    </rPh>
    <rPh sb="61" eb="64">
      <t>ニチヨウビ</t>
    </rPh>
    <phoneticPr fontId="1"/>
  </si>
  <si>
    <t>施工完了日が日～木曜日の場合、施工完了日を含む週を対象期間から除く。
また、施工完了日が金曜日の場合は、施工完了日を翌日の土曜日とする。</t>
    <rPh sb="0" eb="2">
      <t>セコウ</t>
    </rPh>
    <rPh sb="2" eb="5">
      <t>カンリョウビ</t>
    </rPh>
    <rPh sb="6" eb="7">
      <t>ニチ</t>
    </rPh>
    <rPh sb="8" eb="11">
      <t>モクヨウビ</t>
    </rPh>
    <rPh sb="12" eb="14">
      <t>バアイ</t>
    </rPh>
    <rPh sb="15" eb="17">
      <t>セコウ</t>
    </rPh>
    <rPh sb="17" eb="20">
      <t>カンリョウビ</t>
    </rPh>
    <rPh sb="21" eb="22">
      <t>フク</t>
    </rPh>
    <rPh sb="23" eb="24">
      <t>シュウ</t>
    </rPh>
    <rPh sb="25" eb="27">
      <t>タイショウ</t>
    </rPh>
    <rPh sb="27" eb="29">
      <t>キカン</t>
    </rPh>
    <rPh sb="31" eb="32">
      <t>ノゾ</t>
    </rPh>
    <rPh sb="38" eb="40">
      <t>セコウ</t>
    </rPh>
    <rPh sb="40" eb="43">
      <t>カンリョウビ</t>
    </rPh>
    <rPh sb="44" eb="47">
      <t>キンヨウビ</t>
    </rPh>
    <rPh sb="48" eb="50">
      <t>バアイ</t>
    </rPh>
    <rPh sb="52" eb="54">
      <t>セコウ</t>
    </rPh>
    <rPh sb="54" eb="57">
      <t>カンリョウビ</t>
    </rPh>
    <rPh sb="58" eb="60">
      <t>ヨクジツ</t>
    </rPh>
    <rPh sb="61" eb="64">
      <t>ドヨウビ</t>
    </rPh>
    <phoneticPr fontId="1"/>
  </si>
  <si>
    <t>－</t>
    <phoneticPr fontId="1"/>
  </si>
  <si>
    <t>－</t>
    <phoneticPr fontId="1"/>
  </si>
  <si>
    <t>－</t>
    <phoneticPr fontId="1"/>
  </si>
  <si>
    <t>年末年始休暇（６日間）</t>
    <rPh sb="0" eb="4">
      <t>ネンマツネンシ</t>
    </rPh>
    <rPh sb="4" eb="6">
      <t>キュウカ</t>
    </rPh>
    <rPh sb="8" eb="9">
      <t>ヒ</t>
    </rPh>
    <rPh sb="9" eb="10">
      <t>カン</t>
    </rPh>
    <phoneticPr fontId="1"/>
  </si>
  <si>
    <t>年末年始休暇（６日間）</t>
    <rPh sb="0" eb="2">
      <t>ネンマツ</t>
    </rPh>
    <rPh sb="2" eb="4">
      <t>ネンシ</t>
    </rPh>
    <rPh sb="4" eb="6">
      <t>キュウカ</t>
    </rPh>
    <rPh sb="8" eb="10">
      <t>ニチカン</t>
    </rPh>
    <phoneticPr fontId="1"/>
  </si>
  <si>
    <t>年末年始
休工</t>
    <rPh sb="0" eb="4">
      <t>ネンマツネンシ</t>
    </rPh>
    <rPh sb="5" eb="7">
      <t>キュウコウ</t>
    </rPh>
    <phoneticPr fontId="1"/>
  </si>
  <si>
    <t>夏季休暇（３日間）は非対象期間とする。</t>
    <rPh sb="0" eb="2">
      <t>カキ</t>
    </rPh>
    <rPh sb="2" eb="4">
      <t>キュウカ</t>
    </rPh>
    <rPh sb="6" eb="7">
      <t>ニチ</t>
    </rPh>
    <rPh sb="7" eb="8">
      <t>カン</t>
    </rPh>
    <rPh sb="10" eb="11">
      <t>ヒ</t>
    </rPh>
    <rPh sb="11" eb="13">
      <t>タイショウ</t>
    </rPh>
    <rPh sb="13" eb="15">
      <t>キカン</t>
    </rPh>
    <phoneticPr fontId="1"/>
  </si>
  <si>
    <t>年末年始休暇（６日間）は非対象期間とする。</t>
    <rPh sb="0" eb="2">
      <t>ネンマツ</t>
    </rPh>
    <rPh sb="2" eb="4">
      <t>ネンシ</t>
    </rPh>
    <rPh sb="4" eb="6">
      <t>キュウカ</t>
    </rPh>
    <rPh sb="8" eb="9">
      <t>ニチ</t>
    </rPh>
    <rPh sb="9" eb="10">
      <t>カン</t>
    </rPh>
    <rPh sb="12" eb="13">
      <t>ヒ</t>
    </rPh>
    <rPh sb="13" eb="15">
      <t>タイショウ</t>
    </rPh>
    <rPh sb="15" eb="17">
      <t>キカン</t>
    </rPh>
    <phoneticPr fontId="1"/>
  </si>
  <si>
    <t>不稼働期間</t>
    <rPh sb="0" eb="3">
      <t>フカドウ</t>
    </rPh>
    <rPh sb="3" eb="5">
      <t>キカン</t>
    </rPh>
    <phoneticPr fontId="1"/>
  </si>
  <si>
    <t>（参考）「週休２日取得率」、「休工割合」の算出方法 ①</t>
    <rPh sb="1" eb="3">
      <t>サンコウ</t>
    </rPh>
    <rPh sb="21" eb="23">
      <t>サンシュツ</t>
    </rPh>
    <rPh sb="23" eb="25">
      <t>ホウホウ</t>
    </rPh>
    <phoneticPr fontId="1"/>
  </si>
  <si>
    <t>（参考）「週休２日取得率」、「休工割合」の算出方法 ②</t>
    <rPh sb="1" eb="3">
      <t>サンコウ</t>
    </rPh>
    <rPh sb="21" eb="23">
      <t>サンシュツ</t>
    </rPh>
    <rPh sb="23" eb="25">
      <t>ホウホウ</t>
    </rPh>
    <phoneticPr fontId="1"/>
  </si>
  <si>
    <t>年末年始休暇として６日間を超える場合は、カウントする。</t>
    <rPh sb="0" eb="2">
      <t>ネンマツ</t>
    </rPh>
    <rPh sb="2" eb="4">
      <t>ネンシ</t>
    </rPh>
    <rPh sb="4" eb="6">
      <t>キュウカ</t>
    </rPh>
    <rPh sb="10" eb="11">
      <t>ニチ</t>
    </rPh>
    <rPh sb="11" eb="12">
      <t>カン</t>
    </rPh>
    <rPh sb="13" eb="14">
      <t>コ</t>
    </rPh>
    <rPh sb="16" eb="18">
      <t>バアイ</t>
    </rPh>
    <phoneticPr fontId="1"/>
  </si>
  <si>
    <t>天候（降雨・積雪等）以外の理由により休工する場合は、不稼働期間としてカウントしない。</t>
    <rPh sb="0" eb="2">
      <t>テンコウ</t>
    </rPh>
    <rPh sb="3" eb="5">
      <t>コウウ</t>
    </rPh>
    <rPh sb="6" eb="8">
      <t>セキセツ</t>
    </rPh>
    <rPh sb="8" eb="9">
      <t>ナド</t>
    </rPh>
    <rPh sb="10" eb="12">
      <t>イガイ</t>
    </rPh>
    <rPh sb="13" eb="15">
      <t>リユウ</t>
    </rPh>
    <rPh sb="18" eb="20">
      <t>キュウコウ</t>
    </rPh>
    <rPh sb="22" eb="24">
      <t>バアイ</t>
    </rPh>
    <rPh sb="26" eb="29">
      <t>フカドウ</t>
    </rPh>
    <rPh sb="29" eb="31">
      <t>キカン</t>
    </rPh>
    <phoneticPr fontId="1"/>
  </si>
  <si>
    <t>天候（降雨・積雪等）による休工は、休工としてカウントする。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キュウコウ</t>
    </rPh>
    <rPh sb="17" eb="19">
      <t>キュウコウ</t>
    </rPh>
    <phoneticPr fontId="1"/>
  </si>
  <si>
    <t>天候（降雨・積雪等）による振替休工は、休工としてカウントする。</t>
    <rPh sb="0" eb="2">
      <t>テンコウ</t>
    </rPh>
    <rPh sb="3" eb="5">
      <t>コウウ</t>
    </rPh>
    <rPh sb="6" eb="8">
      <t>セキセツ</t>
    </rPh>
    <rPh sb="8" eb="9">
      <t>ナド</t>
    </rPh>
    <rPh sb="13" eb="15">
      <t>フリカエ</t>
    </rPh>
    <rPh sb="15" eb="17">
      <t>キュウコウ</t>
    </rPh>
    <rPh sb="19" eb="21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</si>
  <si>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施工開始日</t>
    </r>
    <r>
      <rPr>
        <sz val="14"/>
        <color theme="1"/>
        <rFont val="HGｺﾞｼｯｸM"/>
        <family val="3"/>
        <charset val="128"/>
      </rPr>
      <t xml:space="preserve">
□</t>
    </r>
    <rPh sb="0" eb="5">
      <t>セコウカイシビ</t>
    </rPh>
    <phoneticPr fontId="1"/>
  </si>
  <si>
    <r>
      <t>休日</t>
    </r>
    <r>
      <rPr>
        <b/>
        <vertAlign val="superscript"/>
        <sz val="14"/>
        <color theme="1"/>
        <rFont val="HGｺﾞｼｯｸM"/>
        <family val="3"/>
        <charset val="128"/>
      </rPr>
      <t xml:space="preserve">※1
</t>
    </r>
    <r>
      <rPr>
        <b/>
        <sz val="14"/>
        <color theme="1"/>
        <rFont val="HGｺﾞｼｯｸM"/>
        <family val="3"/>
        <charset val="128"/>
      </rPr>
      <t>休工</t>
    </r>
    <rPh sb="0" eb="2">
      <t>キュウジツ</t>
    </rPh>
    <rPh sb="5" eb="7">
      <t>キュウコウ</t>
    </rPh>
    <phoneticPr fontId="1"/>
  </si>
  <si>
    <r>
      <rPr>
        <b/>
        <sz val="14"/>
        <color rgb="FFFF0000"/>
        <rFont val="HGｺﾞｼｯｸM"/>
        <family val="3"/>
        <charset val="128"/>
      </rPr>
      <t>施工完了日</t>
    </r>
    <r>
      <rPr>
        <sz val="14"/>
        <color theme="1"/>
        <rFont val="HGｺﾞｼｯｸM"/>
        <family val="3"/>
        <charset val="128"/>
      </rPr>
      <t xml:space="preserve">
□</t>
    </r>
    <rPh sb="0" eb="2">
      <t>セコウ</t>
    </rPh>
    <rPh sb="2" eb="5">
      <t>カンリョウビ</t>
    </rPh>
    <phoneticPr fontId="1"/>
  </si>
  <si>
    <r>
      <t>週休２日取得率 ： 16日/53日＝30.1％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工事成績評定の評価対象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16日/53日＝30.1％</t>
    </r>
    <r>
      <rPr>
        <b/>
        <sz val="12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＞28.5％(8/28) ⇒ 4週8休として経費の補正対象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75" eb="77">
      <t>チュウイ</t>
    </rPh>
    <rPh sb="88" eb="90">
      <t>イジョウ</t>
    </rPh>
    <rPh sb="91" eb="93">
      <t>バアイ</t>
    </rPh>
    <rPh sb="95" eb="97">
      <t>ヒョウカ</t>
    </rPh>
    <rPh sb="142" eb="143">
      <t>シュウ</t>
    </rPh>
    <rPh sb="144" eb="145">
      <t>キュウ</t>
    </rPh>
    <rPh sb="148" eb="150">
      <t>ケイヒ</t>
    </rPh>
    <rPh sb="151" eb="153">
      <t>ホセイ</t>
    </rPh>
    <rPh sb="181" eb="183">
      <t>ホセイ</t>
    </rPh>
    <rPh sb="185" eb="186">
      <t>シュウ</t>
    </rPh>
    <rPh sb="187" eb="188">
      <t>キュウ</t>
    </rPh>
    <rPh sb="190" eb="191">
      <t>キュウ</t>
    </rPh>
    <rPh sb="193" eb="194">
      <t>キュウ</t>
    </rPh>
    <phoneticPr fontId="1"/>
  </si>
  <si>
    <r>
      <t>週休２日取得率 ： 11日/41日＝26.8％</t>
    </r>
    <r>
      <rPr>
        <b/>
        <sz val="11"/>
        <rFont val="HGｺﾞｼｯｸM"/>
        <family val="3"/>
        <charset val="128"/>
      </rPr>
      <t>※2</t>
    </r>
    <r>
      <rPr>
        <b/>
        <sz val="16"/>
        <rFont val="HGｺﾞｼｯｸM"/>
        <family val="3"/>
        <charset val="128"/>
      </rPr>
      <t xml:space="preserve"> ＜28.5％(8/28) ⇒ 工事成績評定の評価対象外
　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（注意：成績評定は28.5％以上の場合のみ評価すること）</t>
    </r>
    <r>
      <rPr>
        <b/>
        <sz val="16"/>
        <rFont val="HGｺﾞｼｯｸM"/>
        <family val="3"/>
        <charset val="128"/>
      </rPr>
      <t xml:space="preserve">
休工割合 ： 11日/41日＝26.8％</t>
    </r>
    <r>
      <rPr>
        <b/>
        <sz val="12"/>
        <rFont val="HGｺﾞｼｯｸM"/>
        <family val="3"/>
        <charset val="128"/>
      </rPr>
      <t>※2 ：</t>
    </r>
    <r>
      <rPr>
        <b/>
        <sz val="16"/>
        <rFont val="HGｺﾞｼｯｸM"/>
        <family val="3"/>
        <charset val="128"/>
      </rPr>
      <t xml:space="preserve"> 25％以上28.5％未満 ⇒ 4週7休以上4週8休未満として経費の補正対象
　　　　　　　　　　　　　　　　　　　　</t>
    </r>
    <r>
      <rPr>
        <b/>
        <sz val="16"/>
        <color rgb="FFFF0000"/>
        <rFont val="HGｺﾞｼｯｸM"/>
        <family val="3"/>
        <charset val="128"/>
      </rPr>
      <t>　（注意：補正は4週8休、7休、6休と３パターンあり）</t>
    </r>
    <rPh sb="0" eb="2">
      <t>シュウキュウ</t>
    </rPh>
    <rPh sb="3" eb="4">
      <t>ニチ</t>
    </rPh>
    <rPh sb="4" eb="7">
      <t>シュトクリツ</t>
    </rPh>
    <rPh sb="48" eb="50">
      <t>ヒョウカ</t>
    </rPh>
    <rPh sb="52" eb="53">
      <t>ガイ</t>
    </rPh>
    <rPh sb="76" eb="78">
      <t>チュウイ</t>
    </rPh>
    <rPh sb="89" eb="91">
      <t>イジョウ</t>
    </rPh>
    <rPh sb="92" eb="94">
      <t>バアイ</t>
    </rPh>
    <rPh sb="96" eb="98">
      <t>ヒョウカ</t>
    </rPh>
    <rPh sb="131" eb="134">
      <t>パーセントイジョウ</t>
    </rPh>
    <rPh sb="139" eb="141">
      <t>ミマン</t>
    </rPh>
    <rPh sb="145" eb="146">
      <t>シュウ</t>
    </rPh>
    <rPh sb="147" eb="148">
      <t>キュウ</t>
    </rPh>
    <rPh sb="148" eb="150">
      <t>イジョウ</t>
    </rPh>
    <rPh sb="151" eb="152">
      <t>シュウ</t>
    </rPh>
    <rPh sb="153" eb="154">
      <t>キュウ</t>
    </rPh>
    <rPh sb="154" eb="156">
      <t>ミマン</t>
    </rPh>
    <rPh sb="159" eb="161">
      <t>ケイヒ</t>
    </rPh>
    <rPh sb="162" eb="164">
      <t>ホセイ</t>
    </rPh>
    <rPh sb="192" eb="194">
      <t>ホセイ</t>
    </rPh>
    <rPh sb="196" eb="197">
      <t>シュウ</t>
    </rPh>
    <rPh sb="198" eb="199">
      <t>キュウ</t>
    </rPh>
    <rPh sb="201" eb="202">
      <t>キュウ</t>
    </rPh>
    <rPh sb="204" eb="205">
      <t>キュウ</t>
    </rPh>
    <phoneticPr fontId="1"/>
  </si>
  <si>
    <t>（例）
舗装切断工</t>
    <rPh sb="1" eb="2">
      <t>レイ</t>
    </rPh>
    <rPh sb="4" eb="9">
      <t>ホソウセツダンコウ</t>
    </rPh>
    <phoneticPr fontId="1"/>
  </si>
  <si>
    <r>
      <rPr>
        <b/>
        <sz val="14"/>
        <color rgb="FFFF0000"/>
        <rFont val="HGｺﾞｼｯｸM"/>
        <family val="3"/>
        <charset val="128"/>
      </rPr>
      <t xml:space="preserve">開始対象
</t>
    </r>
    <r>
      <rPr>
        <b/>
        <sz val="14"/>
        <rFont val="HGｺﾞｼｯｸM"/>
        <family val="3"/>
        <charset val="128"/>
      </rPr>
      <t>開始日</t>
    </r>
    <r>
      <rPr>
        <sz val="14"/>
        <color theme="1"/>
        <rFont val="HGｺﾞｼｯｸM"/>
        <family val="3"/>
        <charset val="128"/>
      </rPr>
      <t xml:space="preserve">
□</t>
    </r>
    <rPh sb="0" eb="2">
      <t>カイシ</t>
    </rPh>
    <rPh sb="2" eb="4">
      <t>タイショウ</t>
    </rPh>
    <rPh sb="5" eb="8">
      <t>カイシビ</t>
    </rPh>
    <phoneticPr fontId="1"/>
  </si>
  <si>
    <t>（□：工事実施日）</t>
    <phoneticPr fontId="1"/>
  </si>
  <si>
    <t>完全週休２日実施有無</t>
    <rPh sb="0" eb="4">
      <t>カンゼンシュウキュウ</t>
    </rPh>
    <rPh sb="5" eb="6">
      <t>ニチ</t>
    </rPh>
    <rPh sb="6" eb="10">
      <t>ジッシウム</t>
    </rPh>
    <phoneticPr fontId="1"/>
  </si>
  <si>
    <t>備考</t>
    <rPh sb="0" eb="2">
      <t>ビコウ</t>
    </rPh>
    <phoneticPr fontId="1"/>
  </si>
  <si>
    <t>完全週休
２日
実施有無</t>
    <rPh sb="0" eb="4">
      <t>カンゼンシュウキュウ</t>
    </rPh>
    <rPh sb="6" eb="7">
      <t>ニチ</t>
    </rPh>
    <rPh sb="8" eb="12">
      <t>ジッシウム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</si>
  <si>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対象期間
開始日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タイショウ</t>
    </rPh>
    <rPh sb="2" eb="4">
      <t>キカン</t>
    </rPh>
    <rPh sb="5" eb="8">
      <t>カイシビ</t>
    </rPh>
    <phoneticPr fontId="1"/>
  </si>
  <si>
    <t>□</t>
    <phoneticPr fontId="1"/>
  </si>
  <si>
    <t>夏季休暇（３日間）</t>
    <rPh sb="0" eb="4">
      <t>カキキュウカ</t>
    </rPh>
    <rPh sb="6" eb="8">
      <t>ニチカン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</si>
  <si>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対象期間
終了日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タイショウ</t>
    </rPh>
    <rPh sb="2" eb="4">
      <t>キカン</t>
    </rPh>
    <rPh sb="5" eb="8">
      <t>シュウリョウビ</t>
    </rPh>
    <phoneticPr fontId="1"/>
  </si>
  <si>
    <t>→後片付期間</t>
    <rPh sb="1" eb="2">
      <t>アト</t>
    </rPh>
    <rPh sb="2" eb="4">
      <t>カタヅ</t>
    </rPh>
    <rPh sb="4" eb="6">
      <t>キカン</t>
    </rPh>
    <phoneticPr fontId="1"/>
  </si>
  <si>
    <t>完全週休２日取得率
＝（完全週休２日の達成週／対象期間中の全週間数）</t>
    <rPh sb="0" eb="4">
      <t>カンゼンシュウキュウ</t>
    </rPh>
    <rPh sb="5" eb="6">
      <t>ニチ</t>
    </rPh>
    <rPh sb="6" eb="9">
      <t>シュトクリツ</t>
    </rPh>
    <rPh sb="12" eb="16">
      <t>カンゼンシュウキュウ</t>
    </rPh>
    <rPh sb="17" eb="18">
      <t>ニチ</t>
    </rPh>
    <rPh sb="19" eb="21">
      <t>タッセイ</t>
    </rPh>
    <rPh sb="21" eb="22">
      <t>シュウ</t>
    </rPh>
    <rPh sb="23" eb="25">
      <t>タイショウ</t>
    </rPh>
    <rPh sb="25" eb="27">
      <t>キカン</t>
    </rPh>
    <rPh sb="27" eb="28">
      <t>チュウ</t>
    </rPh>
    <rPh sb="29" eb="30">
      <t>ゼン</t>
    </rPh>
    <rPh sb="30" eb="32">
      <t>シュウカン</t>
    </rPh>
    <rPh sb="32" eb="33">
      <t>スウ</t>
    </rPh>
    <phoneticPr fontId="1"/>
  </si>
  <si>
    <t>完全週休２日取得率</t>
    <rPh sb="0" eb="4">
      <t>カンゼンシュウキュウ</t>
    </rPh>
    <rPh sb="5" eb="6">
      <t>ニチ</t>
    </rPh>
    <rPh sb="6" eb="9">
      <t>シュトクリツ</t>
    </rPh>
    <phoneticPr fontId="1"/>
  </si>
  <si>
    <t>⇒　完全週休２日</t>
    <rPh sb="2" eb="6">
      <t>カンゼンシュウキュウ</t>
    </rPh>
    <rPh sb="7" eb="8">
      <t>ニチ</t>
    </rPh>
    <phoneticPr fontId="1"/>
  </si>
  <si>
    <t>（別紙１－２）月単位の週休２日工事</t>
    <rPh sb="1" eb="3">
      <t>ベッシ</t>
    </rPh>
    <rPh sb="7" eb="10">
      <t>ツキタンイ</t>
    </rPh>
    <rPh sb="11" eb="13">
      <t>シュウキュウ</t>
    </rPh>
    <rPh sb="14" eb="15">
      <t>ニチ</t>
    </rPh>
    <rPh sb="15" eb="17">
      <t>コウジ</t>
    </rPh>
    <phoneticPr fontId="1"/>
  </si>
  <si>
    <t>施工
開始日</t>
    <rPh sb="0" eb="2">
      <t>セコウ</t>
    </rPh>
    <rPh sb="3" eb="6">
      <t>カイシビ</t>
    </rPh>
    <phoneticPr fontId="1"/>
  </si>
  <si>
    <t>・</t>
    <phoneticPr fontId="1"/>
  </si>
  <si>
    <t>⇒　</t>
    <phoneticPr fontId="1"/>
  </si>
  <si>
    <t>日＝</t>
    <rPh sb="0" eb="1">
      <t>ニチ</t>
    </rPh>
    <phoneticPr fontId="1"/>
  </si>
  <si>
    <t>２月目（９月１日～９月３０日）</t>
    <rPh sb="1" eb="3">
      <t>ツキメ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</si>
  <si>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t>達成</t>
    <rPh sb="0" eb="2">
      <t>タッセイ</t>
    </rPh>
    <phoneticPr fontId="1"/>
  </si>
  <si>
    <t>未達成</t>
    <rPh sb="0" eb="3">
      <t>ミタッセイ</t>
    </rPh>
    <phoneticPr fontId="1"/>
  </si>
  <si>
    <t>※１　</t>
    <phoneticPr fontId="1"/>
  </si>
  <si>
    <t>　⇒　評価対象外</t>
    <rPh sb="3" eb="8">
      <t>ヒョウカタイショウガイ</t>
    </rPh>
    <phoneticPr fontId="1"/>
  </si>
  <si>
    <t>このケースの場合、月単位での週休2日＝</t>
    <rPh sb="6" eb="8">
      <t>バアイ</t>
    </rPh>
    <rPh sb="9" eb="12">
      <t>ツキタンイ</t>
    </rPh>
    <rPh sb="14" eb="16">
      <t>シュウキュウ</t>
    </rPh>
    <rPh sb="17" eb="18">
      <t>ニチ</t>
    </rPh>
    <phoneticPr fontId="1"/>
  </si>
  <si>
    <t>（一部の月で達成できなかったため）</t>
    <rPh sb="1" eb="3">
      <t>イチブ</t>
    </rPh>
    <rPh sb="4" eb="5">
      <t>ツキ</t>
    </rPh>
    <rPh sb="6" eb="8">
      <t>タッセイ</t>
    </rPh>
    <phoneticPr fontId="1"/>
  </si>
  <si>
    <t>（すべての月で達成しているため）</t>
    <rPh sb="5" eb="6">
      <t>ツキ</t>
    </rPh>
    <rPh sb="7" eb="9">
      <t>タッセイ</t>
    </rPh>
    <phoneticPr fontId="1"/>
  </si>
  <si>
    <t>（別紙１－１）完全週休２日（土日）</t>
    <rPh sb="1" eb="3">
      <t>ベッシ</t>
    </rPh>
    <rPh sb="7" eb="11">
      <t>カンゼンシュウキュウ</t>
    </rPh>
    <rPh sb="12" eb="13">
      <t>ニチ</t>
    </rPh>
    <rPh sb="14" eb="16">
      <t>ドニチ</t>
    </rPh>
    <phoneticPr fontId="1"/>
  </si>
  <si>
    <r>
      <rPr>
        <u/>
        <sz val="11"/>
        <color rgb="FFFF0000"/>
        <rFont val="游ゴシック"/>
        <family val="3"/>
        <charset val="128"/>
        <scheme val="minor"/>
      </rPr>
      <t>土日</t>
    </r>
    <r>
      <rPr>
        <sz val="11"/>
        <color theme="1"/>
        <rFont val="游ゴシック"/>
        <family val="3"/>
        <charset val="128"/>
        <scheme val="minor"/>
      </rPr>
      <t xml:space="preserve">
の日数</t>
    </r>
    <rPh sb="0" eb="2">
      <t>ドニチ</t>
    </rPh>
    <rPh sb="4" eb="6">
      <t>ニッスウ</t>
    </rPh>
    <phoneticPr fontId="1"/>
  </si>
  <si>
    <r>
      <rPr>
        <u/>
        <sz val="11"/>
        <color rgb="FFFF0000"/>
        <rFont val="游ゴシック"/>
        <family val="3"/>
        <charset val="128"/>
        <scheme val="minor"/>
      </rPr>
      <t>土日</t>
    </r>
    <r>
      <rPr>
        <sz val="11"/>
        <color theme="1"/>
        <rFont val="游ゴシック"/>
        <family val="3"/>
        <charset val="128"/>
        <scheme val="minor"/>
      </rPr>
      <t xml:space="preserve">の
</t>
    </r>
    <r>
      <rPr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 xml:space="preserve">日数
</t>
    </r>
    <r>
      <rPr>
        <b/>
        <sz val="11"/>
        <color theme="1"/>
        <rFont val="游ゴシック"/>
        <family val="3"/>
        <charset val="128"/>
        <scheme val="minor"/>
      </rPr>
      <t>※１</t>
    </r>
    <rPh sb="0" eb="2">
      <t>ドニチ</t>
    </rPh>
    <rPh sb="4" eb="6">
      <t>ヘイショ</t>
    </rPh>
    <rPh sb="6" eb="8">
      <t>ニッスウ</t>
    </rPh>
    <phoneticPr fontId="1"/>
  </si>
  <si>
    <t>閉所</t>
    <rPh sb="0" eb="2">
      <t>ヘイショ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</si>
  <si>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</si>
  <si>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</si>
  <si>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</si>
  <si>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</si>
  <si>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</si>
  <si>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</si>
  <si>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</si>
  <si>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閉所</t>
    <rPh sb="0" eb="2">
      <t>ヘイショ</t>
    </rPh>
    <phoneticPr fontId="1"/>
  </si>
  <si>
    <t>□</t>
    <phoneticPr fontId="1"/>
  </si>
  <si>
    <r>
      <t>振替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Ph sb="0" eb="2">
      <t>フリカエ</t>
    </rPh>
    <rPh sb="2" eb="4">
      <t>ヘイショ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</si>
  <si>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祝日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シュクジツ</t>
    </rPh>
    <phoneticPr fontId="1"/>
  </si>
  <si>
    <r>
      <t>この週の対象期間に</t>
    </r>
    <r>
      <rPr>
        <b/>
        <u/>
        <sz val="12"/>
        <color rgb="FFFF0000"/>
        <rFont val="游ゴシック"/>
        <family val="3"/>
        <charset val="128"/>
        <scheme val="minor"/>
      </rPr>
      <t>日曜日</t>
    </r>
    <r>
      <rPr>
        <b/>
        <sz val="12"/>
        <color theme="1"/>
        <rFont val="游ゴシック"/>
        <family val="3"/>
        <charset val="128"/>
        <scheme val="minor"/>
      </rPr>
      <t>しかないため、</t>
    </r>
    <r>
      <rPr>
        <b/>
        <u/>
        <sz val="12"/>
        <color rgb="FFFF0000"/>
        <rFont val="游ゴシック"/>
        <family val="3"/>
        <charset val="128"/>
        <scheme val="minor"/>
      </rPr>
      <t>日曜日（１日）</t>
    </r>
    <r>
      <rPr>
        <b/>
        <sz val="12"/>
        <color theme="1"/>
        <rFont val="游ゴシック"/>
        <family val="3"/>
        <charset val="128"/>
        <scheme val="minor"/>
      </rPr>
      <t>以上を閉所した場合は完全週休２日の達成とみなす。</t>
    </r>
    <rPh sb="4" eb="8">
      <t>タイショウキカン</t>
    </rPh>
    <rPh sb="9" eb="10">
      <t>ニチ</t>
    </rPh>
    <rPh sb="19" eb="20">
      <t>ニチ</t>
    </rPh>
    <phoneticPr fontId="1"/>
  </si>
  <si>
    <r>
      <t>この週の対象期間に</t>
    </r>
    <r>
      <rPr>
        <b/>
        <u/>
        <sz val="12"/>
        <color rgb="FFFF0000"/>
        <rFont val="游ゴシック"/>
        <family val="3"/>
        <charset val="128"/>
        <scheme val="minor"/>
      </rPr>
      <t>土曜日</t>
    </r>
    <r>
      <rPr>
        <b/>
        <sz val="12"/>
        <color theme="1"/>
        <rFont val="游ゴシック"/>
        <family val="3"/>
        <charset val="128"/>
        <scheme val="minor"/>
      </rPr>
      <t>しかないため、</t>
    </r>
    <r>
      <rPr>
        <b/>
        <u/>
        <sz val="12"/>
        <color rgb="FFFF0000"/>
        <rFont val="游ゴシック"/>
        <family val="3"/>
        <charset val="128"/>
        <scheme val="minor"/>
      </rPr>
      <t>土曜日（１日）</t>
    </r>
    <r>
      <rPr>
        <b/>
        <sz val="12"/>
        <color theme="1"/>
        <rFont val="游ゴシック"/>
        <family val="3"/>
        <charset val="128"/>
        <scheme val="minor"/>
      </rPr>
      <t xml:space="preserve">以上を閉所した場合は完全週休３日の達成とみなす。
</t>
    </r>
    <r>
      <rPr>
        <b/>
        <u/>
        <sz val="12"/>
        <color rgb="FFFF0000"/>
        <rFont val="游ゴシック"/>
        <family val="3"/>
        <charset val="128"/>
        <scheme val="minor"/>
      </rPr>
      <t>（祝日の閉所を求めない）</t>
    </r>
    <rPh sb="4" eb="8">
      <t>タイショウキカン</t>
    </rPh>
    <rPh sb="9" eb="10">
      <t>ド</t>
    </rPh>
    <rPh sb="19" eb="21">
      <t>ドヨウ</t>
    </rPh>
    <rPh sb="52" eb="54">
      <t>シュクジツ</t>
    </rPh>
    <rPh sb="55" eb="57">
      <t>ヘイショ</t>
    </rPh>
    <rPh sb="58" eb="59">
      <t>モト</t>
    </rPh>
    <phoneticPr fontId="1"/>
  </si>
  <si>
    <r>
      <t>地元条件による振替</t>
    </r>
    <r>
      <rPr>
        <b/>
        <u/>
        <sz val="12"/>
        <color rgb="FFFF0000"/>
        <rFont val="游ゴシック"/>
        <family val="3"/>
        <charset val="128"/>
        <scheme val="minor"/>
      </rPr>
      <t>閉所</t>
    </r>
    <r>
      <rPr>
        <b/>
        <sz val="12"/>
        <color rgb="FFFF0000"/>
        <rFont val="游ゴシック"/>
        <family val="3"/>
        <charset val="128"/>
        <scheme val="minor"/>
      </rPr>
      <t>であるが、振替が同一週でないことから未達成となる。</t>
    </r>
    <rPh sb="0" eb="4">
      <t>ジモトジョウケン</t>
    </rPh>
    <rPh sb="7" eb="9">
      <t>フリカエ</t>
    </rPh>
    <rPh sb="9" eb="11">
      <t>ヘイショ</t>
    </rPh>
    <rPh sb="16" eb="18">
      <t>フリカエ</t>
    </rPh>
    <rPh sb="19" eb="22">
      <t>ドウイツシュウ</t>
    </rPh>
    <rPh sb="29" eb="32">
      <t>ミタッセイ</t>
    </rPh>
    <phoneticPr fontId="1"/>
  </si>
  <si>
    <t>天候等の受注者の責によらない場合、振替閉所を認める。</t>
    <rPh sb="0" eb="3">
      <t>テンコウトウ</t>
    </rPh>
    <rPh sb="4" eb="7">
      <t>ジュチュウシャ</t>
    </rPh>
    <rPh sb="8" eb="9">
      <t>セキ</t>
    </rPh>
    <rPh sb="14" eb="16">
      <t>バアイ</t>
    </rPh>
    <rPh sb="17" eb="19">
      <t>フリカエ</t>
    </rPh>
    <rPh sb="19" eb="21">
      <t>ヘイショ</t>
    </rPh>
    <rPh sb="22" eb="23">
      <t>ミト</t>
    </rPh>
    <phoneticPr fontId="1"/>
  </si>
  <si>
    <r>
      <t>地元条件による同一週の振替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>は認める。</t>
    </r>
    <rPh sb="0" eb="4">
      <t>ジモトジョウケン</t>
    </rPh>
    <rPh sb="7" eb="10">
      <t>ドウイツシュウ</t>
    </rPh>
    <rPh sb="11" eb="13">
      <t>フリカエ</t>
    </rPh>
    <rPh sb="13" eb="15">
      <t>ヘイショ</t>
    </rPh>
    <rPh sb="16" eb="17">
      <t>ミト</t>
    </rPh>
    <phoneticPr fontId="1"/>
  </si>
  <si>
    <r>
      <t>※１　振替</t>
    </r>
    <r>
      <rPr>
        <b/>
        <u/>
        <sz val="11"/>
        <color rgb="FFFF0000"/>
        <rFont val="游ゴシック"/>
        <family val="3"/>
        <charset val="128"/>
        <scheme val="minor"/>
      </rPr>
      <t>閉所日も</t>
    </r>
    <r>
      <rPr>
        <b/>
        <sz val="11"/>
        <color theme="1"/>
        <rFont val="游ゴシック"/>
        <family val="3"/>
        <charset val="128"/>
        <scheme val="minor"/>
      </rPr>
      <t>含む</t>
    </r>
    <rPh sb="3" eb="5">
      <t>フリカエ</t>
    </rPh>
    <rPh sb="5" eb="8">
      <t>ヘイショビ</t>
    </rPh>
    <rPh sb="9" eb="10">
      <t>フク</t>
    </rPh>
    <phoneticPr fontId="1"/>
  </si>
  <si>
    <r>
      <rPr>
        <b/>
        <u/>
        <sz val="11"/>
        <color rgb="FFFF0000"/>
        <rFont val="游ゴシック"/>
        <family val="3"/>
        <charset val="128"/>
        <scheme val="minor"/>
      </rPr>
      <t>現場閉所</t>
    </r>
    <r>
      <rPr>
        <b/>
        <sz val="11"/>
        <color theme="1"/>
        <rFont val="游ゴシック"/>
        <family val="3"/>
        <charset val="128"/>
        <scheme val="minor"/>
      </rPr>
      <t>率</t>
    </r>
    <rPh sb="0" eb="4">
      <t>ゲンバヘイショ</t>
    </rPh>
    <rPh sb="4" eb="5">
      <t>リツ</t>
    </rPh>
    <phoneticPr fontId="1"/>
  </si>
  <si>
    <t>この週には、土曜日、日曜日がないため、達成となる。</t>
    <rPh sb="6" eb="9">
      <t>ドヨウビ</t>
    </rPh>
    <rPh sb="10" eb="11">
      <t>ニチ</t>
    </rPh>
    <phoneticPr fontId="1"/>
  </si>
  <si>
    <t>／</t>
    <phoneticPr fontId="1"/>
  </si>
  <si>
    <t>土曜日に工事を実施（現場閉所なし）したため未達成となる。</t>
    <rPh sb="0" eb="3">
      <t>ドヨウビ</t>
    </rPh>
    <rPh sb="4" eb="6">
      <t>コウジ</t>
    </rPh>
    <rPh sb="7" eb="9">
      <t>ジッシ</t>
    </rPh>
    <rPh sb="10" eb="14">
      <t>ゲンバヘイショ</t>
    </rPh>
    <rPh sb="21" eb="24">
      <t>ミタッセイ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</si>
  <si>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</si>
  <si>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</si>
  <si>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</si>
  <si>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</si>
  <si>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</si>
  <si>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</si>
  <si>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r>
      <t>ただし、暦上の土曜日・日曜日の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では28.5％に満たない月は、その月の土曜日・日曜日の合計日数以上の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を行っている場合に、28.5％を達成しているものとみなす。（</t>
    </r>
    <r>
      <rPr>
        <b/>
        <u/>
        <sz val="12"/>
        <color theme="1"/>
        <rFont val="游ゴシック"/>
        <family val="3"/>
        <charset val="128"/>
        <scheme val="minor"/>
      </rPr>
      <t>※１</t>
    </r>
    <r>
      <rPr>
        <sz val="12"/>
        <color theme="1"/>
        <rFont val="游ゴシック"/>
        <family val="3"/>
        <charset val="128"/>
        <scheme val="minor"/>
      </rPr>
      <t>）</t>
    </r>
    <rPh sb="4" eb="6">
      <t>コヨミジョウ</t>
    </rPh>
    <rPh sb="7" eb="10">
      <t>ドヨウビ</t>
    </rPh>
    <rPh sb="11" eb="14">
      <t>ニチヨウビ</t>
    </rPh>
    <rPh sb="15" eb="19">
      <t>ゲンバヘイショ</t>
    </rPh>
    <rPh sb="27" eb="28">
      <t>ミ</t>
    </rPh>
    <rPh sb="31" eb="32">
      <t>ツキ</t>
    </rPh>
    <rPh sb="36" eb="37">
      <t>ツキ</t>
    </rPh>
    <rPh sb="38" eb="41">
      <t>ドヨウビ</t>
    </rPh>
    <rPh sb="42" eb="45">
      <t>ニチヨウビ</t>
    </rPh>
    <rPh sb="46" eb="50">
      <t>ゴウケイニッスウ</t>
    </rPh>
    <rPh sb="50" eb="52">
      <t>イジョウ</t>
    </rPh>
    <rPh sb="53" eb="57">
      <t>ゲンバヘイショ</t>
    </rPh>
    <rPh sb="58" eb="59">
      <t>オコナ</t>
    </rPh>
    <rPh sb="63" eb="65">
      <t>バアイ</t>
    </rPh>
    <rPh sb="73" eb="75">
      <t>タッセイ</t>
    </rPh>
    <phoneticPr fontId="1"/>
  </si>
  <si>
    <r>
      <t>対象期間の開始日に関わらず、</t>
    </r>
    <r>
      <rPr>
        <b/>
        <u/>
        <sz val="12"/>
        <color theme="1"/>
        <rFont val="游ゴシック"/>
        <family val="3"/>
        <charset val="128"/>
        <scheme val="minor"/>
      </rPr>
      <t>暦上の月を一月</t>
    </r>
    <r>
      <rPr>
        <sz val="12"/>
        <color theme="1"/>
        <rFont val="游ゴシック"/>
        <family val="3"/>
        <charset val="128"/>
        <scheme val="minor"/>
      </rPr>
      <t>とし、全ての月ごとにおいて</t>
    </r>
    <r>
      <rPr>
        <u/>
        <sz val="12"/>
        <color rgb="FFFF0000"/>
        <rFont val="游ゴシック"/>
        <family val="3"/>
        <charset val="128"/>
        <scheme val="minor"/>
      </rPr>
      <t>現場閉所</t>
    </r>
    <r>
      <rPr>
        <sz val="12"/>
        <color theme="1"/>
        <rFont val="游ゴシック"/>
        <family val="3"/>
        <charset val="128"/>
        <scheme val="minor"/>
      </rPr>
      <t>率28.5％以上取得した場合に</t>
    </r>
    <r>
      <rPr>
        <b/>
        <u/>
        <sz val="12"/>
        <color theme="1"/>
        <rFont val="游ゴシック"/>
        <family val="3"/>
        <charset val="128"/>
        <scheme val="minor"/>
      </rPr>
      <t>達成</t>
    </r>
    <r>
      <rPr>
        <sz val="12"/>
        <color theme="1"/>
        <rFont val="游ゴシック"/>
        <family val="3"/>
        <charset val="128"/>
        <scheme val="minor"/>
      </rPr>
      <t>とする。</t>
    </r>
    <rPh sb="0" eb="4">
      <t>タイショウキカン</t>
    </rPh>
    <rPh sb="5" eb="8">
      <t>カイシビ</t>
    </rPh>
    <rPh sb="9" eb="10">
      <t>カカ</t>
    </rPh>
    <rPh sb="14" eb="16">
      <t>コヨミジョウ</t>
    </rPh>
    <rPh sb="17" eb="18">
      <t>ツキ</t>
    </rPh>
    <rPh sb="19" eb="21">
      <t>ヒトツキ</t>
    </rPh>
    <rPh sb="24" eb="25">
      <t>スベ</t>
    </rPh>
    <rPh sb="27" eb="28">
      <t>ツキ</t>
    </rPh>
    <rPh sb="34" eb="38">
      <t>ゲンバヘイショ</t>
    </rPh>
    <rPh sb="38" eb="39">
      <t>リツ</t>
    </rPh>
    <rPh sb="44" eb="46">
      <t>イジョウ</t>
    </rPh>
    <rPh sb="46" eb="48">
      <t>シュトク</t>
    </rPh>
    <rPh sb="50" eb="52">
      <t>バアイ</t>
    </rPh>
    <rPh sb="53" eb="55">
      <t>タッセイ</t>
    </rPh>
    <phoneticPr fontId="1"/>
  </si>
  <si>
    <t>１月目（８月３日～８月３１日）</t>
    <rPh sb="1" eb="3">
      <t>ツキメ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</si>
  <si>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r>
      <rPr>
        <b/>
        <u/>
        <sz val="12"/>
        <color rgb="FFFF0000"/>
        <rFont val="游ゴシック"/>
        <family val="3"/>
        <charset val="128"/>
        <scheme val="minor"/>
      </rPr>
      <t>現場閉所</t>
    </r>
    <r>
      <rPr>
        <b/>
        <sz val="12"/>
        <color theme="1"/>
        <rFont val="游ゴシック"/>
        <family val="3"/>
        <charset val="128"/>
        <scheme val="minor"/>
      </rPr>
      <t>日／対象期間</t>
    </r>
    <rPh sb="0" eb="4">
      <t>ゲンバヘイショ</t>
    </rPh>
    <rPh sb="4" eb="5">
      <t>ニチ</t>
    </rPh>
    <rPh sb="6" eb="10">
      <t>タイショウキカン</t>
    </rPh>
    <phoneticPr fontId="1"/>
  </si>
  <si>
    <t>対象期間内の土日は</t>
    <rPh sb="0" eb="5">
      <t>タイショウキカンナイ</t>
    </rPh>
    <rPh sb="6" eb="8">
      <t>ドニチ</t>
    </rPh>
    <phoneticPr fontId="1"/>
  </si>
  <si>
    <t>土曜日・日曜日の合計日数以上の休工を行っていないため、未達成とする。</t>
    <rPh sb="27" eb="28">
      <t>ミ</t>
    </rPh>
    <phoneticPr fontId="1"/>
  </si>
  <si>
    <t>土曜日・日曜日の合計日数以上の休工を行っているため、達成とする。</t>
    <phoneticPr fontId="1"/>
  </si>
  <si>
    <r>
      <rPr>
        <b/>
        <u/>
        <sz val="11"/>
        <color rgb="FFFF0000"/>
        <rFont val="游ゴシック"/>
        <family val="3"/>
        <charset val="128"/>
        <scheme val="minor"/>
      </rPr>
      <t>現場閉所</t>
    </r>
    <r>
      <rPr>
        <b/>
        <sz val="11"/>
        <color theme="1"/>
        <rFont val="游ゴシック"/>
        <family val="3"/>
        <charset val="128"/>
        <scheme val="minor"/>
      </rPr>
      <t>日　⇒</t>
    </r>
    <rPh sb="0" eb="4">
      <t>ゲンバヘイショ</t>
    </rPh>
    <rPh sb="4" eb="5">
      <t>ニチ</t>
    </rPh>
    <phoneticPr fontId="1"/>
  </si>
  <si>
    <t>４週８休（28.5％以上）⇒</t>
    <phoneticPr fontId="1"/>
  </si>
  <si>
    <t>祝日
□</t>
    <rPh sb="0" eb="2">
      <t>シュクジツ</t>
    </rPh>
    <phoneticPr fontId="1"/>
  </si>
  <si>
    <t>施工
完了日</t>
    <rPh sb="0" eb="2">
      <t>セコウ</t>
    </rPh>
    <rPh sb="3" eb="6">
      <t>カンリョウビ</t>
    </rPh>
    <phoneticPr fontId="1"/>
  </si>
  <si>
    <t>３月目（１０月１日～１０月１日）</t>
    <rPh sb="1" eb="3">
      <t>ツキメ</t>
    </rPh>
    <rPh sb="6" eb="7">
      <t>ガツ</t>
    </rPh>
    <rPh sb="8" eb="9">
      <t>ニチ</t>
    </rPh>
    <rPh sb="12" eb="13">
      <t>ガツ</t>
    </rPh>
    <rPh sb="14" eb="15">
      <t>ニチ</t>
    </rPh>
    <phoneticPr fontId="1"/>
  </si>
  <si>
    <t>（別紙１－３）通期の週休２日工事</t>
    <rPh sb="1" eb="3">
      <t>ベッシ</t>
    </rPh>
    <rPh sb="7" eb="9">
      <t>ツウキ</t>
    </rPh>
    <rPh sb="10" eb="12">
      <t>シュウキュウ</t>
    </rPh>
    <rPh sb="13" eb="14">
      <t>ニチ</t>
    </rPh>
    <rPh sb="14" eb="16">
      <t>コウジ</t>
    </rPh>
    <phoneticPr fontId="1"/>
  </si>
  <si>
    <t>休工率</t>
    <rPh sb="0" eb="2">
      <t>キュウコウ</t>
    </rPh>
    <rPh sb="2" eb="3">
      <t>リツ</t>
    </rPh>
    <phoneticPr fontId="1"/>
  </si>
  <si>
    <t>夏季休暇は非対象期間とする。</t>
    <rPh sb="0" eb="4">
      <t>カキキュウカ</t>
    </rPh>
    <rPh sb="5" eb="6">
      <t>ヒ</t>
    </rPh>
    <rPh sb="6" eb="10">
      <t>タイショウキカン</t>
    </rPh>
    <phoneticPr fontId="1"/>
  </si>
  <si>
    <t>発注者が対象外と明示した期間は非対象期間とする。</t>
    <rPh sb="0" eb="3">
      <t>ハッチュウシャ</t>
    </rPh>
    <rPh sb="4" eb="7">
      <t>タイショウガイ</t>
    </rPh>
    <rPh sb="8" eb="10">
      <t>メイジ</t>
    </rPh>
    <rPh sb="12" eb="14">
      <t>キカン</t>
    </rPh>
    <rPh sb="15" eb="16">
      <t>ヒ</t>
    </rPh>
    <rPh sb="16" eb="20">
      <t>タイショウキカン</t>
    </rPh>
    <phoneticPr fontId="1"/>
  </si>
  <si>
    <t>休工率</t>
    <rPh sb="0" eb="1">
      <t>キュウ</t>
    </rPh>
    <rPh sb="1" eb="2">
      <t>コウ</t>
    </rPh>
    <rPh sb="2" eb="3">
      <t>リツ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</si>
  <si>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</si>
  <si>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※１　小数第２位切捨</t>
    <rPh sb="3" eb="6">
      <t>ショウスウダイ</t>
    </rPh>
    <rPh sb="7" eb="8">
      <t>イ</t>
    </rPh>
    <rPh sb="8" eb="10">
      <t>キリス</t>
    </rPh>
    <phoneticPr fontId="1"/>
  </si>
  <si>
    <t>現場閉所</t>
    <rPh sb="0" eb="4">
      <t>ゲンバヘイショ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</si>
  <si>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祝日</t>
    </r>
    <r>
      <rPr>
        <sz val="11"/>
        <color theme="1"/>
        <rFont val="游ゴシック"/>
        <family val="3"/>
        <charset val="128"/>
        <scheme val="minor"/>
      </rPr>
      <t xml:space="preserve">
□</t>
    </r>
    <rPh sb="0" eb="2">
      <t>シュクジツ</t>
    </rPh>
    <phoneticPr fontId="1"/>
  </si>
  <si>
    <t>現場閉所</t>
    <rPh sb="0" eb="4">
      <t>ゲンバヘイショ</t>
    </rPh>
    <phoneticPr fontId="1"/>
  </si>
  <si>
    <r>
      <t>雨天</t>
    </r>
    <r>
      <rPr>
        <b/>
        <u/>
        <sz val="11"/>
        <color rgb="FFFF0000"/>
        <rFont val="游ゴシック"/>
        <family val="3"/>
        <charset val="128"/>
        <scheme val="minor"/>
      </rPr>
      <t>閉所</t>
    </r>
    <rPh sb="0" eb="2">
      <t>ウテン</t>
    </rPh>
    <rPh sb="2" eb="4">
      <t>ヘイショ</t>
    </rPh>
    <phoneticPr fontId="1"/>
  </si>
  <si>
    <r>
      <t>雨天による振替</t>
    </r>
    <r>
      <rPr>
        <u/>
        <sz val="11"/>
        <color rgb="FFFF0000"/>
        <rFont val="游ゴシック"/>
        <family val="3"/>
        <charset val="128"/>
        <scheme val="minor"/>
      </rPr>
      <t>閉所</t>
    </r>
    <r>
      <rPr>
        <sz val="11"/>
        <color theme="1"/>
        <rFont val="游ゴシック"/>
        <family val="3"/>
        <charset val="128"/>
        <scheme val="minor"/>
      </rPr>
      <t>は休工と認める。</t>
    </r>
    <rPh sb="0" eb="2">
      <t>ウテン</t>
    </rPh>
    <rPh sb="5" eb="7">
      <t>フリカエ</t>
    </rPh>
    <rPh sb="7" eb="9">
      <t>ヘイショ</t>
    </rPh>
    <phoneticPr fontId="1"/>
  </si>
  <si>
    <r>
      <rPr>
        <u/>
        <sz val="12"/>
        <color rgb="FFFF0000"/>
        <rFont val="游ゴシック"/>
        <family val="3"/>
        <charset val="128"/>
        <scheme val="minor"/>
      </rPr>
      <t>現場閉所率</t>
    </r>
    <r>
      <rPr>
        <sz val="12"/>
        <color theme="1"/>
        <rFont val="游ゴシック"/>
        <family val="3"/>
        <charset val="128"/>
        <scheme val="minor"/>
      </rPr>
      <t>＝</t>
    </r>
    <rPh sb="0" eb="4">
      <t>ゲンバヘイショ</t>
    </rPh>
    <rPh sb="4" eb="5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</si>
</sst>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&quot;＝&quot;General&quot;％&quot;"/>
    <numFmt numFmtId="178" formatCode="0.0&quot;％&quot;"/>
    <numFmt numFmtId="179" formatCode="&quot;＝　&quot;General&quot;&quot;"/>
    <numFmt numFmtId="180" formatCode="&quot;＝　&quot;General&quot;％&quot;"/>
    <numFmt numFmtId="181" formatCode="&quot;（&quot;General&quot;日/&quot;"/>
    <numFmt numFmtId="182" formatCode="General&quot;日）＝&quot;"/>
    <numFmt numFmtId="183" formatCode="General&quot;％&quot;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vertAlign val="superscript"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vertAlign val="superscript"/>
      <sz val="16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2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vertAlign val="superscript"/>
      <sz val="14"/>
      <color theme="1"/>
      <name val="HGｺﾞｼｯｸM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b/>
      <sz val="22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6"/>
      <color rgb="FFFF0000"/>
      <name val="HGｺﾞｼｯｸM"/>
      <family val="3"/>
      <charset val="128"/>
    </font>
    <font>
      <b/>
      <sz val="12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indexed="81"/>
      <name val="游ゴシック"/>
      <family val="3"/>
      <charset val="128"/>
      <scheme val="minor"/>
    </font>
    <font>
      <sz val="14"/>
      <color indexed="8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 val="double"/>
      <sz val="12"/>
      <color rgb="FFFF0000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b/>
      <sz val="14"/>
      <color rgb="FF00206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/>
      <diagonal/>
    </border>
    <border>
      <left style="hair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/>
      <diagonal/>
    </border>
    <border>
      <left style="medium">
        <color rgb="FFFF0000"/>
      </left>
      <right style="hair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auto="1"/>
      </left>
      <right style="medium">
        <color rgb="FFFF0000"/>
      </right>
      <top style="thin">
        <color auto="1"/>
      </top>
      <bottom/>
      <diagonal/>
    </border>
    <border>
      <left style="medium">
        <color auto="1"/>
      </left>
      <right style="medium">
        <color rgb="FFFF0000"/>
      </right>
      <top/>
      <bottom style="medium">
        <color rgb="FFFF0000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 style="hair">
        <color auto="1"/>
      </left>
      <right style="medium">
        <color auto="1"/>
      </right>
      <top/>
      <bottom style="medium">
        <color rgb="FFFF0000"/>
      </bottom>
      <diagonal/>
    </border>
    <border>
      <left style="medium">
        <color theme="8" tint="-0.24994659260841701"/>
      </left>
      <right style="hair">
        <color indexed="64"/>
      </right>
      <top style="medium">
        <color rgb="FFFF0000"/>
      </top>
      <bottom/>
      <diagonal/>
    </border>
    <border>
      <left style="medium">
        <color theme="8" tint="-0.24994659260841701"/>
      </left>
      <right style="hair">
        <color indexed="64"/>
      </right>
      <top/>
      <bottom style="thin">
        <color indexed="64"/>
      </bottom>
      <diagonal/>
    </border>
    <border>
      <left style="medium">
        <color theme="8" tint="-0.24994659260841701"/>
      </left>
      <right style="hair">
        <color indexed="64"/>
      </right>
      <top style="thin">
        <color indexed="64"/>
      </top>
      <bottom/>
      <diagonal/>
    </border>
    <border>
      <left style="medium">
        <color theme="8" tint="-0.24994659260841701"/>
      </left>
      <right style="hair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hair">
        <color indexed="64"/>
      </right>
      <top/>
      <bottom style="medium">
        <color theme="4" tint="-0.499984740745262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rgb="FFFF0000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 style="medium">
        <color rgb="FFFF0000"/>
      </left>
      <right style="hair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hair">
        <color theme="1"/>
      </right>
      <top style="medium">
        <color rgb="FFFF0000"/>
      </top>
      <bottom/>
      <diagonal/>
    </border>
    <border>
      <left style="medium">
        <color rgb="FFFF0000"/>
      </left>
      <right style="hair">
        <color theme="1"/>
      </right>
      <top/>
      <bottom style="thin">
        <color theme="1"/>
      </bottom>
      <diagonal/>
    </border>
    <border>
      <left style="hair">
        <color indexed="64"/>
      </left>
      <right style="medium">
        <color rgb="FF002060"/>
      </right>
      <top/>
      <bottom style="medium">
        <color rgb="FF002060"/>
      </bottom>
      <diagonal/>
    </border>
    <border>
      <left style="hair">
        <color indexed="64"/>
      </left>
      <right style="hair">
        <color indexed="64"/>
      </right>
      <top/>
      <bottom style="medium">
        <color rgb="FF002060"/>
      </bottom>
      <diagonal/>
    </border>
    <border>
      <left style="hair">
        <color indexed="64"/>
      </left>
      <right style="medium">
        <color rgb="FF002060"/>
      </right>
      <top style="medium">
        <color rgb="FFFF0000"/>
      </top>
      <bottom/>
      <diagonal/>
    </border>
    <border>
      <left style="hair">
        <color indexed="64"/>
      </left>
      <right style="medium">
        <color rgb="FF002060"/>
      </right>
      <top/>
      <bottom style="thin">
        <color indexed="64"/>
      </bottom>
      <diagonal/>
    </border>
    <border>
      <left style="hair">
        <color indexed="64"/>
      </left>
      <right style="medium">
        <color rgb="FF002060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theme="8" tint="-0.24994659260841701"/>
      </bottom>
      <diagonal/>
    </border>
    <border>
      <left style="hair">
        <color indexed="64"/>
      </left>
      <right style="hair">
        <color indexed="64"/>
      </right>
      <top style="medium">
        <color theme="8" tint="-0.24994659260841701"/>
      </top>
      <bottom/>
      <diagonal/>
    </border>
    <border>
      <left style="medium">
        <color indexed="64"/>
      </left>
      <right style="hair">
        <color indexed="64"/>
      </right>
      <top style="medium">
        <color theme="8" tint="-0.24994659260841701"/>
      </top>
      <bottom/>
      <diagonal/>
    </border>
    <border>
      <left style="medium">
        <color indexed="64"/>
      </left>
      <right style="medium">
        <color theme="5" tint="-0.24994659260841701"/>
      </right>
      <top style="medium">
        <color theme="4" tint="-0.499984740745262"/>
      </top>
      <bottom/>
      <diagonal/>
    </border>
    <border>
      <left style="medium">
        <color indexed="64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2060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56" fontId="24" fillId="0" borderId="48" xfId="0" applyNumberFormat="1" applyFont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56" fontId="24" fillId="0" borderId="54" xfId="0" applyNumberFormat="1" applyFont="1" applyBorder="1" applyAlignment="1">
      <alignment horizontal="center" vertical="center"/>
    </xf>
    <xf numFmtId="56" fontId="24" fillId="0" borderId="53" xfId="0" applyNumberFormat="1" applyFont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 wrapText="1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76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17" fillId="0" borderId="66" xfId="0" applyFont="1" applyBorder="1">
      <alignment vertical="center"/>
    </xf>
    <xf numFmtId="0" fontId="24" fillId="0" borderId="66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/>
    </xf>
    <xf numFmtId="0" fontId="26" fillId="0" borderId="66" xfId="0" applyFont="1" applyBorder="1" applyAlignment="1">
      <alignment vertical="center" wrapText="1"/>
    </xf>
    <xf numFmtId="0" fontId="26" fillId="0" borderId="6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56" fontId="38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9" fillId="6" borderId="14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center" vertical="center"/>
    </xf>
    <xf numFmtId="0" fontId="39" fillId="6" borderId="31" xfId="0" applyFont="1" applyFill="1" applyBorder="1" applyAlignment="1">
      <alignment horizontal="center" vertical="center"/>
    </xf>
    <xf numFmtId="0" fontId="38" fillId="5" borderId="61" xfId="0" applyFont="1" applyFill="1" applyBorder="1" applyAlignment="1">
      <alignment horizontal="center" vertical="center" wrapText="1"/>
    </xf>
    <xf numFmtId="0" fontId="38" fillId="5" borderId="62" xfId="0" applyFont="1" applyFill="1" applyBorder="1" applyAlignment="1">
      <alignment horizontal="center" vertical="center" wrapText="1"/>
    </xf>
    <xf numFmtId="56" fontId="38" fillId="7" borderId="48" xfId="0" applyNumberFormat="1" applyFont="1" applyFill="1" applyBorder="1" applyAlignment="1">
      <alignment horizontal="center" vertical="center"/>
    </xf>
    <xf numFmtId="56" fontId="38" fillId="7" borderId="68" xfId="0" applyNumberFormat="1" applyFont="1" applyFill="1" applyBorder="1" applyAlignment="1">
      <alignment horizontal="center" vertical="center"/>
    </xf>
    <xf numFmtId="56" fontId="38" fillId="7" borderId="69" xfId="0" applyNumberFormat="1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1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right" vertical="center"/>
    </xf>
    <xf numFmtId="177" fontId="41" fillId="0" borderId="35" xfId="0" applyNumberFormat="1" applyFont="1" applyBorder="1" applyAlignment="1">
      <alignment horizontal="right" vertical="center"/>
    </xf>
    <xf numFmtId="0" fontId="41" fillId="0" borderId="34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40" fillId="7" borderId="68" xfId="0" applyFont="1" applyFill="1" applyBorder="1" applyAlignment="1">
      <alignment horizontal="right" vertical="center"/>
    </xf>
    <xf numFmtId="0" fontId="39" fillId="6" borderId="90" xfId="0" applyFont="1" applyFill="1" applyBorder="1" applyAlignment="1">
      <alignment horizontal="center" vertical="center"/>
    </xf>
    <xf numFmtId="56" fontId="38" fillId="7" borderId="91" xfId="0" applyNumberFormat="1" applyFont="1" applyFill="1" applyBorder="1" applyAlignment="1">
      <alignment horizontal="center" vertical="center"/>
    </xf>
    <xf numFmtId="0" fontId="40" fillId="7" borderId="100" xfId="0" applyFont="1" applyFill="1" applyBorder="1" applyAlignment="1">
      <alignment horizontal="right" vertical="center"/>
    </xf>
    <xf numFmtId="0" fontId="38" fillId="7" borderId="100" xfId="0" applyFont="1" applyFill="1" applyBorder="1" applyAlignment="1">
      <alignment horizontal="center" vertical="center"/>
    </xf>
    <xf numFmtId="56" fontId="38" fillId="7" borderId="102" xfId="0" applyNumberFormat="1" applyFont="1" applyFill="1" applyBorder="1" applyAlignment="1">
      <alignment horizontal="center" vertical="center"/>
    </xf>
    <xf numFmtId="0" fontId="40" fillId="7" borderId="103" xfId="0" applyFont="1" applyFill="1" applyBorder="1" applyAlignment="1">
      <alignment horizontal="center" vertical="center"/>
    </xf>
    <xf numFmtId="0" fontId="38" fillId="7" borderId="104" xfId="0" applyFont="1" applyFill="1" applyBorder="1" applyAlignment="1">
      <alignment horizontal="center" vertical="center"/>
    </xf>
    <xf numFmtId="0" fontId="38" fillId="7" borderId="105" xfId="0" applyFont="1" applyFill="1" applyBorder="1" applyAlignment="1">
      <alignment horizontal="center" vertical="center"/>
    </xf>
    <xf numFmtId="56" fontId="38" fillId="5" borderId="47" xfId="0" applyNumberFormat="1" applyFont="1" applyFill="1" applyBorder="1" applyAlignment="1">
      <alignment horizontal="center" vertical="center"/>
    </xf>
    <xf numFmtId="56" fontId="38" fillId="5" borderId="48" xfId="0" applyNumberFormat="1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>
      <alignment horizontal="center" vertical="center"/>
    </xf>
    <xf numFmtId="0" fontId="38" fillId="5" borderId="100" xfId="0" applyFont="1" applyFill="1" applyBorder="1" applyAlignment="1">
      <alignment horizontal="center" vertical="center" wrapText="1"/>
    </xf>
    <xf numFmtId="0" fontId="38" fillId="5" borderId="100" xfId="0" applyFont="1" applyFill="1" applyBorder="1" applyAlignment="1">
      <alignment horizontal="center" vertical="center"/>
    </xf>
    <xf numFmtId="56" fontId="38" fillId="5" borderId="96" xfId="0" applyNumberFormat="1" applyFont="1" applyFill="1" applyBorder="1" applyAlignment="1">
      <alignment horizontal="center" vertical="center"/>
    </xf>
    <xf numFmtId="0" fontId="39" fillId="5" borderId="97" xfId="0" applyFont="1" applyFill="1" applyBorder="1" applyAlignment="1">
      <alignment horizontal="center" vertical="center"/>
    </xf>
    <xf numFmtId="56" fontId="38" fillId="5" borderId="98" xfId="0" applyNumberFormat="1" applyFont="1" applyFill="1" applyBorder="1" applyAlignment="1">
      <alignment horizontal="center" vertical="center"/>
    </xf>
    <xf numFmtId="56" fontId="38" fillId="6" borderId="47" xfId="0" applyNumberFormat="1" applyFont="1" applyFill="1" applyBorder="1" applyAlignment="1">
      <alignment horizontal="center" vertical="center"/>
    </xf>
    <xf numFmtId="56" fontId="38" fillId="6" borderId="48" xfId="0" applyNumberFormat="1" applyFont="1" applyFill="1" applyBorder="1" applyAlignment="1">
      <alignment horizontal="center" vertical="center"/>
    </xf>
    <xf numFmtId="56" fontId="38" fillId="6" borderId="111" xfId="0" applyNumberFormat="1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56" fontId="38" fillId="6" borderId="108" xfId="0" applyNumberFormat="1" applyFont="1" applyFill="1" applyBorder="1" applyAlignment="1">
      <alignment horizontal="center" vertical="center"/>
    </xf>
    <xf numFmtId="0" fontId="39" fillId="6" borderId="107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 wrapText="1"/>
    </xf>
    <xf numFmtId="0" fontId="38" fillId="6" borderId="110" xfId="0" applyFont="1" applyFill="1" applyBorder="1" applyAlignment="1">
      <alignment horizontal="center" vertical="center"/>
    </xf>
    <xf numFmtId="56" fontId="38" fillId="6" borderId="53" xfId="0" applyNumberFormat="1" applyFont="1" applyFill="1" applyBorder="1" applyAlignment="1">
      <alignment horizontal="center" vertical="center"/>
    </xf>
    <xf numFmtId="0" fontId="39" fillId="6" borderId="109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9" fillId="0" borderId="46" xfId="0" applyFont="1" applyBorder="1" applyAlignment="1">
      <alignment horizontal="left" vertical="center"/>
    </xf>
    <xf numFmtId="0" fontId="41" fillId="8" borderId="8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43" fillId="8" borderId="89" xfId="0" applyNumberFormat="1" applyFont="1" applyFill="1" applyBorder="1" applyAlignment="1">
      <alignment horizontal="center" vertical="center"/>
    </xf>
    <xf numFmtId="0" fontId="9" fillId="8" borderId="89" xfId="0" applyFont="1" applyFill="1" applyBorder="1" applyAlignment="1">
      <alignment horizontal="center" vertical="center"/>
    </xf>
    <xf numFmtId="56" fontId="38" fillId="2" borderId="48" xfId="0" applyNumberFormat="1" applyFont="1" applyFill="1" applyBorder="1" applyAlignment="1">
      <alignment horizontal="center" vertical="center"/>
    </xf>
    <xf numFmtId="0" fontId="48" fillId="2" borderId="13" xfId="0" applyFont="1" applyFill="1" applyBorder="1" applyAlignment="1">
      <alignment horizontal="center" vertical="center"/>
    </xf>
    <xf numFmtId="56" fontId="38" fillId="9" borderId="48" xfId="0" applyNumberFormat="1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 wrapText="1"/>
    </xf>
    <xf numFmtId="0" fontId="38" fillId="9" borderId="13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top" wrapText="1"/>
    </xf>
    <xf numFmtId="0" fontId="38" fillId="4" borderId="13" xfId="0" applyFont="1" applyFill="1" applyBorder="1" applyAlignment="1">
      <alignment horizontal="center" vertical="top"/>
    </xf>
    <xf numFmtId="0" fontId="38" fillId="9" borderId="12" xfId="0" applyFont="1" applyFill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179" fontId="41" fillId="0" borderId="27" xfId="0" applyNumberFormat="1" applyFont="1" applyBorder="1" applyAlignment="1">
      <alignment horizontal="right" vertical="center"/>
    </xf>
    <xf numFmtId="180" fontId="41" fillId="0" borderId="28" xfId="0" applyNumberFormat="1" applyFont="1" applyBorder="1" applyAlignment="1">
      <alignment horizontal="center" vertical="center"/>
    </xf>
    <xf numFmtId="0" fontId="39" fillId="0" borderId="67" xfId="0" applyFont="1" applyBorder="1">
      <alignment vertical="center"/>
    </xf>
    <xf numFmtId="0" fontId="39" fillId="6" borderId="116" xfId="0" applyFont="1" applyFill="1" applyBorder="1" applyAlignment="1">
      <alignment horizontal="center" vertical="center"/>
    </xf>
    <xf numFmtId="0" fontId="39" fillId="6" borderId="117" xfId="0" applyFont="1" applyFill="1" applyBorder="1" applyAlignment="1">
      <alignment horizontal="center" vertical="center"/>
    </xf>
    <xf numFmtId="56" fontId="38" fillId="8" borderId="118" xfId="0" applyNumberFormat="1" applyFont="1" applyFill="1" applyBorder="1" applyAlignment="1">
      <alignment horizontal="center" vertical="center"/>
    </xf>
    <xf numFmtId="56" fontId="38" fillId="0" borderId="111" xfId="0" applyNumberFormat="1" applyFont="1" applyBorder="1" applyAlignment="1">
      <alignment horizontal="center" vertical="center"/>
    </xf>
    <xf numFmtId="56" fontId="38" fillId="2" borderId="111" xfId="0" applyNumberFormat="1" applyFont="1" applyFill="1" applyBorder="1" applyAlignment="1">
      <alignment horizontal="center" vertical="center"/>
    </xf>
    <xf numFmtId="56" fontId="38" fillId="2" borderId="119" xfId="0" applyNumberFormat="1" applyFont="1" applyFill="1" applyBorder="1" applyAlignment="1">
      <alignment horizontal="center" vertical="center"/>
    </xf>
    <xf numFmtId="0" fontId="38" fillId="8" borderId="97" xfId="0" applyFont="1" applyFill="1" applyBorder="1" applyAlignment="1">
      <alignment horizontal="center" vertical="center" wrapText="1"/>
    </xf>
    <xf numFmtId="0" fontId="48" fillId="2" borderId="95" xfId="0" applyFont="1" applyFill="1" applyBorder="1" applyAlignment="1">
      <alignment horizontal="center" vertical="center"/>
    </xf>
    <xf numFmtId="56" fontId="38" fillId="0" borderId="118" xfId="0" applyNumberFormat="1" applyFont="1" applyBorder="1" applyAlignment="1">
      <alignment horizontal="center" vertical="center"/>
    </xf>
    <xf numFmtId="56" fontId="38" fillId="0" borderId="53" xfId="0" applyNumberFormat="1" applyFont="1" applyBorder="1" applyAlignment="1">
      <alignment horizontal="center" vertical="center"/>
    </xf>
    <xf numFmtId="56" fontId="38" fillId="2" borderId="121" xfId="0" applyNumberFormat="1" applyFont="1" applyFill="1" applyBorder="1" applyAlignment="1">
      <alignment horizontal="center" vertical="center"/>
    </xf>
    <xf numFmtId="56" fontId="38" fillId="2" borderId="94" xfId="0" applyNumberFormat="1" applyFont="1" applyFill="1" applyBorder="1" applyAlignment="1">
      <alignment horizontal="center" vertical="center"/>
    </xf>
    <xf numFmtId="56" fontId="38" fillId="0" borderId="94" xfId="0" applyNumberFormat="1" applyFont="1" applyBorder="1" applyAlignment="1">
      <alignment horizontal="center" vertical="center"/>
    </xf>
    <xf numFmtId="0" fontId="39" fillId="9" borderId="95" xfId="0" applyFont="1" applyFill="1" applyBorder="1" applyAlignment="1">
      <alignment horizontal="center" vertical="center"/>
    </xf>
    <xf numFmtId="56" fontId="38" fillId="9" borderId="94" xfId="0" applyNumberFormat="1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 wrapText="1"/>
    </xf>
    <xf numFmtId="0" fontId="38" fillId="9" borderId="48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94" xfId="0" applyFont="1" applyFill="1" applyBorder="1" applyAlignment="1">
      <alignment horizontal="center" vertical="center"/>
    </xf>
    <xf numFmtId="56" fontId="38" fillId="7" borderId="111" xfId="0" applyNumberFormat="1" applyFont="1" applyFill="1" applyBorder="1" applyAlignment="1">
      <alignment horizontal="center" vertical="center"/>
    </xf>
    <xf numFmtId="56" fontId="38" fillId="7" borderId="122" xfId="0" applyNumberFormat="1" applyFont="1" applyFill="1" applyBorder="1" applyAlignment="1">
      <alignment horizontal="center" vertical="center"/>
    </xf>
    <xf numFmtId="56" fontId="38" fillId="7" borderId="123" xfId="0" applyNumberFormat="1" applyFont="1" applyFill="1" applyBorder="1" applyAlignment="1">
      <alignment horizontal="center" vertical="center"/>
    </xf>
    <xf numFmtId="56" fontId="38" fillId="0" borderId="98" xfId="0" applyNumberFormat="1" applyFont="1" applyBorder="1" applyAlignment="1">
      <alignment horizontal="center" vertical="center"/>
    </xf>
    <xf numFmtId="56" fontId="38" fillId="8" borderId="121" xfId="0" applyNumberFormat="1" applyFont="1" applyFill="1" applyBorder="1" applyAlignment="1">
      <alignment horizontal="center" vertical="center"/>
    </xf>
    <xf numFmtId="0" fontId="38" fillId="8" borderId="99" xfId="0" applyFont="1" applyFill="1" applyBorder="1" applyAlignment="1">
      <alignment horizontal="center" vertical="center" wrapText="1"/>
    </xf>
    <xf numFmtId="0" fontId="38" fillId="0" borderId="97" xfId="0" applyFont="1" applyBorder="1" applyAlignment="1">
      <alignment horizontal="center" vertical="center" wrapText="1"/>
    </xf>
    <xf numFmtId="0" fontId="38" fillId="4" borderId="97" xfId="0" applyFont="1" applyFill="1" applyBorder="1" applyAlignment="1">
      <alignment horizontal="center" vertical="top" wrapText="1"/>
    </xf>
    <xf numFmtId="56" fontId="38" fillId="9" borderId="98" xfId="0" applyNumberFormat="1" applyFont="1" applyFill="1" applyBorder="1" applyAlignment="1">
      <alignment horizontal="center" vertical="center"/>
    </xf>
    <xf numFmtId="0" fontId="39" fillId="9" borderId="97" xfId="0" applyFont="1" applyFill="1" applyBorder="1" applyAlignment="1">
      <alignment horizontal="center" vertical="center"/>
    </xf>
    <xf numFmtId="56" fontId="38" fillId="2" borderId="98" xfId="0" applyNumberFormat="1" applyFont="1" applyFill="1" applyBorder="1" applyAlignment="1">
      <alignment horizontal="center" vertical="center"/>
    </xf>
    <xf numFmtId="0" fontId="39" fillId="2" borderId="97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40" fillId="7" borderId="28" xfId="0" applyFont="1" applyFill="1" applyBorder="1" applyAlignment="1">
      <alignment horizontal="left" vertical="center"/>
    </xf>
    <xf numFmtId="0" fontId="40" fillId="7" borderId="67" xfId="0" applyFont="1" applyFill="1" applyBorder="1" applyAlignment="1">
      <alignment horizontal="left" vertical="center"/>
    </xf>
    <xf numFmtId="56" fontId="38" fillId="4" borderId="48" xfId="0" applyNumberFormat="1" applyFont="1" applyFill="1" applyBorder="1" applyAlignment="1">
      <alignment horizontal="center" vertical="center"/>
    </xf>
    <xf numFmtId="0" fontId="53" fillId="0" borderId="46" xfId="0" applyFont="1" applyBorder="1" applyAlignment="1">
      <alignment horizontal="left" vertical="center"/>
    </xf>
    <xf numFmtId="0" fontId="39" fillId="6" borderId="12" xfId="0" applyFont="1" applyFill="1" applyBorder="1" applyAlignment="1">
      <alignment horizontal="center" vertical="center"/>
    </xf>
    <xf numFmtId="0" fontId="38" fillId="5" borderId="48" xfId="0" applyFont="1" applyFill="1" applyBorder="1" applyAlignment="1">
      <alignment horizontal="center" vertical="center" wrapText="1"/>
    </xf>
    <xf numFmtId="56" fontId="38" fillId="4" borderId="98" xfId="0" applyNumberFormat="1" applyFont="1" applyFill="1" applyBorder="1" applyAlignment="1">
      <alignment horizontal="center" vertical="center"/>
    </xf>
    <xf numFmtId="56" fontId="38" fillId="5" borderId="69" xfId="0" applyNumberFormat="1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 vertical="center"/>
    </xf>
    <xf numFmtId="56" fontId="38" fillId="4" borderId="127" xfId="0" applyNumberFormat="1" applyFont="1" applyFill="1" applyBorder="1" applyAlignment="1">
      <alignment horizontal="center" vertical="center"/>
    </xf>
    <xf numFmtId="56" fontId="38" fillId="4" borderId="116" xfId="0" applyNumberFormat="1" applyFont="1" applyFill="1" applyBorder="1" applyAlignment="1">
      <alignment horizontal="center" vertical="center"/>
    </xf>
    <xf numFmtId="56" fontId="38" fillId="4" borderId="117" xfId="0" applyNumberFormat="1" applyFont="1" applyFill="1" applyBorder="1" applyAlignment="1">
      <alignment horizontal="center" vertical="center"/>
    </xf>
    <xf numFmtId="56" fontId="38" fillId="4" borderId="106" xfId="0" applyNumberFormat="1" applyFont="1" applyFill="1" applyBorder="1" applyAlignment="1">
      <alignment horizontal="center" vertical="center"/>
    </xf>
    <xf numFmtId="0" fontId="39" fillId="4" borderId="107" xfId="0" applyFont="1" applyFill="1" applyBorder="1" applyAlignment="1">
      <alignment horizontal="center" vertical="top"/>
    </xf>
    <xf numFmtId="0" fontId="38" fillId="9" borderId="100" xfId="0" applyFont="1" applyFill="1" applyBorder="1" applyAlignment="1">
      <alignment horizontal="center" vertical="center" wrapText="1"/>
    </xf>
    <xf numFmtId="56" fontId="38" fillId="0" borderId="128" xfId="0" applyNumberFormat="1" applyFont="1" applyBorder="1" applyAlignment="1">
      <alignment horizontal="center" vertical="center"/>
    </xf>
    <xf numFmtId="0" fontId="39" fillId="9" borderId="124" xfId="0" applyFont="1" applyFill="1" applyBorder="1" applyAlignment="1">
      <alignment horizontal="center" vertical="center" wrapText="1"/>
    </xf>
    <xf numFmtId="0" fontId="39" fillId="6" borderId="13" xfId="0" applyFont="1" applyFill="1" applyBorder="1" applyAlignment="1">
      <alignment horizontal="center" vertical="top" wrapText="1"/>
    </xf>
    <xf numFmtId="56" fontId="38" fillId="5" borderId="129" xfId="0" applyNumberFormat="1" applyFont="1" applyFill="1" applyBorder="1" applyAlignment="1">
      <alignment horizontal="center" vertical="center"/>
    </xf>
    <xf numFmtId="0" fontId="39" fillId="5" borderId="130" xfId="0" applyFont="1" applyFill="1" applyBorder="1" applyAlignment="1">
      <alignment horizontal="center" vertical="center"/>
    </xf>
    <xf numFmtId="56" fontId="38" fillId="6" borderId="131" xfId="0" applyNumberFormat="1" applyFont="1" applyFill="1" applyBorder="1" applyAlignment="1">
      <alignment horizontal="center" vertical="center"/>
    </xf>
    <xf numFmtId="0" fontId="38" fillId="6" borderId="132" xfId="0" applyFont="1" applyFill="1" applyBorder="1" applyAlignment="1">
      <alignment horizontal="center" vertical="center" wrapText="1"/>
    </xf>
    <xf numFmtId="0" fontId="39" fillId="6" borderId="107" xfId="0" applyFont="1" applyFill="1" applyBorder="1" applyAlignment="1">
      <alignment horizontal="center" vertical="center" wrapText="1"/>
    </xf>
    <xf numFmtId="0" fontId="48" fillId="2" borderId="134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56" fontId="38" fillId="2" borderId="135" xfId="0" applyNumberFormat="1" applyFont="1" applyFill="1" applyBorder="1" applyAlignment="1">
      <alignment horizontal="center" vertical="center"/>
    </xf>
    <xf numFmtId="0" fontId="48" fillId="2" borderId="136" xfId="0" applyFont="1" applyFill="1" applyBorder="1" applyAlignment="1">
      <alignment horizontal="center" vertical="center"/>
    </xf>
    <xf numFmtId="56" fontId="38" fillId="2" borderId="137" xfId="0" applyNumberFormat="1" applyFont="1" applyFill="1" applyBorder="1" applyAlignment="1">
      <alignment horizontal="center" vertical="center"/>
    </xf>
    <xf numFmtId="0" fontId="39" fillId="6" borderId="138" xfId="0" applyFont="1" applyFill="1" applyBorder="1" applyAlignment="1">
      <alignment horizontal="center" vertical="center" wrapText="1"/>
    </xf>
    <xf numFmtId="56" fontId="38" fillId="6" borderId="139" xfId="0" applyNumberFormat="1" applyFont="1" applyFill="1" applyBorder="1" applyAlignment="1">
      <alignment horizontal="center" vertical="center"/>
    </xf>
    <xf numFmtId="0" fontId="38" fillId="6" borderId="140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top" wrapText="1"/>
    </xf>
    <xf numFmtId="56" fontId="38" fillId="7" borderId="47" xfId="0" applyNumberFormat="1" applyFont="1" applyFill="1" applyBorder="1" applyAlignment="1">
      <alignment horizontal="center" vertical="center"/>
    </xf>
    <xf numFmtId="56" fontId="38" fillId="7" borderId="141" xfId="0" applyNumberFormat="1" applyFont="1" applyFill="1" applyBorder="1" applyAlignment="1">
      <alignment horizontal="center" vertical="center"/>
    </xf>
    <xf numFmtId="0" fontId="40" fillId="7" borderId="93" xfId="0" applyFont="1" applyFill="1" applyBorder="1" applyAlignment="1">
      <alignment horizontal="center" vertical="center" wrapText="1"/>
    </xf>
    <xf numFmtId="56" fontId="38" fillId="7" borderId="142" xfId="0" applyNumberFormat="1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horizontal="left" vertical="center"/>
    </xf>
    <xf numFmtId="0" fontId="39" fillId="7" borderId="93" xfId="0" applyFont="1" applyFill="1" applyBorder="1" applyAlignment="1">
      <alignment horizontal="center" vertical="center" wrapText="1"/>
    </xf>
    <xf numFmtId="56" fontId="38" fillId="10" borderId="143" xfId="0" applyNumberFormat="1" applyFont="1" applyFill="1" applyBorder="1" applyAlignment="1">
      <alignment horizontal="center" vertical="center"/>
    </xf>
    <xf numFmtId="0" fontId="40" fillId="10" borderId="144" xfId="0" applyFont="1" applyFill="1" applyBorder="1" applyAlignment="1">
      <alignment horizontal="center" vertical="top" wrapText="1"/>
    </xf>
    <xf numFmtId="0" fontId="40" fillId="7" borderId="145" xfId="0" applyFont="1" applyFill="1" applyBorder="1" applyAlignment="1">
      <alignment horizontal="left" vertical="center" shrinkToFit="1"/>
    </xf>
    <xf numFmtId="0" fontId="38" fillId="0" borderId="34" xfId="0" applyFont="1" applyBorder="1">
      <alignment vertical="center"/>
    </xf>
    <xf numFmtId="0" fontId="38" fillId="0" borderId="35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8" fillId="0" borderId="46" xfId="0" applyFont="1" applyBorder="1">
      <alignment vertical="center"/>
    </xf>
    <xf numFmtId="0" fontId="9" fillId="0" borderId="125" xfId="0" applyFont="1" applyBorder="1" applyAlignment="1">
      <alignment horizontal="center" vertical="center"/>
    </xf>
    <xf numFmtId="0" fontId="39" fillId="0" borderId="125" xfId="0" applyFont="1" applyBorder="1" applyAlignment="1">
      <alignment horizontal="center" vertical="center"/>
    </xf>
    <xf numFmtId="0" fontId="38" fillId="0" borderId="27" xfId="0" applyFont="1" applyBorder="1">
      <alignment vertical="center"/>
    </xf>
    <xf numFmtId="0" fontId="39" fillId="0" borderId="28" xfId="0" applyFont="1" applyBorder="1">
      <alignment vertical="center"/>
    </xf>
    <xf numFmtId="0" fontId="39" fillId="0" borderId="67" xfId="0" applyFont="1" applyBorder="1" applyAlignment="1">
      <alignment horizontal="center" vertical="center"/>
    </xf>
    <xf numFmtId="0" fontId="38" fillId="11" borderId="61" xfId="0" applyFont="1" applyFill="1" applyBorder="1" applyAlignment="1">
      <alignment horizontal="center" vertical="center"/>
    </xf>
    <xf numFmtId="0" fontId="38" fillId="11" borderId="62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 wrapText="1"/>
    </xf>
    <xf numFmtId="56" fontId="38" fillId="0" borderId="54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183" fontId="43" fillId="0" borderId="35" xfId="0" applyNumberFormat="1" applyFont="1" applyBorder="1" applyAlignment="1">
      <alignment horizontal="right" vertical="center"/>
    </xf>
    <xf numFmtId="181" fontId="41" fillId="0" borderId="35" xfId="0" applyNumberFormat="1" applyFont="1" applyBorder="1" applyAlignment="1">
      <alignment horizontal="right" vertical="center"/>
    </xf>
    <xf numFmtId="182" fontId="41" fillId="0" borderId="35" xfId="0" applyNumberFormat="1" applyFont="1" applyBorder="1" applyAlignment="1">
      <alignment horizontal="right" vertical="center"/>
    </xf>
    <xf numFmtId="183" fontId="41" fillId="0" borderId="35" xfId="0" applyNumberFormat="1" applyFont="1" applyBorder="1" applyAlignment="1">
      <alignment horizontal="right" vertical="center"/>
    </xf>
    <xf numFmtId="0" fontId="42" fillId="0" borderId="36" xfId="0" applyFont="1" applyBorder="1" applyAlignment="1">
      <alignment horizontal="left" vertical="center"/>
    </xf>
    <xf numFmtId="0" fontId="43" fillId="0" borderId="28" xfId="0" applyFont="1" applyBorder="1" applyAlignment="1">
      <alignment horizontal="right" vertical="center"/>
    </xf>
    <xf numFmtId="0" fontId="42" fillId="0" borderId="6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48" fillId="4" borderId="65" xfId="0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horizontal="center" vertical="center"/>
    </xf>
    <xf numFmtId="0" fontId="39" fillId="0" borderId="52" xfId="0" applyFont="1" applyBorder="1" applyAlignment="1">
      <alignment horizontal="center" vertical="center" wrapText="1"/>
    </xf>
    <xf numFmtId="56" fontId="38" fillId="11" borderId="54" xfId="0" applyNumberFormat="1" applyFont="1" applyFill="1" applyBorder="1" applyAlignment="1">
      <alignment horizontal="center" vertical="center"/>
    </xf>
    <xf numFmtId="56" fontId="38" fillId="11" borderId="48" xfId="0" applyNumberFormat="1" applyFont="1" applyFill="1" applyBorder="1" applyAlignment="1">
      <alignment horizontal="center" vertical="center"/>
    </xf>
    <xf numFmtId="0" fontId="39" fillId="11" borderId="52" xfId="0" applyFont="1" applyFill="1" applyBorder="1" applyAlignment="1">
      <alignment horizontal="center" vertical="top"/>
    </xf>
    <xf numFmtId="0" fontId="38" fillId="11" borderId="13" xfId="0" applyFont="1" applyFill="1" applyBorder="1" applyAlignment="1">
      <alignment horizontal="center" vertical="top" wrapText="1"/>
    </xf>
    <xf numFmtId="0" fontId="38" fillId="11" borderId="13" xfId="0" applyFont="1" applyFill="1" applyBorder="1" applyAlignment="1">
      <alignment horizontal="center" vertical="top"/>
    </xf>
    <xf numFmtId="56" fontId="38" fillId="8" borderId="48" xfId="0" applyNumberFormat="1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 wrapText="1"/>
    </xf>
    <xf numFmtId="56" fontId="38" fillId="4" borderId="91" xfId="0" applyNumberFormat="1" applyFont="1" applyFill="1" applyBorder="1" applyAlignment="1">
      <alignment horizontal="center" vertical="center"/>
    </xf>
    <xf numFmtId="0" fontId="48" fillId="4" borderId="92" xfId="0" applyFont="1" applyFill="1" applyBorder="1" applyAlignment="1">
      <alignment horizontal="center" vertical="center"/>
    </xf>
    <xf numFmtId="56" fontId="38" fillId="0" borderId="91" xfId="0" applyNumberFormat="1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8" fillId="0" borderId="151" xfId="0" applyFont="1" applyBorder="1" applyAlignment="1">
      <alignment horizontal="center" vertical="center"/>
    </xf>
    <xf numFmtId="0" fontId="39" fillId="0" borderId="93" xfId="0" applyFont="1" applyBorder="1" applyAlignment="1">
      <alignment horizontal="center" vertical="center" wrapText="1"/>
    </xf>
    <xf numFmtId="0" fontId="38" fillId="8" borderId="93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24" fillId="0" borderId="49" xfId="0" quotePrefix="1" applyFont="1" applyBorder="1" applyAlignment="1">
      <alignment horizontal="center" vertical="center"/>
    </xf>
    <xf numFmtId="0" fontId="24" fillId="0" borderId="61" xfId="0" quotePrefix="1" applyFont="1" applyBorder="1" applyAlignment="1">
      <alignment horizontal="center" vertical="center"/>
    </xf>
    <xf numFmtId="0" fontId="24" fillId="0" borderId="50" xfId="0" quotePrefix="1" applyFont="1" applyBorder="1" applyAlignment="1">
      <alignment horizontal="center" vertical="center"/>
    </xf>
    <xf numFmtId="0" fontId="24" fillId="0" borderId="62" xfId="0" quotePrefix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5" fillId="4" borderId="18" xfId="0" applyFont="1" applyFill="1" applyBorder="1" applyAlignment="1">
      <alignment horizontal="right" vertical="center"/>
    </xf>
    <xf numFmtId="0" fontId="25" fillId="4" borderId="2" xfId="0" applyFont="1" applyFill="1" applyBorder="1" applyAlignment="1">
      <alignment horizontal="right"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right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5" fillId="4" borderId="59" xfId="0" applyFont="1" applyFill="1" applyBorder="1" applyAlignment="1">
      <alignment horizontal="left" vertical="center"/>
    </xf>
    <xf numFmtId="0" fontId="25" fillId="4" borderId="60" xfId="0" applyFont="1" applyFill="1" applyBorder="1" applyAlignment="1">
      <alignment horizontal="left" vertical="center"/>
    </xf>
    <xf numFmtId="0" fontId="19" fillId="4" borderId="65" xfId="0" applyFont="1" applyFill="1" applyBorder="1" applyAlignment="1">
      <alignment horizontal="center" vertical="center"/>
    </xf>
    <xf numFmtId="0" fontId="43" fillId="8" borderId="112" xfId="0" applyFont="1" applyFill="1" applyBorder="1" applyAlignment="1">
      <alignment horizontal="center" vertical="center"/>
    </xf>
    <xf numFmtId="0" fontId="43" fillId="8" borderId="113" xfId="0" applyFont="1" applyFill="1" applyBorder="1" applyAlignment="1">
      <alignment horizontal="center" vertical="center"/>
    </xf>
    <xf numFmtId="0" fontId="51" fillId="8" borderId="27" xfId="0" applyFont="1" applyFill="1" applyBorder="1" applyAlignment="1">
      <alignment horizontal="center" vertical="center"/>
    </xf>
    <xf numFmtId="0" fontId="51" fillId="8" borderId="67" xfId="0" applyFont="1" applyFill="1" applyBorder="1" applyAlignment="1">
      <alignment horizontal="center" vertical="center"/>
    </xf>
    <xf numFmtId="0" fontId="40" fillId="7" borderId="68" xfId="0" applyFont="1" applyFill="1" applyBorder="1" applyAlignment="1">
      <alignment horizontal="right" vertical="center"/>
    </xf>
    <xf numFmtId="0" fontId="40" fillId="7" borderId="69" xfId="0" applyFont="1" applyFill="1" applyBorder="1" applyAlignment="1">
      <alignment horizontal="right" vertical="center"/>
    </xf>
    <xf numFmtId="0" fontId="41" fillId="5" borderId="70" xfId="0" applyFont="1" applyFill="1" applyBorder="1" applyAlignment="1">
      <alignment horizontal="center" vertical="center"/>
    </xf>
    <xf numFmtId="0" fontId="41" fillId="5" borderId="71" xfId="0" applyFont="1" applyFill="1" applyBorder="1" applyAlignment="1">
      <alignment horizontal="center" vertical="center"/>
    </xf>
    <xf numFmtId="0" fontId="41" fillId="5" borderId="88" xfId="0" applyFont="1" applyFill="1" applyBorder="1" applyAlignment="1">
      <alignment horizontal="center" vertical="center"/>
    </xf>
    <xf numFmtId="0" fontId="41" fillId="5" borderId="72" xfId="0" applyFont="1" applyFill="1" applyBorder="1" applyAlignment="1">
      <alignment horizontal="center" vertical="center"/>
    </xf>
    <xf numFmtId="0" fontId="38" fillId="0" borderId="114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9" fillId="4" borderId="3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1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8" fillId="0" borderId="36" xfId="0" applyFont="1" applyBorder="1" applyAlignment="1">
      <alignment horizontal="left" vertical="center" wrapText="1"/>
    </xf>
    <xf numFmtId="0" fontId="38" fillId="0" borderId="7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50" fillId="0" borderId="79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41" fillId="0" borderId="86" xfId="0" applyFont="1" applyBorder="1" applyAlignment="1">
      <alignment vertical="center" wrapText="1"/>
    </xf>
    <xf numFmtId="0" fontId="41" fillId="0" borderId="76" xfId="0" applyFont="1" applyBorder="1" applyAlignment="1">
      <alignment vertical="center" wrapText="1"/>
    </xf>
    <xf numFmtId="0" fontId="41" fillId="0" borderId="75" xfId="0" applyFont="1" applyBorder="1" applyAlignment="1">
      <alignment vertical="center" wrapText="1"/>
    </xf>
    <xf numFmtId="0" fontId="41" fillId="0" borderId="85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65" xfId="0" applyFont="1" applyBorder="1" applyAlignment="1">
      <alignment vertical="center" wrapText="1"/>
    </xf>
    <xf numFmtId="0" fontId="43" fillId="0" borderId="86" xfId="0" applyFont="1" applyBorder="1" applyAlignment="1">
      <alignment vertical="center" wrapText="1"/>
    </xf>
    <xf numFmtId="0" fontId="43" fillId="0" borderId="76" xfId="0" applyFont="1" applyBorder="1" applyAlignment="1">
      <alignment vertical="center" wrapText="1"/>
    </xf>
    <xf numFmtId="0" fontId="43" fillId="0" borderId="75" xfId="0" applyFont="1" applyBorder="1" applyAlignment="1">
      <alignment vertical="center" wrapText="1"/>
    </xf>
    <xf numFmtId="0" fontId="43" fillId="0" borderId="85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65" xfId="0" applyFont="1" applyBorder="1" applyAlignment="1">
      <alignment vertical="center" wrapText="1"/>
    </xf>
    <xf numFmtId="0" fontId="38" fillId="0" borderId="86" xfId="0" applyFont="1" applyBorder="1" applyAlignment="1">
      <alignment vertical="center" wrapText="1"/>
    </xf>
    <xf numFmtId="0" fontId="38" fillId="0" borderId="76" xfId="0" applyFont="1" applyBorder="1" applyAlignment="1">
      <alignment vertical="center" wrapText="1"/>
    </xf>
    <xf numFmtId="0" fontId="38" fillId="0" borderId="75" xfId="0" applyFont="1" applyBorder="1" applyAlignment="1">
      <alignment vertical="center" wrapText="1"/>
    </xf>
    <xf numFmtId="0" fontId="38" fillId="0" borderId="85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38" fillId="0" borderId="65" xfId="0" applyFont="1" applyBorder="1" applyAlignment="1">
      <alignment vertical="center" wrapText="1"/>
    </xf>
    <xf numFmtId="0" fontId="38" fillId="5" borderId="77" xfId="0" applyFont="1" applyFill="1" applyBorder="1" applyAlignment="1">
      <alignment horizontal="center" vertical="center"/>
    </xf>
    <xf numFmtId="0" fontId="38" fillId="5" borderId="60" xfId="0" applyFont="1" applyFill="1" applyBorder="1" applyAlignment="1">
      <alignment horizontal="center" vertical="center"/>
    </xf>
    <xf numFmtId="0" fontId="38" fillId="5" borderId="87" xfId="0" applyFont="1" applyFill="1" applyBorder="1" applyAlignment="1">
      <alignment horizontal="center" vertical="center"/>
    </xf>
    <xf numFmtId="0" fontId="41" fillId="0" borderId="35" xfId="0" applyFont="1" applyBorder="1" applyAlignment="1">
      <alignment horizontal="right" vertical="center"/>
    </xf>
    <xf numFmtId="0" fontId="41" fillId="0" borderId="28" xfId="0" applyFont="1" applyBorder="1" applyAlignment="1">
      <alignment horizontal="right" vertical="center"/>
    </xf>
    <xf numFmtId="0" fontId="49" fillId="0" borderId="86" xfId="0" applyFont="1" applyBorder="1" applyAlignment="1">
      <alignment vertical="center" wrapText="1"/>
    </xf>
    <xf numFmtId="0" fontId="49" fillId="0" borderId="76" xfId="0" applyFont="1" applyBorder="1" applyAlignment="1">
      <alignment vertical="center" wrapText="1"/>
    </xf>
    <xf numFmtId="0" fontId="49" fillId="0" borderId="75" xfId="0" applyFont="1" applyBorder="1" applyAlignment="1">
      <alignment vertical="center" wrapText="1"/>
    </xf>
    <xf numFmtId="0" fontId="49" fillId="0" borderId="85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9" fillId="0" borderId="65" xfId="0" applyFont="1" applyBorder="1" applyAlignment="1">
      <alignment vertical="center" wrapText="1"/>
    </xf>
    <xf numFmtId="0" fontId="38" fillId="0" borderId="82" xfId="0" applyFont="1" applyBorder="1" applyAlignment="1">
      <alignment vertical="center" wrapText="1"/>
    </xf>
    <xf numFmtId="0" fontId="38" fillId="0" borderId="83" xfId="0" applyFont="1" applyBorder="1" applyAlignment="1">
      <alignment vertical="center" wrapText="1"/>
    </xf>
    <xf numFmtId="0" fontId="38" fillId="0" borderId="84" xfId="0" applyFont="1" applyBorder="1" applyAlignment="1">
      <alignment vertical="center" wrapText="1"/>
    </xf>
    <xf numFmtId="0" fontId="41" fillId="0" borderId="73" xfId="0" applyFont="1" applyBorder="1" applyAlignment="1">
      <alignment horizontal="center" vertical="center"/>
    </xf>
    <xf numFmtId="0" fontId="49" fillId="0" borderId="81" xfId="0" applyFont="1" applyBorder="1" applyAlignment="1">
      <alignment vertical="center" wrapText="1"/>
    </xf>
    <xf numFmtId="0" fontId="49" fillId="0" borderId="28" xfId="0" applyFont="1" applyBorder="1" applyAlignment="1">
      <alignment vertical="center" wrapText="1"/>
    </xf>
    <xf numFmtId="0" fontId="49" fillId="0" borderId="67" xfId="0" applyFont="1" applyBorder="1" applyAlignment="1">
      <alignment vertical="center" wrapText="1"/>
    </xf>
    <xf numFmtId="0" fontId="39" fillId="4" borderId="27" xfId="0" applyFont="1" applyFill="1" applyBorder="1" applyAlignment="1">
      <alignment horizontal="center" vertical="center"/>
    </xf>
    <xf numFmtId="0" fontId="39" fillId="4" borderId="28" xfId="0" applyFont="1" applyFill="1" applyBorder="1" applyAlignment="1">
      <alignment horizontal="center" vertical="center"/>
    </xf>
    <xf numFmtId="0" fontId="39" fillId="4" borderId="67" xfId="0" applyFont="1" applyFill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0" fillId="7" borderId="52" xfId="0" applyFont="1" applyFill="1" applyBorder="1" applyAlignment="1">
      <alignment horizontal="right" vertical="center"/>
    </xf>
    <xf numFmtId="0" fontId="40" fillId="7" borderId="13" xfId="0" applyFont="1" applyFill="1" applyBorder="1" applyAlignment="1">
      <alignment horizontal="right" vertical="center"/>
    </xf>
    <xf numFmtId="0" fontId="39" fillId="11" borderId="32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center" vertical="center"/>
    </xf>
    <xf numFmtId="0" fontId="39" fillId="11" borderId="70" xfId="0" applyFont="1" applyFill="1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88" xfId="0" applyFont="1" applyFill="1" applyBorder="1" applyAlignment="1">
      <alignment horizontal="center" vertical="center"/>
    </xf>
    <xf numFmtId="0" fontId="39" fillId="11" borderId="72" xfId="0" applyFont="1" applyFill="1" applyBorder="1" applyAlignment="1">
      <alignment horizontal="center" vertical="center"/>
    </xf>
    <xf numFmtId="0" fontId="38" fillId="11" borderId="77" xfId="0" applyFont="1" applyFill="1" applyBorder="1" applyAlignment="1">
      <alignment horizontal="center" vertical="center"/>
    </xf>
    <xf numFmtId="0" fontId="38" fillId="11" borderId="60" xfId="0" applyFont="1" applyFill="1" applyBorder="1" applyAlignment="1">
      <alignment horizontal="center" vertical="center"/>
    </xf>
    <xf numFmtId="0" fontId="38" fillId="11" borderId="87" xfId="0" applyFont="1" applyFill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82" xfId="0" applyFont="1" applyBorder="1" applyAlignment="1">
      <alignment horizontal="left" vertical="center"/>
    </xf>
    <xf numFmtId="0" fontId="38" fillId="0" borderId="83" xfId="0" applyFont="1" applyBorder="1" applyAlignment="1">
      <alignment horizontal="left" vertical="center"/>
    </xf>
    <xf numFmtId="0" fontId="38" fillId="0" borderId="84" xfId="0" applyFont="1" applyBorder="1" applyAlignment="1">
      <alignment horizontal="left" vertical="center"/>
    </xf>
    <xf numFmtId="0" fontId="38" fillId="0" borderId="8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8" fillId="0" borderId="65" xfId="0" applyFont="1" applyBorder="1" applyAlignment="1">
      <alignment horizontal="left" vertical="center"/>
    </xf>
    <xf numFmtId="0" fontId="38" fillId="0" borderId="43" xfId="0" applyFont="1" applyBorder="1" applyAlignment="1">
      <alignment horizontal="center" vertical="center"/>
    </xf>
    <xf numFmtId="0" fontId="38" fillId="0" borderId="86" xfId="0" applyFont="1" applyBorder="1" applyAlignment="1">
      <alignment horizontal="left" vertical="center"/>
    </xf>
    <xf numFmtId="0" fontId="38" fillId="0" borderId="76" xfId="0" applyFont="1" applyBorder="1" applyAlignment="1">
      <alignment horizontal="left" vertical="center"/>
    </xf>
    <xf numFmtId="0" fontId="38" fillId="0" borderId="75" xfId="0" applyFont="1" applyBorder="1" applyAlignment="1">
      <alignment horizontal="left" vertical="center"/>
    </xf>
    <xf numFmtId="0" fontId="40" fillId="7" borderId="148" xfId="0" applyFont="1" applyFill="1" applyBorder="1" applyAlignment="1">
      <alignment horizontal="left" vertical="center"/>
    </xf>
    <xf numFmtId="0" fontId="40" fillId="7" borderId="28" xfId="0" applyFont="1" applyFill="1" applyBorder="1" applyAlignment="1">
      <alignment horizontal="left" vertical="center"/>
    </xf>
    <xf numFmtId="0" fontId="40" fillId="7" borderId="67" xfId="0" applyFont="1" applyFill="1" applyBorder="1" applyAlignment="1">
      <alignment horizontal="left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149" xfId="0" applyFont="1" applyBorder="1" applyAlignment="1">
      <alignment horizontal="center" vertical="center"/>
    </xf>
    <xf numFmtId="0" fontId="41" fillId="0" borderId="15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2" fillId="0" borderId="80" xfId="0" applyFont="1" applyBorder="1" applyAlignment="1">
      <alignment horizontal="left" vertical="center"/>
    </xf>
    <xf numFmtId="0" fontId="42" fillId="0" borderId="81" xfId="0" applyFont="1" applyBorder="1" applyAlignment="1">
      <alignment horizontal="left" vertical="center"/>
    </xf>
    <xf numFmtId="183" fontId="41" fillId="0" borderId="35" xfId="0" applyNumberFormat="1" applyFont="1" applyBorder="1" applyAlignment="1">
      <alignment horizontal="left" vertical="center"/>
    </xf>
    <xf numFmtId="183" fontId="41" fillId="0" borderId="28" xfId="0" applyNumberFormat="1" applyFont="1" applyBorder="1" applyAlignment="1">
      <alignment horizontal="left" vertical="center"/>
    </xf>
    <xf numFmtId="0" fontId="41" fillId="0" borderId="36" xfId="0" applyFont="1" applyBorder="1" applyAlignment="1">
      <alignment horizontal="left" vertical="center"/>
    </xf>
    <xf numFmtId="0" fontId="41" fillId="0" borderId="67" xfId="0" applyFont="1" applyBorder="1" applyAlignment="1">
      <alignment horizontal="left" vertical="center"/>
    </xf>
    <xf numFmtId="0" fontId="38" fillId="0" borderId="8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181" fontId="42" fillId="0" borderId="35" xfId="0" applyNumberFormat="1" applyFont="1" applyBorder="1" applyAlignment="1">
      <alignment horizontal="left" vertical="center"/>
    </xf>
    <xf numFmtId="181" fontId="42" fillId="0" borderId="28" xfId="0" applyNumberFormat="1" applyFont="1" applyBorder="1" applyAlignment="1">
      <alignment horizontal="left" vertical="center"/>
    </xf>
    <xf numFmtId="182" fontId="42" fillId="0" borderId="35" xfId="0" applyNumberFormat="1" applyFont="1" applyBorder="1" applyAlignment="1">
      <alignment horizontal="left" vertical="center"/>
    </xf>
    <xf numFmtId="182" fontId="42" fillId="0" borderId="28" xfId="0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56" fontId="38" fillId="7" borderId="147" xfId="0" applyNumberFormat="1" applyFont="1" applyFill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0" fontId="48" fillId="7" borderId="92" xfId="0" applyFont="1" applyFill="1" applyBorder="1" applyAlignment="1">
      <alignment horizontal="center" vertical="center"/>
    </xf>
    <xf numFmtId="0" fontId="48" fillId="7" borderId="93" xfId="0" applyFont="1" applyFill="1" applyBorder="1" applyAlignment="1">
      <alignment horizontal="center" vertical="center"/>
    </xf>
    <xf numFmtId="0" fontId="48" fillId="7" borderId="146" xfId="0" applyFont="1" applyFill="1" applyBorder="1" applyAlignment="1">
      <alignment horizontal="center" vertical="center"/>
    </xf>
    <xf numFmtId="56" fontId="38" fillId="5" borderId="126" xfId="0" applyNumberFormat="1" applyFont="1" applyFill="1" applyBorder="1" applyAlignment="1">
      <alignment horizontal="center" vertical="center"/>
    </xf>
    <xf numFmtId="0" fontId="48" fillId="5" borderId="10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644977</xdr:colOff>
      <xdr:row>8</xdr:row>
      <xdr:rowOff>190500</xdr:rowOff>
    </xdr:from>
    <xdr:to>
      <xdr:col>3</xdr:col>
      <xdr:colOff>159202</xdr:colOff>
      <xdr:row>9</xdr:row>
      <xdr:rowOff>873575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0777" y="5391150"/>
          <a:ext cx="1457325" cy="1102175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9</xdr:row>
      <xdr:rowOff>244928</xdr:rowOff>
    </xdr:from>
    <xdr:to>
      <xdr:col>1</xdr:col>
      <xdr:colOff>675368</xdr:colOff>
      <xdr:row>9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4725" y="4340678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303302</xdr:colOff>
      <xdr:row>13</xdr:row>
      <xdr:rowOff>152831</xdr:rowOff>
    </xdr:from>
    <xdr:to>
      <xdr:col>3</xdr:col>
      <xdr:colOff>463485</xdr:colOff>
      <xdr:row>16</xdr:row>
      <xdr:rowOff>99479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499371">
          <a:off x="989102" y="8401481"/>
          <a:ext cx="2103283" cy="2156448"/>
        </a:xfrm>
        <a:prstGeom prst="arc">
          <a:avLst>
            <a:gd name="adj1" fmla="val 12256657"/>
            <a:gd name="adj2" fmla="val 2139632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628651</xdr:colOff>
      <xdr:row>16</xdr:row>
      <xdr:rowOff>323850</xdr:rowOff>
    </xdr:from>
    <xdr:to>
      <xdr:col>7</xdr:col>
      <xdr:colOff>457201</xdr:colOff>
      <xdr:row>17</xdr:row>
      <xdr:rowOff>660401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H="1">
          <a:off x="5791201" y="10782300"/>
          <a:ext cx="800100" cy="755651"/>
        </a:xfrm>
        <a:prstGeom prst="arc">
          <a:avLst>
            <a:gd name="adj1" fmla="val 1158507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13</xdr:row>
      <xdr:rowOff>228600</xdr:rowOff>
    </xdr:from>
    <xdr:to>
      <xdr:col>1</xdr:col>
      <xdr:colOff>685800</xdr:colOff>
      <xdr:row>13</xdr:row>
      <xdr:rowOff>609600</xdr:rowOff>
    </xdr:to>
    <xdr:sp macro="" textlink="">
      <xdr:nvSpPr>
        <xdr:cNvPr id="22" name="楕円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0600" y="84772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oneCellAnchor>
    <xdr:from>
      <xdr:col>10</xdr:col>
      <xdr:colOff>10953750</xdr:colOff>
      <xdr:row>0</xdr:row>
      <xdr:rowOff>76200</xdr:rowOff>
    </xdr:from>
    <xdr:ext cx="141577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888450" y="7620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oneCellAnchor>
    <xdr:from>
      <xdr:col>10</xdr:col>
      <xdr:colOff>10934700</xdr:colOff>
      <xdr:row>28</xdr:row>
      <xdr:rowOff>457200</xdr:rowOff>
    </xdr:from>
    <xdr:ext cx="1415772" cy="62581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2789E9-E7F4-4ABB-B472-FBE204B17CD2}"/>
            </a:ext>
          </a:extLst>
        </xdr:cNvPr>
        <xdr:cNvSpPr txBox="1"/>
      </xdr:nvSpPr>
      <xdr:spPr>
        <a:xfrm>
          <a:off x="21869400" y="19221450"/>
          <a:ext cx="1415772" cy="625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別紙１</a:t>
          </a:r>
        </a:p>
      </xdr:txBody>
    </xdr:sp>
    <xdr:clientData/>
  </xdr:oneCellAnchor>
  <xdr:twoCellAnchor>
    <xdr:from>
      <xdr:col>10</xdr:col>
      <xdr:colOff>323850</xdr:colOff>
      <xdr:row>6</xdr:row>
      <xdr:rowOff>76200</xdr:rowOff>
    </xdr:from>
    <xdr:to>
      <xdr:col>10</xdr:col>
      <xdr:colOff>12172950</xdr:colOff>
      <xdr:row>7</xdr:row>
      <xdr:rowOff>533400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2841CE1-8F7B-FBBA-EDE9-1AD7259A9567}"/>
            </a:ext>
          </a:extLst>
        </xdr:cNvPr>
        <xdr:cNvSpPr/>
      </xdr:nvSpPr>
      <xdr:spPr>
        <a:xfrm>
          <a:off x="11258550" y="3981450"/>
          <a:ext cx="11849100" cy="876300"/>
        </a:xfrm>
        <a:prstGeom prst="wedgeRoundRectCallout">
          <a:avLst>
            <a:gd name="adj1" fmla="val -93605"/>
            <a:gd name="adj2" fmla="val 50160"/>
            <a:gd name="adj3" fmla="val 1666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（参考工事実施日は、舗装切断工、管布設工のように簡単に実施内容を記載すること！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305516</xdr:colOff>
      <xdr:row>15</xdr:row>
      <xdr:rowOff>134789</xdr:rowOff>
    </xdr:from>
    <xdr:to>
      <xdr:col>5</xdr:col>
      <xdr:colOff>440306</xdr:colOff>
      <xdr:row>16</xdr:row>
      <xdr:rowOff>170734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0C96805F-39D2-DBD8-5AD5-2908F148698C}"/>
            </a:ext>
          </a:extLst>
        </xdr:cNvPr>
        <xdr:cNvSpPr/>
      </xdr:nvSpPr>
      <xdr:spPr>
        <a:xfrm rot="5210949">
          <a:off x="3711153" y="7134765"/>
          <a:ext cx="278563" cy="907573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199486</xdr:colOff>
      <xdr:row>12</xdr:row>
      <xdr:rowOff>172527</xdr:rowOff>
    </xdr:from>
    <xdr:to>
      <xdr:col>6</xdr:col>
      <xdr:colOff>580486</xdr:colOff>
      <xdr:row>12</xdr:row>
      <xdr:rowOff>553527</xdr:rowOff>
    </xdr:to>
    <xdr:sp macro="" textlink="">
      <xdr:nvSpPr>
        <xdr:cNvPr id="4" name="楕円 5">
          <a:extLst>
            <a:ext uri="{FF2B5EF4-FFF2-40B4-BE49-F238E27FC236}">
              <a16:creationId xmlns:a16="http://schemas.microsoft.com/office/drawing/2014/main" id="{81B074B9-0FAF-44AB-A501-7C5135073CED}"/>
            </a:ext>
          </a:extLst>
        </xdr:cNvPr>
        <xdr:cNvSpPr/>
      </xdr:nvSpPr>
      <xdr:spPr>
        <a:xfrm>
          <a:off x="4836184" y="5779697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0</xdr:col>
      <xdr:colOff>324681</xdr:colOff>
      <xdr:row>12</xdr:row>
      <xdr:rowOff>65807</xdr:rowOff>
    </xdr:from>
    <xdr:to>
      <xdr:col>6</xdr:col>
      <xdr:colOff>300414</xdr:colOff>
      <xdr:row>12</xdr:row>
      <xdr:rowOff>700117</xdr:rowOff>
    </xdr:to>
    <xdr:sp macro="" textlink="">
      <xdr:nvSpPr>
        <xdr:cNvPr id="5" name="矢印: 右カーブ 4">
          <a:extLst>
            <a:ext uri="{FF2B5EF4-FFF2-40B4-BE49-F238E27FC236}">
              <a16:creationId xmlns:a16="http://schemas.microsoft.com/office/drawing/2014/main" id="{B03C6B76-C503-0D50-2888-DBB53A0B09C8}"/>
            </a:ext>
          </a:extLst>
        </xdr:cNvPr>
        <xdr:cNvSpPr/>
      </xdr:nvSpPr>
      <xdr:spPr>
        <a:xfrm rot="15414359" flipH="1" flipV="1">
          <a:off x="2313742" y="3683916"/>
          <a:ext cx="634310" cy="4612431"/>
        </a:xfrm>
        <a:prstGeom prst="curvedRightArrow">
          <a:avLst>
            <a:gd name="adj1" fmla="val 11769"/>
            <a:gd name="adj2" fmla="val 33039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70448</xdr:colOff>
      <xdr:row>8</xdr:row>
      <xdr:rowOff>191579</xdr:rowOff>
    </xdr:from>
    <xdr:ext cx="2864887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F7BC9F-E202-B267-55D2-663632E17F29}"/>
            </a:ext>
          </a:extLst>
        </xdr:cNvPr>
        <xdr:cNvSpPr txBox="1"/>
      </xdr:nvSpPr>
      <xdr:spPr>
        <a:xfrm>
          <a:off x="843231" y="3857805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0</xdr:col>
      <xdr:colOff>103876</xdr:colOff>
      <xdr:row>8</xdr:row>
      <xdr:rowOff>474633</xdr:rowOff>
    </xdr:from>
    <xdr:to>
      <xdr:col>5</xdr:col>
      <xdr:colOff>475352</xdr:colOff>
      <xdr:row>8</xdr:row>
      <xdr:rowOff>607983</xdr:rowOff>
    </xdr:to>
    <xdr:sp macro="" textlink="">
      <xdr:nvSpPr>
        <xdr:cNvPr id="8" name="矢印: 左右 7">
          <a:extLst>
            <a:ext uri="{FF2B5EF4-FFF2-40B4-BE49-F238E27FC236}">
              <a16:creationId xmlns:a16="http://schemas.microsoft.com/office/drawing/2014/main" id="{9B445BBE-1B21-AFE0-91BB-DECA864439D1}"/>
            </a:ext>
          </a:extLst>
        </xdr:cNvPr>
        <xdr:cNvSpPr/>
      </xdr:nvSpPr>
      <xdr:spPr>
        <a:xfrm>
          <a:off x="103876" y="4140859"/>
          <a:ext cx="4235391" cy="133350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182053</xdr:colOff>
      <xdr:row>6</xdr:row>
      <xdr:rowOff>170371</xdr:rowOff>
    </xdr:from>
    <xdr:to>
      <xdr:col>5</xdr:col>
      <xdr:colOff>563053</xdr:colOff>
      <xdr:row>6</xdr:row>
      <xdr:rowOff>551371</xdr:rowOff>
    </xdr:to>
    <xdr:sp macro="" textlink="">
      <xdr:nvSpPr>
        <xdr:cNvPr id="12" name="楕円 5">
          <a:extLst>
            <a:ext uri="{FF2B5EF4-FFF2-40B4-BE49-F238E27FC236}">
              <a16:creationId xmlns:a16="http://schemas.microsoft.com/office/drawing/2014/main" id="{13D1007D-EB94-4843-AD6A-04C296AC6ADD}"/>
            </a:ext>
          </a:extLst>
        </xdr:cNvPr>
        <xdr:cNvSpPr/>
      </xdr:nvSpPr>
      <xdr:spPr>
        <a:xfrm>
          <a:off x="4045968" y="2866126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5</xdr:col>
      <xdr:colOff>181155</xdr:colOff>
      <xdr:row>16</xdr:row>
      <xdr:rowOff>172168</xdr:rowOff>
    </xdr:from>
    <xdr:to>
      <xdr:col>5</xdr:col>
      <xdr:colOff>562155</xdr:colOff>
      <xdr:row>16</xdr:row>
      <xdr:rowOff>553168</xdr:rowOff>
    </xdr:to>
    <xdr:sp macro="" textlink="">
      <xdr:nvSpPr>
        <xdr:cNvPr id="13" name="楕円 5">
          <a:extLst>
            <a:ext uri="{FF2B5EF4-FFF2-40B4-BE49-F238E27FC236}">
              <a16:creationId xmlns:a16="http://schemas.microsoft.com/office/drawing/2014/main" id="{09134DCC-6C83-BCFA-BC20-BC6E4DDED1D6}"/>
            </a:ext>
          </a:extLst>
        </xdr:cNvPr>
        <xdr:cNvSpPr/>
      </xdr:nvSpPr>
      <xdr:spPr>
        <a:xfrm>
          <a:off x="4045070" y="7729267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2</xdr:col>
      <xdr:colOff>704005</xdr:colOff>
      <xdr:row>6</xdr:row>
      <xdr:rowOff>9937</xdr:rowOff>
    </xdr:from>
    <xdr:to>
      <xdr:col>5</xdr:col>
      <xdr:colOff>279818</xdr:colOff>
      <xdr:row>6</xdr:row>
      <xdr:rowOff>235770</xdr:rowOff>
    </xdr:to>
    <xdr:sp macro="" textlink="">
      <xdr:nvSpPr>
        <xdr:cNvPr id="2" name="矢印: 右カーブ 1">
          <a:extLst>
            <a:ext uri="{FF2B5EF4-FFF2-40B4-BE49-F238E27FC236}">
              <a16:creationId xmlns:a16="http://schemas.microsoft.com/office/drawing/2014/main" id="{D760CFCA-4723-480F-B655-A88628B2A17C}"/>
            </a:ext>
          </a:extLst>
        </xdr:cNvPr>
        <xdr:cNvSpPr/>
      </xdr:nvSpPr>
      <xdr:spPr>
        <a:xfrm rot="5210949">
          <a:off x="3108748" y="1809641"/>
          <a:ext cx="225833" cy="1915601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165100</xdr:colOff>
      <xdr:row>17</xdr:row>
      <xdr:rowOff>352425</xdr:rowOff>
    </xdr:from>
    <xdr:ext cx="286488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FA594A-FEA8-40E3-8BB8-B64302CDA8F8}"/>
            </a:ext>
          </a:extLst>
        </xdr:cNvPr>
        <xdr:cNvSpPr txBox="1"/>
      </xdr:nvSpPr>
      <xdr:spPr>
        <a:xfrm>
          <a:off x="1276350" y="7194550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1</xdr:col>
      <xdr:colOff>285751</xdr:colOff>
      <xdr:row>18</xdr:row>
      <xdr:rowOff>206374</xdr:rowOff>
    </xdr:from>
    <xdr:to>
      <xdr:col>5</xdr:col>
      <xdr:colOff>698501</xdr:colOff>
      <xdr:row>18</xdr:row>
      <xdr:rowOff>368299</xdr:rowOff>
    </xdr:to>
    <xdr:sp macro="" textlink="">
      <xdr:nvSpPr>
        <xdr:cNvPr id="11" name="矢印: 左右 10">
          <a:extLst>
            <a:ext uri="{FF2B5EF4-FFF2-40B4-BE49-F238E27FC236}">
              <a16:creationId xmlns:a16="http://schemas.microsoft.com/office/drawing/2014/main" id="{098247E0-A7DB-4109-942F-CB00219D4ADF}"/>
            </a:ext>
          </a:extLst>
        </xdr:cNvPr>
        <xdr:cNvSpPr/>
      </xdr:nvSpPr>
      <xdr:spPr>
        <a:xfrm>
          <a:off x="565151" y="7381874"/>
          <a:ext cx="4273550" cy="161925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7</xdr:row>
      <xdr:rowOff>50800</xdr:rowOff>
    </xdr:from>
    <xdr:to>
      <xdr:col>8</xdr:col>
      <xdr:colOff>381000</xdr:colOff>
      <xdr:row>14</xdr:row>
      <xdr:rowOff>406400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39CF7195-0648-30CA-A07F-63853BCAB4C4}"/>
            </a:ext>
          </a:extLst>
        </xdr:cNvPr>
        <xdr:cNvSpPr/>
      </xdr:nvSpPr>
      <xdr:spPr>
        <a:xfrm>
          <a:off x="7823200" y="2451100"/>
          <a:ext cx="266700" cy="34671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139700</xdr:colOff>
      <xdr:row>15</xdr:row>
      <xdr:rowOff>63500</xdr:rowOff>
    </xdr:from>
    <xdr:to>
      <xdr:col>8</xdr:col>
      <xdr:colOff>406400</xdr:colOff>
      <xdr:row>22</xdr:row>
      <xdr:rowOff>419100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58DCCFC0-0FAC-4247-ADB4-2A600CC1572B}"/>
            </a:ext>
          </a:extLst>
        </xdr:cNvPr>
        <xdr:cNvSpPr/>
      </xdr:nvSpPr>
      <xdr:spPr>
        <a:xfrm>
          <a:off x="7848600" y="6019800"/>
          <a:ext cx="266700" cy="34671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241300</xdr:colOff>
      <xdr:row>5</xdr:row>
      <xdr:rowOff>393700</xdr:rowOff>
    </xdr:from>
    <xdr:to>
      <xdr:col>5</xdr:col>
      <xdr:colOff>952500</xdr:colOff>
      <xdr:row>9</xdr:row>
      <xdr:rowOff>86926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8C28DBA-E5DE-8015-8A2B-7A966DDB2D85}"/>
            </a:ext>
          </a:extLst>
        </xdr:cNvPr>
        <xdr:cNvSpPr/>
      </xdr:nvSpPr>
      <xdr:spPr>
        <a:xfrm>
          <a:off x="2451100" y="1790700"/>
          <a:ext cx="2641600" cy="1471226"/>
        </a:xfrm>
        <a:custGeom>
          <a:avLst/>
          <a:gdLst>
            <a:gd name="connsiteX0" fmla="*/ 0 w 2641600"/>
            <a:gd name="connsiteY0" fmla="*/ 99485 h 596900"/>
            <a:gd name="connsiteX1" fmla="*/ 99485 w 2641600"/>
            <a:gd name="connsiteY1" fmla="*/ 0 h 596900"/>
            <a:gd name="connsiteX2" fmla="*/ 440267 w 2641600"/>
            <a:gd name="connsiteY2" fmla="*/ 0 h 596900"/>
            <a:gd name="connsiteX3" fmla="*/ 440267 w 2641600"/>
            <a:gd name="connsiteY3" fmla="*/ 0 h 596900"/>
            <a:gd name="connsiteX4" fmla="*/ 1100667 w 2641600"/>
            <a:gd name="connsiteY4" fmla="*/ 0 h 596900"/>
            <a:gd name="connsiteX5" fmla="*/ 2542115 w 2641600"/>
            <a:gd name="connsiteY5" fmla="*/ 0 h 596900"/>
            <a:gd name="connsiteX6" fmla="*/ 2641600 w 2641600"/>
            <a:gd name="connsiteY6" fmla="*/ 99485 h 596900"/>
            <a:gd name="connsiteX7" fmla="*/ 2641600 w 2641600"/>
            <a:gd name="connsiteY7" fmla="*/ 348192 h 596900"/>
            <a:gd name="connsiteX8" fmla="*/ 2641600 w 2641600"/>
            <a:gd name="connsiteY8" fmla="*/ 348192 h 596900"/>
            <a:gd name="connsiteX9" fmla="*/ 2641600 w 2641600"/>
            <a:gd name="connsiteY9" fmla="*/ 497417 h 596900"/>
            <a:gd name="connsiteX10" fmla="*/ 2641600 w 2641600"/>
            <a:gd name="connsiteY10" fmla="*/ 497415 h 596900"/>
            <a:gd name="connsiteX11" fmla="*/ 2542115 w 2641600"/>
            <a:gd name="connsiteY11" fmla="*/ 596900 h 596900"/>
            <a:gd name="connsiteX12" fmla="*/ 1100667 w 2641600"/>
            <a:gd name="connsiteY12" fmla="*/ 596900 h 596900"/>
            <a:gd name="connsiteX13" fmla="*/ 904959 w 2641600"/>
            <a:gd name="connsiteY13" fmla="*/ 1649026 h 596900"/>
            <a:gd name="connsiteX14" fmla="*/ 440267 w 2641600"/>
            <a:gd name="connsiteY14" fmla="*/ 596900 h 596900"/>
            <a:gd name="connsiteX15" fmla="*/ 99485 w 2641600"/>
            <a:gd name="connsiteY15" fmla="*/ 596900 h 596900"/>
            <a:gd name="connsiteX16" fmla="*/ 0 w 2641600"/>
            <a:gd name="connsiteY16" fmla="*/ 497415 h 596900"/>
            <a:gd name="connsiteX17" fmla="*/ 0 w 2641600"/>
            <a:gd name="connsiteY17" fmla="*/ 497417 h 596900"/>
            <a:gd name="connsiteX18" fmla="*/ 0 w 2641600"/>
            <a:gd name="connsiteY18" fmla="*/ 348192 h 596900"/>
            <a:gd name="connsiteX19" fmla="*/ 0 w 2641600"/>
            <a:gd name="connsiteY19" fmla="*/ 348192 h 596900"/>
            <a:gd name="connsiteX20" fmla="*/ 0 w 2641600"/>
            <a:gd name="connsiteY20" fmla="*/ 99485 h 596900"/>
            <a:gd name="connsiteX0" fmla="*/ 0 w 2641600"/>
            <a:gd name="connsiteY0" fmla="*/ 99485 h 1649026"/>
            <a:gd name="connsiteX1" fmla="*/ 99485 w 2641600"/>
            <a:gd name="connsiteY1" fmla="*/ 0 h 1649026"/>
            <a:gd name="connsiteX2" fmla="*/ 440267 w 2641600"/>
            <a:gd name="connsiteY2" fmla="*/ 0 h 1649026"/>
            <a:gd name="connsiteX3" fmla="*/ 440267 w 2641600"/>
            <a:gd name="connsiteY3" fmla="*/ 0 h 1649026"/>
            <a:gd name="connsiteX4" fmla="*/ 1100667 w 2641600"/>
            <a:gd name="connsiteY4" fmla="*/ 0 h 1649026"/>
            <a:gd name="connsiteX5" fmla="*/ 2542115 w 2641600"/>
            <a:gd name="connsiteY5" fmla="*/ 0 h 1649026"/>
            <a:gd name="connsiteX6" fmla="*/ 2641600 w 2641600"/>
            <a:gd name="connsiteY6" fmla="*/ 99485 h 1649026"/>
            <a:gd name="connsiteX7" fmla="*/ 2641600 w 2641600"/>
            <a:gd name="connsiteY7" fmla="*/ 348192 h 1649026"/>
            <a:gd name="connsiteX8" fmla="*/ 2641600 w 2641600"/>
            <a:gd name="connsiteY8" fmla="*/ 348192 h 1649026"/>
            <a:gd name="connsiteX9" fmla="*/ 2641600 w 2641600"/>
            <a:gd name="connsiteY9" fmla="*/ 497417 h 1649026"/>
            <a:gd name="connsiteX10" fmla="*/ 2641600 w 2641600"/>
            <a:gd name="connsiteY10" fmla="*/ 497415 h 1649026"/>
            <a:gd name="connsiteX11" fmla="*/ 2542115 w 2641600"/>
            <a:gd name="connsiteY11" fmla="*/ 596900 h 1649026"/>
            <a:gd name="connsiteX12" fmla="*/ 783167 w 2641600"/>
            <a:gd name="connsiteY12" fmla="*/ 609600 h 1649026"/>
            <a:gd name="connsiteX13" fmla="*/ 904959 w 2641600"/>
            <a:gd name="connsiteY13" fmla="*/ 1649026 h 1649026"/>
            <a:gd name="connsiteX14" fmla="*/ 440267 w 2641600"/>
            <a:gd name="connsiteY14" fmla="*/ 596900 h 1649026"/>
            <a:gd name="connsiteX15" fmla="*/ 99485 w 2641600"/>
            <a:gd name="connsiteY15" fmla="*/ 596900 h 1649026"/>
            <a:gd name="connsiteX16" fmla="*/ 0 w 2641600"/>
            <a:gd name="connsiteY16" fmla="*/ 497415 h 1649026"/>
            <a:gd name="connsiteX17" fmla="*/ 0 w 2641600"/>
            <a:gd name="connsiteY17" fmla="*/ 497417 h 1649026"/>
            <a:gd name="connsiteX18" fmla="*/ 0 w 2641600"/>
            <a:gd name="connsiteY18" fmla="*/ 348192 h 1649026"/>
            <a:gd name="connsiteX19" fmla="*/ 0 w 2641600"/>
            <a:gd name="connsiteY19" fmla="*/ 348192 h 1649026"/>
            <a:gd name="connsiteX20" fmla="*/ 0 w 2641600"/>
            <a:gd name="connsiteY20" fmla="*/ 99485 h 1649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41600" h="1649026">
              <a:moveTo>
                <a:pt x="0" y="99485"/>
              </a:moveTo>
              <a:cubicBezTo>
                <a:pt x="0" y="44541"/>
                <a:pt x="44541" y="0"/>
                <a:pt x="99485" y="0"/>
              </a:cubicBezTo>
              <a:lnTo>
                <a:pt x="440267" y="0"/>
              </a:lnTo>
              <a:lnTo>
                <a:pt x="440267" y="0"/>
              </a:lnTo>
              <a:lnTo>
                <a:pt x="1100667" y="0"/>
              </a:lnTo>
              <a:lnTo>
                <a:pt x="2542115" y="0"/>
              </a:lnTo>
              <a:cubicBezTo>
                <a:pt x="2597059" y="0"/>
                <a:pt x="2641600" y="44541"/>
                <a:pt x="2641600" y="99485"/>
              </a:cubicBezTo>
              <a:lnTo>
                <a:pt x="2641600" y="348192"/>
              </a:lnTo>
              <a:lnTo>
                <a:pt x="2641600" y="348192"/>
              </a:lnTo>
              <a:lnTo>
                <a:pt x="2641600" y="497417"/>
              </a:lnTo>
              <a:lnTo>
                <a:pt x="2641600" y="497415"/>
              </a:lnTo>
              <a:cubicBezTo>
                <a:pt x="2641600" y="552359"/>
                <a:pt x="2597059" y="596900"/>
                <a:pt x="2542115" y="596900"/>
              </a:cubicBezTo>
              <a:lnTo>
                <a:pt x="783167" y="609600"/>
              </a:lnTo>
              <a:lnTo>
                <a:pt x="904959" y="1649026"/>
              </a:lnTo>
              <a:lnTo>
                <a:pt x="440267" y="596900"/>
              </a:lnTo>
              <a:lnTo>
                <a:pt x="99485" y="596900"/>
              </a:lnTo>
              <a:cubicBezTo>
                <a:pt x="44541" y="596900"/>
                <a:pt x="0" y="552359"/>
                <a:pt x="0" y="497415"/>
              </a:cubicBezTo>
              <a:lnTo>
                <a:pt x="0" y="497417"/>
              </a:lnTo>
              <a:lnTo>
                <a:pt x="0" y="348192"/>
              </a:lnTo>
              <a:lnTo>
                <a:pt x="0" y="348192"/>
              </a:lnTo>
              <a:lnTo>
                <a:pt x="0" y="99485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非対象期間としてカウント</a:t>
          </a:r>
        </a:p>
      </xdr:txBody>
    </xdr:sp>
    <xdr:clientData/>
  </xdr:twoCellAnchor>
  <xdr:twoCellAnchor>
    <xdr:from>
      <xdr:col>3</xdr:col>
      <xdr:colOff>241300</xdr:colOff>
      <xdr:row>20</xdr:row>
      <xdr:rowOff>0</xdr:rowOff>
    </xdr:from>
    <xdr:to>
      <xdr:col>5</xdr:col>
      <xdr:colOff>838200</xdr:colOff>
      <xdr:row>21</xdr:row>
      <xdr:rowOff>88900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C5802B4A-3F5C-4A4E-A74C-3DD79A9EE44A}"/>
            </a:ext>
          </a:extLst>
        </xdr:cNvPr>
        <xdr:cNvSpPr/>
      </xdr:nvSpPr>
      <xdr:spPr>
        <a:xfrm>
          <a:off x="2451100" y="8064500"/>
          <a:ext cx="2527300" cy="533400"/>
        </a:xfrm>
        <a:prstGeom prst="wedgeRoundRectCallout">
          <a:avLst>
            <a:gd name="adj1" fmla="val -23749"/>
            <a:gd name="adj2" fmla="val -13236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非対象期間としてカウント</a:t>
          </a:r>
        </a:p>
      </xdr:txBody>
    </xdr:sp>
    <xdr:clientData/>
  </xdr:twoCellAnchor>
  <xdr:twoCellAnchor>
    <xdr:from>
      <xdr:col>8</xdr:col>
      <xdr:colOff>139700</xdr:colOff>
      <xdr:row>23</xdr:row>
      <xdr:rowOff>50800</xdr:rowOff>
    </xdr:from>
    <xdr:to>
      <xdr:col>8</xdr:col>
      <xdr:colOff>406400</xdr:colOff>
      <xdr:row>26</xdr:row>
      <xdr:rowOff>447040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ADCF046-33A7-480C-A89B-D9AA4843C1BE}"/>
            </a:ext>
          </a:extLst>
        </xdr:cNvPr>
        <xdr:cNvSpPr/>
      </xdr:nvSpPr>
      <xdr:spPr>
        <a:xfrm>
          <a:off x="7952740" y="10017760"/>
          <a:ext cx="266700" cy="182880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288925</xdr:colOff>
      <xdr:row>6</xdr:row>
      <xdr:rowOff>152400</xdr:rowOff>
    </xdr:from>
    <xdr:to>
      <xdr:col>6</xdr:col>
      <xdr:colOff>669925</xdr:colOff>
      <xdr:row>6</xdr:row>
      <xdr:rowOff>533400</xdr:rowOff>
    </xdr:to>
    <xdr:sp macro="" textlink="">
      <xdr:nvSpPr>
        <xdr:cNvPr id="2" name="楕円 5">
          <a:extLst>
            <a:ext uri="{FF2B5EF4-FFF2-40B4-BE49-F238E27FC236}">
              <a16:creationId xmlns:a16="http://schemas.microsoft.com/office/drawing/2014/main" id="{4134E028-FCE0-4CE5-A9D9-3DE61736D0C9}"/>
            </a:ext>
          </a:extLst>
        </xdr:cNvPr>
        <xdr:cNvSpPr/>
      </xdr:nvSpPr>
      <xdr:spPr>
        <a:xfrm>
          <a:off x="6061075" y="2276475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3</xdr:col>
      <xdr:colOff>428625</xdr:colOff>
      <xdr:row>4</xdr:row>
      <xdr:rowOff>651894</xdr:rowOff>
    </xdr:from>
    <xdr:to>
      <xdr:col>6</xdr:col>
      <xdr:colOff>333374</xdr:colOff>
      <xdr:row>6</xdr:row>
      <xdr:rowOff>171452</xdr:rowOff>
    </xdr:to>
    <xdr:sp macro="" textlink="">
      <xdr:nvSpPr>
        <xdr:cNvPr id="3" name="矢印: 右カーブ 2">
          <a:extLst>
            <a:ext uri="{FF2B5EF4-FFF2-40B4-BE49-F238E27FC236}">
              <a16:creationId xmlns:a16="http://schemas.microsoft.com/office/drawing/2014/main" id="{5BEDD676-A088-4185-9EAA-41F0E4A33407}"/>
            </a:ext>
          </a:extLst>
        </xdr:cNvPr>
        <xdr:cNvSpPr/>
      </xdr:nvSpPr>
      <xdr:spPr>
        <a:xfrm rot="5400000">
          <a:off x="4464558" y="654561"/>
          <a:ext cx="491108" cy="2790824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295275</xdr:colOff>
      <xdr:row>10</xdr:row>
      <xdr:rowOff>139700</xdr:rowOff>
    </xdr:from>
    <xdr:to>
      <xdr:col>5</xdr:col>
      <xdr:colOff>676275</xdr:colOff>
      <xdr:row>10</xdr:row>
      <xdr:rowOff>520700</xdr:rowOff>
    </xdr:to>
    <xdr:sp macro="" textlink="">
      <xdr:nvSpPr>
        <xdr:cNvPr id="4" name="楕円 5">
          <a:extLst>
            <a:ext uri="{FF2B5EF4-FFF2-40B4-BE49-F238E27FC236}">
              <a16:creationId xmlns:a16="http://schemas.microsoft.com/office/drawing/2014/main" id="{9ED31D13-C556-430E-84BD-60219CC1E8E3}"/>
            </a:ext>
          </a:extLst>
        </xdr:cNvPr>
        <xdr:cNvSpPr/>
      </xdr:nvSpPr>
      <xdr:spPr>
        <a:xfrm>
          <a:off x="5105400" y="40830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2</xdr:col>
      <xdr:colOff>439512</xdr:colOff>
      <xdr:row>10</xdr:row>
      <xdr:rowOff>249273</xdr:rowOff>
    </xdr:from>
    <xdr:to>
      <xdr:col>5</xdr:col>
      <xdr:colOff>259407</xdr:colOff>
      <xdr:row>11</xdr:row>
      <xdr:rowOff>11029</xdr:rowOff>
    </xdr:to>
    <xdr:sp macro="" textlink="">
      <xdr:nvSpPr>
        <xdr:cNvPr id="5" name="矢印: 右カーブ 4">
          <a:extLst>
            <a:ext uri="{FF2B5EF4-FFF2-40B4-BE49-F238E27FC236}">
              <a16:creationId xmlns:a16="http://schemas.microsoft.com/office/drawing/2014/main" id="{D83BC6B0-4DB8-4123-8C4B-5D2B9AB48C0D}"/>
            </a:ext>
          </a:extLst>
        </xdr:cNvPr>
        <xdr:cNvSpPr/>
      </xdr:nvSpPr>
      <xdr:spPr>
        <a:xfrm rot="4184162">
          <a:off x="3473719" y="3082466"/>
          <a:ext cx="485656" cy="2705970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133350</xdr:colOff>
      <xdr:row>14</xdr:row>
      <xdr:rowOff>209550</xdr:rowOff>
    </xdr:from>
    <xdr:ext cx="286488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49CB79-A513-44AC-A4C4-CE0C679499C5}"/>
            </a:ext>
          </a:extLst>
        </xdr:cNvPr>
        <xdr:cNvSpPr txBox="1"/>
      </xdr:nvSpPr>
      <xdr:spPr>
        <a:xfrm>
          <a:off x="1095375" y="6191250"/>
          <a:ext cx="28648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発注者が非対象とする作業を実施する期間</a:t>
          </a:r>
        </a:p>
      </xdr:txBody>
    </xdr:sp>
    <xdr:clientData/>
  </xdr:oneCellAnchor>
  <xdr:twoCellAnchor>
    <xdr:from>
      <xdr:col>0</xdr:col>
      <xdr:colOff>247649</xdr:colOff>
      <xdr:row>14</xdr:row>
      <xdr:rowOff>447675</xdr:rowOff>
    </xdr:from>
    <xdr:to>
      <xdr:col>5</xdr:col>
      <xdr:colOff>619125</xdr:colOff>
      <xdr:row>14</xdr:row>
      <xdr:rowOff>581025</xdr:rowOff>
    </xdr:to>
    <xdr:sp macro="" textlink="">
      <xdr:nvSpPr>
        <xdr:cNvPr id="7" name="矢印: 左右 6">
          <a:extLst>
            <a:ext uri="{FF2B5EF4-FFF2-40B4-BE49-F238E27FC236}">
              <a16:creationId xmlns:a16="http://schemas.microsoft.com/office/drawing/2014/main" id="{1A7560C7-CBE2-4972-B225-AB5973B4848C}"/>
            </a:ext>
          </a:extLst>
        </xdr:cNvPr>
        <xdr:cNvSpPr/>
      </xdr:nvSpPr>
      <xdr:spPr>
        <a:xfrm>
          <a:off x="247649" y="6429375"/>
          <a:ext cx="5181601" cy="133350"/>
        </a:xfrm>
        <a:prstGeom prst="leftRightArrow">
          <a:avLst>
            <a:gd name="adj1" fmla="val 33580"/>
            <a:gd name="adj2" fmla="val 78125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18</xdr:row>
      <xdr:rowOff>666752</xdr:rowOff>
    </xdr:from>
    <xdr:to>
      <xdr:col>6</xdr:col>
      <xdr:colOff>333374</xdr:colOff>
      <xdr:row>20</xdr:row>
      <xdr:rowOff>186310</xdr:rowOff>
    </xdr:to>
    <xdr:sp macro="" textlink="">
      <xdr:nvSpPr>
        <xdr:cNvPr id="8" name="矢印: 右カーブ 7">
          <a:extLst>
            <a:ext uri="{FF2B5EF4-FFF2-40B4-BE49-F238E27FC236}">
              <a16:creationId xmlns:a16="http://schemas.microsoft.com/office/drawing/2014/main" id="{AF16813D-CF14-4DDC-8817-6E0B0D1CB0C7}"/>
            </a:ext>
          </a:extLst>
        </xdr:cNvPr>
        <xdr:cNvSpPr/>
      </xdr:nvSpPr>
      <xdr:spPr>
        <a:xfrm rot="5400000">
          <a:off x="4469320" y="7417882"/>
          <a:ext cx="481583" cy="2790824"/>
        </a:xfrm>
        <a:prstGeom prst="curvedRightArrow">
          <a:avLst>
            <a:gd name="adj1" fmla="val 11769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269875</xdr:colOff>
      <xdr:row>20</xdr:row>
      <xdr:rowOff>193675</xdr:rowOff>
    </xdr:from>
    <xdr:to>
      <xdr:col>6</xdr:col>
      <xdr:colOff>650875</xdr:colOff>
      <xdr:row>20</xdr:row>
      <xdr:rowOff>574675</xdr:rowOff>
    </xdr:to>
    <xdr:sp macro="" textlink="">
      <xdr:nvSpPr>
        <xdr:cNvPr id="9" name="楕円 5">
          <a:extLst>
            <a:ext uri="{FF2B5EF4-FFF2-40B4-BE49-F238E27FC236}">
              <a16:creationId xmlns:a16="http://schemas.microsoft.com/office/drawing/2014/main" id="{4379631C-689C-4B2D-A9BA-A92D2F57F21A}"/>
            </a:ext>
          </a:extLst>
        </xdr:cNvPr>
        <xdr:cNvSpPr/>
      </xdr:nvSpPr>
      <xdr:spPr>
        <a:xfrm>
          <a:off x="6042025" y="9061450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oneCellAnchor>
    <xdr:from>
      <xdr:col>13</xdr:col>
      <xdr:colOff>850900</xdr:colOff>
      <xdr:row>23</xdr:row>
      <xdr:rowOff>228600</xdr:rowOff>
    </xdr:from>
    <xdr:ext cx="493020" cy="4064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9F54BA-EF8C-40AB-A8F3-B9C07A9643A2}"/>
            </a:ext>
          </a:extLst>
        </xdr:cNvPr>
        <xdr:cNvSpPr txBox="1"/>
      </xdr:nvSpPr>
      <xdr:spPr>
        <a:xfrm>
          <a:off x="12576175" y="10791825"/>
          <a:ext cx="493020" cy="406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１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740227</xdr:colOff>
      <xdr:row>5</xdr:row>
      <xdr:rowOff>721178</xdr:rowOff>
    </xdr:from>
    <xdr:to>
      <xdr:col>3</xdr:col>
      <xdr:colOff>254452</xdr:colOff>
      <xdr:row>6</xdr:row>
      <xdr:rowOff>683075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6027" y="3940628"/>
          <a:ext cx="1438275" cy="847722"/>
        </a:xfrm>
        <a:prstGeom prst="arc">
          <a:avLst>
            <a:gd name="adj1" fmla="val 11380561"/>
            <a:gd name="adj2" fmla="val 2129145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738864</xdr:colOff>
      <xdr:row>4</xdr:row>
      <xdr:rowOff>695324</xdr:rowOff>
    </xdr:from>
    <xdr:to>
      <xdr:col>7</xdr:col>
      <xdr:colOff>253089</xdr:colOff>
      <xdr:row>5</xdr:row>
      <xdr:rowOff>657225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10739" y="3028949"/>
          <a:ext cx="2400300" cy="847726"/>
        </a:xfrm>
        <a:prstGeom prst="arc">
          <a:avLst>
            <a:gd name="adj1" fmla="val 10832071"/>
            <a:gd name="adj2" fmla="val 21555106"/>
          </a:avLst>
        </a:prstGeom>
        <a:ln>
          <a:headEnd type="triangl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294368</xdr:colOff>
      <xdr:row>6</xdr:row>
      <xdr:rowOff>244928</xdr:rowOff>
    </xdr:from>
    <xdr:to>
      <xdr:col>1</xdr:col>
      <xdr:colOff>675368</xdr:colOff>
      <xdr:row>6</xdr:row>
      <xdr:rowOff>625928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0168" y="4350203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1</xdr:col>
      <xdr:colOff>526956</xdr:colOff>
      <xdr:row>8</xdr:row>
      <xdr:rowOff>204230</xdr:rowOff>
    </xdr:from>
    <xdr:to>
      <xdr:col>3</xdr:col>
      <xdr:colOff>254717</xdr:colOff>
      <xdr:row>9</xdr:row>
      <xdr:rowOff>704833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499371">
          <a:off x="1212756" y="6081155"/>
          <a:ext cx="1651811" cy="1386428"/>
        </a:xfrm>
        <a:prstGeom prst="arc">
          <a:avLst>
            <a:gd name="adj1" fmla="val 11911847"/>
            <a:gd name="adj2" fmla="val 20896046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294368</xdr:colOff>
      <xdr:row>5</xdr:row>
      <xdr:rowOff>259442</xdr:rowOff>
    </xdr:from>
    <xdr:to>
      <xdr:col>7</xdr:col>
      <xdr:colOff>675368</xdr:colOff>
      <xdr:row>5</xdr:row>
      <xdr:rowOff>640442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752318" y="3478892"/>
          <a:ext cx="381000" cy="381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ｃｃ</a:t>
          </a:r>
        </a:p>
      </xdr:txBody>
    </xdr:sp>
    <xdr:clientData/>
  </xdr:twoCellAnchor>
  <xdr:twoCellAnchor>
    <xdr:from>
      <xdr:col>6</xdr:col>
      <xdr:colOff>597806</xdr:colOff>
      <xdr:row>9</xdr:row>
      <xdr:rowOff>789212</xdr:rowOff>
    </xdr:from>
    <xdr:to>
      <xdr:col>7</xdr:col>
      <xdr:colOff>378731</xdr:colOff>
      <xdr:row>10</xdr:row>
      <xdr:rowOff>649513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93731" y="7551962"/>
          <a:ext cx="742950" cy="746126"/>
        </a:xfrm>
        <a:prstGeom prst="arc">
          <a:avLst>
            <a:gd name="adj1" fmla="val 11786365"/>
            <a:gd name="adj2" fmla="val 21311942"/>
          </a:avLst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0</xdr:row>
      <xdr:rowOff>209551</xdr:rowOff>
    </xdr:from>
    <xdr:to>
      <xdr:col>16</xdr:col>
      <xdr:colOff>390525</xdr:colOff>
      <xdr:row>1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1193125" y="209551"/>
          <a:ext cx="1533525" cy="3333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view="pageBreakPreview" zoomScale="50" zoomScaleNormal="50" zoomScaleSheetLayoutView="50" workbookViewId="0">
      <selection activeCell="B32" sqref="B32:H35"/>
    </sheetView>
  </sheetViews>
  <sheetFormatPr defaultColWidth="9" defaultRowHeight="13.2" x14ac:dyDescent="0.45"/>
  <cols>
    <col min="1" max="1" width="4" style="54" customWidth="1"/>
    <col min="2" max="7" width="15.3984375" style="56" customWidth="1"/>
    <col min="8" max="8" width="15.3984375" style="54" customWidth="1"/>
    <col min="9" max="10" width="15.3984375" style="56" customWidth="1"/>
    <col min="11" max="11" width="166.5" style="54" customWidth="1"/>
    <col min="12" max="12" width="1.69921875" style="54" customWidth="1"/>
    <col min="13" max="16384" width="9" style="54"/>
  </cols>
  <sheetData>
    <row r="1" spans="1:11" ht="48.75" customHeight="1" x14ac:dyDescent="0.45">
      <c r="B1" s="55" t="s">
        <v>57</v>
      </c>
    </row>
    <row r="2" spans="1:11" ht="16.8" thickBot="1" x14ac:dyDescent="0.5">
      <c r="B2" s="57"/>
    </row>
    <row r="3" spans="1:11" ht="66" customHeight="1" thickBot="1" x14ac:dyDescent="0.5">
      <c r="B3" s="58"/>
      <c r="I3" s="313" t="s">
        <v>45</v>
      </c>
      <c r="J3" s="314"/>
      <c r="K3" s="315"/>
    </row>
    <row r="4" spans="1:11" s="56" customFormat="1" ht="69.900000000000006" customHeight="1" thickBot="1" x14ac:dyDescent="0.5">
      <c r="A4" s="59"/>
      <c r="B4" s="60" t="s">
        <v>0</v>
      </c>
      <c r="C4" s="61" t="s">
        <v>1</v>
      </c>
      <c r="D4" s="61" t="s">
        <v>2</v>
      </c>
      <c r="E4" s="61" t="s">
        <v>3</v>
      </c>
      <c r="F4" s="61" t="s">
        <v>4</v>
      </c>
      <c r="G4" s="61" t="s">
        <v>5</v>
      </c>
      <c r="H4" s="62" t="s">
        <v>6</v>
      </c>
      <c r="I4" s="63" t="s">
        <v>19</v>
      </c>
      <c r="J4" s="64" t="s">
        <v>20</v>
      </c>
      <c r="K4" s="65" t="s">
        <v>30</v>
      </c>
    </row>
    <row r="5" spans="1:11" s="56" customFormat="1" ht="32.25" customHeight="1" thickTop="1" x14ac:dyDescent="0.45">
      <c r="A5" s="59"/>
      <c r="B5" s="66"/>
      <c r="C5" s="67"/>
      <c r="D5" s="68"/>
      <c r="E5" s="69">
        <v>44409</v>
      </c>
      <c r="F5" s="69">
        <v>44410</v>
      </c>
      <c r="G5" s="69">
        <v>44411</v>
      </c>
      <c r="H5" s="69">
        <v>44412</v>
      </c>
      <c r="I5" s="316" t="s">
        <v>48</v>
      </c>
      <c r="J5" s="318" t="s">
        <v>49</v>
      </c>
      <c r="K5" s="320" t="s">
        <v>46</v>
      </c>
    </row>
    <row r="6" spans="1:11" ht="69.900000000000006" customHeight="1" x14ac:dyDescent="0.45">
      <c r="B6" s="309" t="s">
        <v>15</v>
      </c>
      <c r="C6" s="310"/>
      <c r="D6" s="333"/>
      <c r="E6" s="70" t="s">
        <v>69</v>
      </c>
      <c r="F6" s="71" t="s">
        <v>11</v>
      </c>
      <c r="G6" s="71" t="s">
        <v>11</v>
      </c>
      <c r="H6" s="72" t="s">
        <v>7</v>
      </c>
      <c r="I6" s="317"/>
      <c r="J6" s="319"/>
      <c r="K6" s="321"/>
    </row>
    <row r="7" spans="1:11" ht="32.25" customHeight="1" x14ac:dyDescent="0.45">
      <c r="B7" s="73">
        <v>44413</v>
      </c>
      <c r="C7" s="74">
        <v>44414</v>
      </c>
      <c r="D7" s="74">
        <v>44415</v>
      </c>
      <c r="E7" s="74">
        <v>44416</v>
      </c>
      <c r="F7" s="74">
        <v>44417</v>
      </c>
      <c r="G7" s="74">
        <v>44418</v>
      </c>
      <c r="H7" s="74">
        <v>44419</v>
      </c>
      <c r="I7" s="322">
        <v>7</v>
      </c>
      <c r="J7" s="323">
        <v>3</v>
      </c>
      <c r="K7" s="324"/>
    </row>
    <row r="8" spans="1:11" ht="69.900000000000006" customHeight="1" x14ac:dyDescent="0.45">
      <c r="B8" s="75" t="s">
        <v>7</v>
      </c>
      <c r="C8" s="76" t="s">
        <v>11</v>
      </c>
      <c r="D8" s="76" t="s">
        <v>11</v>
      </c>
      <c r="E8" s="76" t="s">
        <v>11</v>
      </c>
      <c r="F8" s="106" t="s">
        <v>68</v>
      </c>
      <c r="G8" s="77" t="s">
        <v>64</v>
      </c>
      <c r="H8" s="78" t="s">
        <v>7</v>
      </c>
      <c r="I8" s="317"/>
      <c r="J8" s="319"/>
      <c r="K8" s="325"/>
    </row>
    <row r="9" spans="1:11" ht="32.25" customHeight="1" x14ac:dyDescent="0.45">
      <c r="B9" s="73">
        <v>44420</v>
      </c>
      <c r="C9" s="74">
        <v>44421</v>
      </c>
      <c r="D9" s="74">
        <v>44422</v>
      </c>
      <c r="E9" s="74">
        <v>44423</v>
      </c>
      <c r="F9" s="74">
        <v>44424</v>
      </c>
      <c r="G9" s="74">
        <v>44425</v>
      </c>
      <c r="H9" s="74">
        <v>44426</v>
      </c>
      <c r="I9" s="322">
        <v>7</v>
      </c>
      <c r="J9" s="323">
        <v>2</v>
      </c>
      <c r="K9" s="324"/>
    </row>
    <row r="10" spans="1:11" ht="69.900000000000006" customHeight="1" x14ac:dyDescent="0.45">
      <c r="B10" s="79" t="s">
        <v>11</v>
      </c>
      <c r="C10" s="76" t="s">
        <v>11</v>
      </c>
      <c r="D10" s="80" t="s">
        <v>8</v>
      </c>
      <c r="E10" s="76" t="s">
        <v>11</v>
      </c>
      <c r="F10" s="76" t="s">
        <v>11</v>
      </c>
      <c r="G10" s="76" t="s">
        <v>11</v>
      </c>
      <c r="H10" s="78" t="s">
        <v>7</v>
      </c>
      <c r="I10" s="317"/>
      <c r="J10" s="319"/>
      <c r="K10" s="325"/>
    </row>
    <row r="11" spans="1:11" ht="32.25" customHeight="1" x14ac:dyDescent="0.45">
      <c r="B11" s="73">
        <v>44427</v>
      </c>
      <c r="C11" s="74">
        <v>44428</v>
      </c>
      <c r="D11" s="74">
        <v>44429</v>
      </c>
      <c r="E11" s="74">
        <v>44430</v>
      </c>
      <c r="F11" s="74">
        <v>44431</v>
      </c>
      <c r="G11" s="74">
        <v>44432</v>
      </c>
      <c r="H11" s="74">
        <v>44433</v>
      </c>
      <c r="I11" s="322">
        <v>4</v>
      </c>
      <c r="J11" s="323">
        <v>1</v>
      </c>
      <c r="K11" s="328" t="s">
        <v>54</v>
      </c>
    </row>
    <row r="12" spans="1:11" ht="69.900000000000006" customHeight="1" x14ac:dyDescent="0.45">
      <c r="B12" s="75" t="s">
        <v>7</v>
      </c>
      <c r="C12" s="76" t="s">
        <v>11</v>
      </c>
      <c r="D12" s="76" t="s">
        <v>11</v>
      </c>
      <c r="E12" s="76" t="s">
        <v>11</v>
      </c>
      <c r="F12" s="334" t="s">
        <v>17</v>
      </c>
      <c r="G12" s="335"/>
      <c r="H12" s="335"/>
      <c r="I12" s="317"/>
      <c r="J12" s="319"/>
      <c r="K12" s="321"/>
    </row>
    <row r="13" spans="1:11" ht="32.25" customHeight="1" x14ac:dyDescent="0.45">
      <c r="B13" s="73">
        <v>44434</v>
      </c>
      <c r="C13" s="74">
        <v>44435</v>
      </c>
      <c r="D13" s="74">
        <v>44436</v>
      </c>
      <c r="E13" s="74">
        <v>44437</v>
      </c>
      <c r="F13" s="74">
        <v>44438</v>
      </c>
      <c r="G13" s="74">
        <v>44439</v>
      </c>
      <c r="H13" s="74">
        <v>44440</v>
      </c>
      <c r="I13" s="322">
        <v>7</v>
      </c>
      <c r="J13" s="323">
        <v>1</v>
      </c>
      <c r="K13" s="324"/>
    </row>
    <row r="14" spans="1:11" ht="69.900000000000006" customHeight="1" x14ac:dyDescent="0.45">
      <c r="B14" s="79" t="s">
        <v>11</v>
      </c>
      <c r="C14" s="76" t="s">
        <v>11</v>
      </c>
      <c r="D14" s="76" t="s">
        <v>11</v>
      </c>
      <c r="E14" s="76" t="s">
        <v>11</v>
      </c>
      <c r="F14" s="76" t="s">
        <v>11</v>
      </c>
      <c r="G14" s="76" t="s">
        <v>11</v>
      </c>
      <c r="H14" s="78" t="s">
        <v>7</v>
      </c>
      <c r="I14" s="317"/>
      <c r="J14" s="319"/>
      <c r="K14" s="325"/>
    </row>
    <row r="15" spans="1:11" ht="32.25" customHeight="1" x14ac:dyDescent="0.45">
      <c r="B15" s="73">
        <v>44441</v>
      </c>
      <c r="C15" s="74">
        <v>44442</v>
      </c>
      <c r="D15" s="74">
        <v>44443</v>
      </c>
      <c r="E15" s="74">
        <v>44444</v>
      </c>
      <c r="F15" s="74">
        <v>44445</v>
      </c>
      <c r="G15" s="74">
        <v>44446</v>
      </c>
      <c r="H15" s="74">
        <v>44447</v>
      </c>
      <c r="I15" s="322">
        <v>7</v>
      </c>
      <c r="J15" s="323">
        <v>4</v>
      </c>
      <c r="K15" s="326" t="s">
        <v>61</v>
      </c>
    </row>
    <row r="16" spans="1:11" ht="69.900000000000006" customHeight="1" x14ac:dyDescent="0.45">
      <c r="B16" s="75" t="s">
        <v>7</v>
      </c>
      <c r="C16" s="76" t="s">
        <v>11</v>
      </c>
      <c r="D16" s="80" t="s">
        <v>8</v>
      </c>
      <c r="E16" s="76" t="s">
        <v>11</v>
      </c>
      <c r="F16" s="80" t="s">
        <v>9</v>
      </c>
      <c r="G16" s="76" t="s">
        <v>11</v>
      </c>
      <c r="H16" s="78" t="s">
        <v>7</v>
      </c>
      <c r="I16" s="317"/>
      <c r="J16" s="319"/>
      <c r="K16" s="327"/>
    </row>
    <row r="17" spans="1:12" ht="32.25" customHeight="1" x14ac:dyDescent="0.45">
      <c r="B17" s="73">
        <v>44448</v>
      </c>
      <c r="C17" s="74">
        <v>44449</v>
      </c>
      <c r="D17" s="74">
        <v>44450</v>
      </c>
      <c r="E17" s="74">
        <v>44451</v>
      </c>
      <c r="F17" s="74">
        <v>44452</v>
      </c>
      <c r="G17" s="74">
        <v>44453</v>
      </c>
      <c r="H17" s="74">
        <v>44454</v>
      </c>
      <c r="I17" s="322">
        <v>7</v>
      </c>
      <c r="J17" s="323">
        <v>2</v>
      </c>
      <c r="K17" s="326" t="s">
        <v>62</v>
      </c>
    </row>
    <row r="18" spans="1:12" ht="69.900000000000006" customHeight="1" x14ac:dyDescent="0.45">
      <c r="B18" s="75" t="s">
        <v>7</v>
      </c>
      <c r="C18" s="76" t="s">
        <v>11</v>
      </c>
      <c r="D18" s="76" t="s">
        <v>11</v>
      </c>
      <c r="E18" s="76" t="s">
        <v>11</v>
      </c>
      <c r="F18" s="76" t="s">
        <v>11</v>
      </c>
      <c r="G18" s="80" t="s">
        <v>9</v>
      </c>
      <c r="H18" s="81" t="s">
        <v>11</v>
      </c>
      <c r="I18" s="317"/>
      <c r="J18" s="319"/>
      <c r="K18" s="327"/>
    </row>
    <row r="19" spans="1:12" ht="32.25" customHeight="1" x14ac:dyDescent="0.45">
      <c r="B19" s="73">
        <v>44455</v>
      </c>
      <c r="C19" s="74">
        <v>44456</v>
      </c>
      <c r="D19" s="74">
        <v>44457</v>
      </c>
      <c r="E19" s="74">
        <v>44458</v>
      </c>
      <c r="F19" s="74">
        <v>44459</v>
      </c>
      <c r="G19" s="74">
        <v>44460</v>
      </c>
      <c r="H19" s="74">
        <v>44461</v>
      </c>
      <c r="I19" s="322">
        <v>7</v>
      </c>
      <c r="J19" s="323">
        <v>2</v>
      </c>
      <c r="K19" s="331"/>
    </row>
    <row r="20" spans="1:12" ht="69.900000000000006" customHeight="1" x14ac:dyDescent="0.45">
      <c r="B20" s="75" t="s">
        <v>7</v>
      </c>
      <c r="C20" s="76" t="s">
        <v>11</v>
      </c>
      <c r="D20" s="76" t="s">
        <v>11</v>
      </c>
      <c r="E20" s="76" t="s">
        <v>11</v>
      </c>
      <c r="F20" s="76" t="s">
        <v>11</v>
      </c>
      <c r="G20" s="77" t="s">
        <v>64</v>
      </c>
      <c r="H20" s="81" t="s">
        <v>11</v>
      </c>
      <c r="I20" s="317"/>
      <c r="J20" s="319"/>
      <c r="K20" s="332"/>
    </row>
    <row r="21" spans="1:12" ht="32.25" customHeight="1" x14ac:dyDescent="0.45">
      <c r="B21" s="73">
        <v>44462</v>
      </c>
      <c r="C21" s="74">
        <v>44463</v>
      </c>
      <c r="D21" s="74">
        <v>44464</v>
      </c>
      <c r="E21" s="74">
        <v>44465</v>
      </c>
      <c r="F21" s="74">
        <v>44466</v>
      </c>
      <c r="G21" s="74">
        <v>44467</v>
      </c>
      <c r="H21" s="74">
        <v>44468</v>
      </c>
      <c r="I21" s="305">
        <v>7</v>
      </c>
      <c r="J21" s="307">
        <v>1</v>
      </c>
      <c r="K21" s="331"/>
    </row>
    <row r="22" spans="1:12" ht="69.900000000000006" customHeight="1" x14ac:dyDescent="0.45">
      <c r="B22" s="75" t="s">
        <v>7</v>
      </c>
      <c r="C22" s="82" t="s">
        <v>11</v>
      </c>
      <c r="D22" s="82" t="s">
        <v>11</v>
      </c>
      <c r="E22" s="82" t="s">
        <v>11</v>
      </c>
      <c r="F22" s="82" t="s">
        <v>11</v>
      </c>
      <c r="G22" s="82" t="s">
        <v>11</v>
      </c>
      <c r="H22" s="83" t="s">
        <v>11</v>
      </c>
      <c r="I22" s="306"/>
      <c r="J22" s="308"/>
      <c r="K22" s="332"/>
    </row>
    <row r="23" spans="1:12" ht="32.25" customHeight="1" x14ac:dyDescent="0.45">
      <c r="B23" s="73">
        <v>44469</v>
      </c>
      <c r="C23" s="74">
        <v>44470</v>
      </c>
      <c r="D23" s="74">
        <v>44471</v>
      </c>
      <c r="E23" s="74">
        <v>44472</v>
      </c>
      <c r="F23" s="74">
        <v>44473</v>
      </c>
      <c r="G23" s="74">
        <v>44474</v>
      </c>
      <c r="H23" s="74">
        <v>44475</v>
      </c>
      <c r="I23" s="301" t="s">
        <v>48</v>
      </c>
      <c r="J23" s="303" t="s">
        <v>50</v>
      </c>
      <c r="K23" s="329" t="s">
        <v>47</v>
      </c>
    </row>
    <row r="24" spans="1:12" ht="69.900000000000006" customHeight="1" thickBot="1" x14ac:dyDescent="0.5">
      <c r="B24" s="84" t="s">
        <v>7</v>
      </c>
      <c r="C24" s="85" t="s">
        <v>11</v>
      </c>
      <c r="D24" s="85" t="s">
        <v>11</v>
      </c>
      <c r="E24" s="85" t="s">
        <v>11</v>
      </c>
      <c r="F24" s="86" t="s">
        <v>65</v>
      </c>
      <c r="G24" s="336" t="s">
        <v>14</v>
      </c>
      <c r="H24" s="337"/>
      <c r="I24" s="302"/>
      <c r="J24" s="304"/>
      <c r="K24" s="330"/>
    </row>
    <row r="25" spans="1:12" ht="118.5" customHeight="1" thickTop="1" thickBot="1" x14ac:dyDescent="0.5">
      <c r="B25" s="311" t="s">
        <v>13</v>
      </c>
      <c r="C25" s="312"/>
      <c r="D25" s="312"/>
      <c r="E25" s="312"/>
      <c r="F25" s="312"/>
      <c r="G25" s="312"/>
      <c r="H25" s="312"/>
      <c r="I25" s="87">
        <f>SUM(I5:I23)</f>
        <v>53</v>
      </c>
      <c r="J25" s="88">
        <f>SUM(J5:J23)</f>
        <v>16</v>
      </c>
      <c r="K25" s="89" t="s">
        <v>66</v>
      </c>
    </row>
    <row r="26" spans="1:12" ht="33" customHeight="1" x14ac:dyDescent="0.25">
      <c r="B26" s="90" t="s">
        <v>43</v>
      </c>
      <c r="C26" s="91"/>
      <c r="D26" s="91"/>
      <c r="E26" s="91"/>
      <c r="F26" s="91"/>
      <c r="G26" s="91"/>
      <c r="H26" s="92"/>
      <c r="J26" s="93">
        <f>ROUNDDOWN(J25/I25,3)</f>
        <v>0.30099999999999999</v>
      </c>
      <c r="K26" s="94"/>
    </row>
    <row r="27" spans="1:12" ht="24" customHeight="1" x14ac:dyDescent="0.45">
      <c r="B27" s="95" t="s">
        <v>44</v>
      </c>
      <c r="I27" s="94"/>
      <c r="J27" s="94"/>
      <c r="K27" s="94"/>
    </row>
    <row r="28" spans="1:12" ht="62.25" customHeight="1" thickBot="1" x14ac:dyDescent="0.5">
      <c r="B28" s="95"/>
      <c r="I28" s="94"/>
      <c r="J28" s="96"/>
      <c r="K28" s="96"/>
    </row>
    <row r="29" spans="1:12" ht="62.25" customHeight="1" x14ac:dyDescent="0.45">
      <c r="A29" s="97"/>
      <c r="B29" s="98"/>
      <c r="C29" s="99"/>
      <c r="D29" s="99"/>
      <c r="E29" s="99"/>
      <c r="F29" s="99"/>
      <c r="G29" s="99"/>
      <c r="H29" s="97"/>
      <c r="I29" s="100"/>
      <c r="J29" s="101"/>
      <c r="K29" s="101"/>
      <c r="L29" s="97"/>
    </row>
    <row r="30" spans="1:12" ht="33" x14ac:dyDescent="0.45">
      <c r="B30" s="55" t="s">
        <v>58</v>
      </c>
    </row>
    <row r="31" spans="1:12" ht="16.8" thickBot="1" x14ac:dyDescent="0.5">
      <c r="B31" s="57"/>
    </row>
    <row r="32" spans="1:12" ht="66" customHeight="1" thickBot="1" x14ac:dyDescent="0.5">
      <c r="B32" s="58" t="s">
        <v>21</v>
      </c>
      <c r="I32" s="313" t="s">
        <v>45</v>
      </c>
      <c r="J32" s="314"/>
      <c r="K32" s="315"/>
    </row>
    <row r="33" spans="1:11" s="56" customFormat="1" ht="69.900000000000006" customHeight="1" thickBot="1" x14ac:dyDescent="0.5">
      <c r="A33" s="59"/>
      <c r="B33" s="60" t="s">
        <v>0</v>
      </c>
      <c r="C33" s="61" t="s">
        <v>1</v>
      </c>
      <c r="D33" s="61" t="s">
        <v>2</v>
      </c>
      <c r="E33" s="61" t="s">
        <v>3</v>
      </c>
      <c r="F33" s="61" t="s">
        <v>4</v>
      </c>
      <c r="G33" s="61" t="s">
        <v>5</v>
      </c>
      <c r="H33" s="62" t="s">
        <v>6</v>
      </c>
      <c r="I33" s="63" t="s">
        <v>19</v>
      </c>
      <c r="J33" s="64" t="s">
        <v>20</v>
      </c>
      <c r="K33" s="65" t="s">
        <v>30</v>
      </c>
    </row>
    <row r="34" spans="1:11" s="56" customFormat="1" ht="32.25" customHeight="1" thickTop="1" x14ac:dyDescent="0.45">
      <c r="A34" s="59"/>
      <c r="B34" s="66"/>
      <c r="C34" s="67"/>
      <c r="D34" s="69">
        <v>44530</v>
      </c>
      <c r="E34" s="69">
        <v>44531</v>
      </c>
      <c r="F34" s="69">
        <v>44532</v>
      </c>
      <c r="G34" s="69">
        <v>44533</v>
      </c>
      <c r="H34" s="69">
        <v>44534</v>
      </c>
      <c r="I34" s="316" t="s">
        <v>12</v>
      </c>
      <c r="J34" s="318" t="s">
        <v>12</v>
      </c>
      <c r="K34" s="320" t="s">
        <v>46</v>
      </c>
    </row>
    <row r="35" spans="1:11" ht="69.900000000000006" customHeight="1" x14ac:dyDescent="0.45">
      <c r="B35" s="309" t="s">
        <v>15</v>
      </c>
      <c r="C35" s="310"/>
      <c r="D35" s="70" t="s">
        <v>63</v>
      </c>
      <c r="E35" s="71" t="s">
        <v>11</v>
      </c>
      <c r="F35" s="71" t="s">
        <v>11</v>
      </c>
      <c r="G35" s="71" t="s">
        <v>11</v>
      </c>
      <c r="H35" s="72" t="s">
        <v>7</v>
      </c>
      <c r="I35" s="317"/>
      <c r="J35" s="319"/>
      <c r="K35" s="321"/>
    </row>
    <row r="36" spans="1:11" ht="32.25" customHeight="1" x14ac:dyDescent="0.45">
      <c r="B36" s="73">
        <v>44900</v>
      </c>
      <c r="C36" s="74">
        <v>44901</v>
      </c>
      <c r="D36" s="74">
        <v>44902</v>
      </c>
      <c r="E36" s="74">
        <v>44903</v>
      </c>
      <c r="F36" s="74">
        <v>44904</v>
      </c>
      <c r="G36" s="74">
        <v>44905</v>
      </c>
      <c r="H36" s="74">
        <v>44906</v>
      </c>
      <c r="I36" s="322">
        <v>7</v>
      </c>
      <c r="J36" s="323">
        <v>2</v>
      </c>
      <c r="K36" s="324"/>
    </row>
    <row r="37" spans="1:11" ht="69.900000000000006" customHeight="1" x14ac:dyDescent="0.45">
      <c r="B37" s="75" t="s">
        <v>7</v>
      </c>
      <c r="C37" s="76" t="s">
        <v>11</v>
      </c>
      <c r="D37" s="76" t="s">
        <v>11</v>
      </c>
      <c r="E37" s="76" t="s">
        <v>11</v>
      </c>
      <c r="F37" s="106" t="s">
        <v>68</v>
      </c>
      <c r="G37" s="76" t="s">
        <v>11</v>
      </c>
      <c r="H37" s="78" t="s">
        <v>7</v>
      </c>
      <c r="I37" s="317"/>
      <c r="J37" s="319"/>
      <c r="K37" s="325"/>
    </row>
    <row r="38" spans="1:11" ht="32.25" customHeight="1" x14ac:dyDescent="0.45">
      <c r="B38" s="73">
        <v>44907</v>
      </c>
      <c r="C38" s="74">
        <v>44908</v>
      </c>
      <c r="D38" s="74">
        <v>44909</v>
      </c>
      <c r="E38" s="74">
        <v>44910</v>
      </c>
      <c r="F38" s="74">
        <v>44911</v>
      </c>
      <c r="G38" s="74">
        <v>44912</v>
      </c>
      <c r="H38" s="74">
        <v>44913</v>
      </c>
      <c r="I38" s="322">
        <v>1</v>
      </c>
      <c r="J38" s="323">
        <v>1</v>
      </c>
      <c r="K38" s="328" t="s">
        <v>60</v>
      </c>
    </row>
    <row r="39" spans="1:11" ht="69.900000000000006" customHeight="1" x14ac:dyDescent="0.45">
      <c r="B39" s="75" t="s">
        <v>7</v>
      </c>
      <c r="C39" s="71" t="s">
        <v>56</v>
      </c>
      <c r="D39" s="71" t="s">
        <v>56</v>
      </c>
      <c r="E39" s="71" t="s">
        <v>56</v>
      </c>
      <c r="F39" s="71" t="s">
        <v>56</v>
      </c>
      <c r="G39" s="71" t="s">
        <v>56</v>
      </c>
      <c r="H39" s="102" t="s">
        <v>56</v>
      </c>
      <c r="I39" s="317"/>
      <c r="J39" s="319"/>
      <c r="K39" s="321"/>
    </row>
    <row r="40" spans="1:11" ht="32.25" customHeight="1" x14ac:dyDescent="0.45">
      <c r="B40" s="73">
        <v>44914</v>
      </c>
      <c r="C40" s="74">
        <v>44915</v>
      </c>
      <c r="D40" s="74">
        <v>44916</v>
      </c>
      <c r="E40" s="74">
        <v>44917</v>
      </c>
      <c r="F40" s="74">
        <v>44918</v>
      </c>
      <c r="G40" s="74">
        <v>44919</v>
      </c>
      <c r="H40" s="74">
        <v>44920</v>
      </c>
      <c r="I40" s="322">
        <v>4</v>
      </c>
      <c r="J40" s="323">
        <v>1</v>
      </c>
      <c r="K40" s="328" t="s">
        <v>60</v>
      </c>
    </row>
    <row r="41" spans="1:11" ht="69.900000000000006" customHeight="1" x14ac:dyDescent="0.45">
      <c r="B41" s="103" t="s">
        <v>56</v>
      </c>
      <c r="C41" s="71" t="s">
        <v>56</v>
      </c>
      <c r="D41" s="71" t="s">
        <v>56</v>
      </c>
      <c r="E41" s="76" t="s">
        <v>11</v>
      </c>
      <c r="F41" s="76" t="s">
        <v>11</v>
      </c>
      <c r="G41" s="76" t="s">
        <v>11</v>
      </c>
      <c r="H41" s="78" t="s">
        <v>7</v>
      </c>
      <c r="I41" s="317"/>
      <c r="J41" s="319"/>
      <c r="K41" s="321"/>
    </row>
    <row r="42" spans="1:11" ht="32.25" customHeight="1" x14ac:dyDescent="0.45">
      <c r="B42" s="73">
        <v>44921</v>
      </c>
      <c r="C42" s="74">
        <v>44922</v>
      </c>
      <c r="D42" s="74">
        <v>44923</v>
      </c>
      <c r="E42" s="74">
        <v>44924</v>
      </c>
      <c r="F42" s="74">
        <v>44925</v>
      </c>
      <c r="G42" s="74">
        <v>44926</v>
      </c>
      <c r="H42" s="74">
        <v>44927</v>
      </c>
      <c r="I42" s="322">
        <v>3</v>
      </c>
      <c r="J42" s="323">
        <v>1</v>
      </c>
      <c r="K42" s="328" t="s">
        <v>55</v>
      </c>
    </row>
    <row r="43" spans="1:11" ht="69.900000000000006" customHeight="1" x14ac:dyDescent="0.45">
      <c r="B43" s="75" t="s">
        <v>7</v>
      </c>
      <c r="C43" s="76" t="s">
        <v>11</v>
      </c>
      <c r="D43" s="76" t="s">
        <v>11</v>
      </c>
      <c r="E43" s="334" t="s">
        <v>51</v>
      </c>
      <c r="F43" s="335"/>
      <c r="G43" s="335"/>
      <c r="H43" s="338"/>
      <c r="I43" s="317"/>
      <c r="J43" s="319"/>
      <c r="K43" s="321"/>
    </row>
    <row r="44" spans="1:11" ht="32.25" customHeight="1" x14ac:dyDescent="0.45">
      <c r="B44" s="73">
        <v>44563</v>
      </c>
      <c r="C44" s="74">
        <v>44564</v>
      </c>
      <c r="D44" s="74">
        <v>44565</v>
      </c>
      <c r="E44" s="74">
        <v>44566</v>
      </c>
      <c r="F44" s="74">
        <v>44567</v>
      </c>
      <c r="G44" s="74">
        <v>44568</v>
      </c>
      <c r="H44" s="74">
        <v>44569</v>
      </c>
      <c r="I44" s="322">
        <v>5</v>
      </c>
      <c r="J44" s="323">
        <v>2</v>
      </c>
      <c r="K44" s="328" t="s">
        <v>59</v>
      </c>
    </row>
    <row r="45" spans="1:11" ht="69.900000000000006" customHeight="1" x14ac:dyDescent="0.45">
      <c r="B45" s="299" t="s">
        <v>52</v>
      </c>
      <c r="C45" s="300"/>
      <c r="D45" s="104" t="s">
        <v>53</v>
      </c>
      <c r="E45" s="104" t="s">
        <v>53</v>
      </c>
      <c r="F45" s="76" t="s">
        <v>11</v>
      </c>
      <c r="G45" s="76" t="s">
        <v>11</v>
      </c>
      <c r="H45" s="81" t="s">
        <v>11</v>
      </c>
      <c r="I45" s="317"/>
      <c r="J45" s="319"/>
      <c r="K45" s="321"/>
    </row>
    <row r="46" spans="1:11" ht="32.25" customHeight="1" x14ac:dyDescent="0.45">
      <c r="B46" s="73">
        <v>44570</v>
      </c>
      <c r="C46" s="74">
        <v>44571</v>
      </c>
      <c r="D46" s="74">
        <v>44572</v>
      </c>
      <c r="E46" s="74">
        <v>44573</v>
      </c>
      <c r="F46" s="74">
        <v>44574</v>
      </c>
      <c r="G46" s="74">
        <v>44575</v>
      </c>
      <c r="H46" s="74">
        <v>44576</v>
      </c>
      <c r="I46" s="322">
        <v>7</v>
      </c>
      <c r="J46" s="323">
        <v>2</v>
      </c>
      <c r="K46" s="326"/>
    </row>
    <row r="47" spans="1:11" ht="69.900000000000006" customHeight="1" x14ac:dyDescent="0.45">
      <c r="B47" s="75" t="s">
        <v>7</v>
      </c>
      <c r="C47" s="77" t="s">
        <v>64</v>
      </c>
      <c r="D47" s="76" t="s">
        <v>11</v>
      </c>
      <c r="E47" s="76" t="s">
        <v>11</v>
      </c>
      <c r="F47" s="76" t="s">
        <v>11</v>
      </c>
      <c r="G47" s="76" t="s">
        <v>11</v>
      </c>
      <c r="H47" s="81" t="s">
        <v>11</v>
      </c>
      <c r="I47" s="317"/>
      <c r="J47" s="319"/>
      <c r="K47" s="327"/>
    </row>
    <row r="48" spans="1:11" ht="32.25" customHeight="1" x14ac:dyDescent="0.45">
      <c r="B48" s="73">
        <v>44577</v>
      </c>
      <c r="C48" s="74">
        <v>44578</v>
      </c>
      <c r="D48" s="74">
        <v>44579</v>
      </c>
      <c r="E48" s="74">
        <v>44580</v>
      </c>
      <c r="F48" s="74">
        <v>44581</v>
      </c>
      <c r="G48" s="74">
        <v>44582</v>
      </c>
      <c r="H48" s="74">
        <v>44583</v>
      </c>
      <c r="I48" s="322">
        <v>7</v>
      </c>
      <c r="J48" s="323">
        <v>2</v>
      </c>
      <c r="K48" s="326" t="s">
        <v>61</v>
      </c>
    </row>
    <row r="49" spans="2:11" ht="69.900000000000006" customHeight="1" x14ac:dyDescent="0.45">
      <c r="B49" s="75" t="s">
        <v>7</v>
      </c>
      <c r="C49" s="76" t="s">
        <v>11</v>
      </c>
      <c r="D49" s="76" t="s">
        <v>11</v>
      </c>
      <c r="E49" s="76" t="s">
        <v>11</v>
      </c>
      <c r="F49" s="80" t="s">
        <v>9</v>
      </c>
      <c r="G49" s="76" t="s">
        <v>11</v>
      </c>
      <c r="H49" s="81" t="s">
        <v>11</v>
      </c>
      <c r="I49" s="317"/>
      <c r="J49" s="319"/>
      <c r="K49" s="327"/>
    </row>
    <row r="50" spans="2:11" ht="32.25" customHeight="1" x14ac:dyDescent="0.45">
      <c r="B50" s="73">
        <v>44584</v>
      </c>
      <c r="C50" s="74">
        <v>44585</v>
      </c>
      <c r="D50" s="74">
        <v>44586</v>
      </c>
      <c r="E50" s="74">
        <v>44587</v>
      </c>
      <c r="F50" s="74">
        <v>44588</v>
      </c>
      <c r="G50" s="74">
        <v>44589</v>
      </c>
      <c r="H50" s="74">
        <v>44590</v>
      </c>
      <c r="I50" s="305">
        <v>7</v>
      </c>
      <c r="J50" s="307">
        <v>0</v>
      </c>
      <c r="K50" s="331"/>
    </row>
    <row r="51" spans="2:11" ht="69.900000000000006" customHeight="1" x14ac:dyDescent="0.45">
      <c r="B51" s="105" t="s">
        <v>11</v>
      </c>
      <c r="C51" s="82" t="s">
        <v>11</v>
      </c>
      <c r="D51" s="82" t="s">
        <v>11</v>
      </c>
      <c r="E51" s="82" t="s">
        <v>11</v>
      </c>
      <c r="F51" s="82" t="s">
        <v>11</v>
      </c>
      <c r="G51" s="82" t="s">
        <v>11</v>
      </c>
      <c r="H51" s="81" t="s">
        <v>11</v>
      </c>
      <c r="I51" s="306"/>
      <c r="J51" s="308"/>
      <c r="K51" s="332"/>
    </row>
    <row r="52" spans="2:11" ht="32.25" customHeight="1" x14ac:dyDescent="0.45">
      <c r="B52" s="73">
        <v>44591</v>
      </c>
      <c r="C52" s="74">
        <v>44593</v>
      </c>
      <c r="D52" s="74">
        <v>44594</v>
      </c>
      <c r="E52" s="74">
        <v>44595</v>
      </c>
      <c r="F52" s="74">
        <v>44596</v>
      </c>
      <c r="G52" s="74">
        <v>44597</v>
      </c>
      <c r="H52" s="74">
        <v>44598</v>
      </c>
      <c r="I52" s="301" t="s">
        <v>12</v>
      </c>
      <c r="J52" s="303" t="s">
        <v>12</v>
      </c>
      <c r="K52" s="329" t="s">
        <v>47</v>
      </c>
    </row>
    <row r="53" spans="2:11" ht="69.900000000000006" customHeight="1" thickBot="1" x14ac:dyDescent="0.5">
      <c r="B53" s="84" t="s">
        <v>7</v>
      </c>
      <c r="C53" s="85" t="s">
        <v>11</v>
      </c>
      <c r="D53" s="85" t="s">
        <v>11</v>
      </c>
      <c r="E53" s="85" t="s">
        <v>11</v>
      </c>
      <c r="F53" s="86" t="s">
        <v>65</v>
      </c>
      <c r="G53" s="336" t="s">
        <v>14</v>
      </c>
      <c r="H53" s="337"/>
      <c r="I53" s="302"/>
      <c r="J53" s="304"/>
      <c r="K53" s="330"/>
    </row>
    <row r="54" spans="2:11" ht="118.5" customHeight="1" thickTop="1" thickBot="1" x14ac:dyDescent="0.5">
      <c r="B54" s="311" t="s">
        <v>13</v>
      </c>
      <c r="C54" s="312"/>
      <c r="D54" s="312"/>
      <c r="E54" s="312"/>
      <c r="F54" s="312"/>
      <c r="G54" s="312"/>
      <c r="H54" s="312"/>
      <c r="I54" s="87">
        <f>SUM(I34:I52)</f>
        <v>41</v>
      </c>
      <c r="J54" s="88">
        <f>SUM(J34:J52)</f>
        <v>11</v>
      </c>
      <c r="K54" s="89" t="s">
        <v>67</v>
      </c>
    </row>
    <row r="55" spans="2:11" ht="33" customHeight="1" x14ac:dyDescent="0.25">
      <c r="B55" s="90" t="s">
        <v>43</v>
      </c>
      <c r="C55" s="91"/>
      <c r="D55" s="91"/>
      <c r="E55" s="91"/>
      <c r="F55" s="91"/>
      <c r="G55" s="91"/>
      <c r="H55" s="92"/>
      <c r="J55" s="93">
        <f>ROUNDDOWN(J54/I54,3)</f>
        <v>0.26800000000000002</v>
      </c>
      <c r="K55" s="94"/>
    </row>
    <row r="56" spans="2:11" ht="24" customHeight="1" x14ac:dyDescent="0.45">
      <c r="B56" s="95" t="s">
        <v>44</v>
      </c>
      <c r="I56" s="94"/>
      <c r="J56" s="94"/>
      <c r="K56" s="94"/>
    </row>
  </sheetData>
  <mergeCells count="71">
    <mergeCell ref="I48:I49"/>
    <mergeCell ref="J48:J49"/>
    <mergeCell ref="K48:K49"/>
    <mergeCell ref="G53:H53"/>
    <mergeCell ref="B54:H54"/>
    <mergeCell ref="I50:I51"/>
    <mergeCell ref="J50:J51"/>
    <mergeCell ref="K50:K51"/>
    <mergeCell ref="I52:I53"/>
    <mergeCell ref="J52:J53"/>
    <mergeCell ref="K52:K53"/>
    <mergeCell ref="E43:H43"/>
    <mergeCell ref="I44:I45"/>
    <mergeCell ref="J44:J45"/>
    <mergeCell ref="K44:K45"/>
    <mergeCell ref="I46:I47"/>
    <mergeCell ref="J46:J47"/>
    <mergeCell ref="K46:K47"/>
    <mergeCell ref="K38:K39"/>
    <mergeCell ref="I40:I41"/>
    <mergeCell ref="J40:J41"/>
    <mergeCell ref="K40:K41"/>
    <mergeCell ref="I42:I43"/>
    <mergeCell ref="J42:J43"/>
    <mergeCell ref="K42:K43"/>
    <mergeCell ref="I3:K3"/>
    <mergeCell ref="B6:D6"/>
    <mergeCell ref="F12:H12"/>
    <mergeCell ref="G24:H24"/>
    <mergeCell ref="I5:I6"/>
    <mergeCell ref="J5:J6"/>
    <mergeCell ref="I7:I8"/>
    <mergeCell ref="J7:J8"/>
    <mergeCell ref="I9:I10"/>
    <mergeCell ref="J9:J10"/>
    <mergeCell ref="K7:K8"/>
    <mergeCell ref="K9:K10"/>
    <mergeCell ref="I11:I12"/>
    <mergeCell ref="J11:J12"/>
    <mergeCell ref="I15:I16"/>
    <mergeCell ref="K5:K6"/>
    <mergeCell ref="K17:K18"/>
    <mergeCell ref="K11:K12"/>
    <mergeCell ref="K23:K24"/>
    <mergeCell ref="K21:K22"/>
    <mergeCell ref="I19:I20"/>
    <mergeCell ref="J19:J20"/>
    <mergeCell ref="K19:K20"/>
    <mergeCell ref="K13:K14"/>
    <mergeCell ref="J15:J16"/>
    <mergeCell ref="K15:K16"/>
    <mergeCell ref="I13:I14"/>
    <mergeCell ref="J13:J14"/>
    <mergeCell ref="I17:I18"/>
    <mergeCell ref="J17:J18"/>
    <mergeCell ref="B45:C45"/>
    <mergeCell ref="I23:I24"/>
    <mergeCell ref="J23:J24"/>
    <mergeCell ref="I21:I22"/>
    <mergeCell ref="J21:J22"/>
    <mergeCell ref="B35:C35"/>
    <mergeCell ref="B25:H25"/>
    <mergeCell ref="I32:K32"/>
    <mergeCell ref="I34:I35"/>
    <mergeCell ref="J34:J35"/>
    <mergeCell ref="K34:K35"/>
    <mergeCell ref="I36:I37"/>
    <mergeCell ref="J36:J37"/>
    <mergeCell ref="K36:K37"/>
    <mergeCell ref="I38:I39"/>
    <mergeCell ref="J38:J39"/>
  </mergeCells>
  <phoneticPr fontId="1"/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25" orientation="portrait" r:id="rId1"/>
  <headerFooter>
    <oddHeader xml:space="preserve">&amp;L&amp;"HGｺﾞｼｯｸM,ﾒﾃﾞｨｳﾑ"&amp;48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7405-D607-4448-A833-78972EAF79BD}">
  <dimension ref="A1:O29"/>
  <sheetViews>
    <sheetView tabSelected="1" view="pageBreakPreview" zoomScale="70" zoomScaleNormal="100" zoomScaleSheetLayoutView="70" workbookViewId="0">
      <selection activeCell="E32" sqref="E32"/>
    </sheetView>
  </sheetViews>
  <sheetFormatPr defaultColWidth="9.59765625" defaultRowHeight="18" x14ac:dyDescent="0.45"/>
  <cols>
    <col min="1" max="10" width="10.19921875" style="108" customWidth="1"/>
    <col min="11" max="11" width="8.8984375" style="108" customWidth="1"/>
    <col min="12" max="12" width="4.5" style="108" customWidth="1"/>
    <col min="13" max="13" width="8.8984375" style="108" customWidth="1"/>
    <col min="14" max="14" width="12.19921875" style="108" customWidth="1"/>
    <col min="15" max="15" width="85.8984375" style="108" customWidth="1"/>
    <col min="16" max="16384" width="9.59765625" style="108"/>
  </cols>
  <sheetData>
    <row r="1" spans="1:15" ht="22.8" thickBot="1" x14ac:dyDescent="0.5">
      <c r="A1" s="107" t="s">
        <v>95</v>
      </c>
    </row>
    <row r="2" spans="1:15" ht="26.25" customHeight="1" thickBot="1" x14ac:dyDescent="0.5">
      <c r="A2" s="109" t="s">
        <v>70</v>
      </c>
      <c r="B2" s="110"/>
      <c r="C2" s="110"/>
      <c r="D2" s="110"/>
      <c r="E2" s="110"/>
      <c r="F2" s="110"/>
      <c r="H2" s="345" t="s">
        <v>71</v>
      </c>
      <c r="I2" s="346"/>
      <c r="J2" s="346"/>
      <c r="K2" s="347"/>
      <c r="L2" s="347"/>
      <c r="M2" s="347"/>
      <c r="N2" s="347"/>
      <c r="O2" s="348"/>
    </row>
    <row r="3" spans="1:15" ht="63.75" customHeight="1" thickBot="1" x14ac:dyDescent="0.5">
      <c r="A3" s="114" t="s">
        <v>99</v>
      </c>
      <c r="B3" s="115" t="s">
        <v>100</v>
      </c>
      <c r="C3" s="183" t="s">
        <v>101</v>
      </c>
      <c r="D3" s="183" t="s">
        <v>102</v>
      </c>
      <c r="E3" s="183" t="s">
        <v>103</v>
      </c>
      <c r="F3" s="183" t="s">
        <v>104</v>
      </c>
      <c r="G3" s="184" t="s">
        <v>105</v>
      </c>
      <c r="H3" s="117" t="s">
        <v>96</v>
      </c>
      <c r="I3" s="118" t="s">
        <v>97</v>
      </c>
      <c r="J3" s="118" t="s">
        <v>73</v>
      </c>
      <c r="K3" s="393" t="s">
        <v>72</v>
      </c>
      <c r="L3" s="394"/>
      <c r="M3" s="394"/>
      <c r="N3" s="394"/>
      <c r="O3" s="395"/>
    </row>
    <row r="4" spans="1:15" ht="20.25" customHeight="1" thickTop="1" x14ac:dyDescent="0.45">
      <c r="A4" s="120">
        <v>46223</v>
      </c>
      <c r="B4" s="121">
        <f>A4+1</f>
        <v>46224</v>
      </c>
      <c r="C4" s="185">
        <f t="shared" ref="C4:G4" si="0">B4+1</f>
        <v>46225</v>
      </c>
      <c r="D4" s="186">
        <f t="shared" si="0"/>
        <v>46226</v>
      </c>
      <c r="E4" s="186">
        <f t="shared" si="0"/>
        <v>46227</v>
      </c>
      <c r="F4" s="187">
        <f t="shared" si="0"/>
        <v>46228</v>
      </c>
      <c r="G4" s="188">
        <f t="shared" si="0"/>
        <v>46229</v>
      </c>
      <c r="H4" s="349">
        <v>2</v>
      </c>
      <c r="I4" s="351">
        <v>2</v>
      </c>
      <c r="J4" s="353" t="str">
        <f>IF(H4=I4,"○","×")</f>
        <v>○</v>
      </c>
      <c r="K4" s="404"/>
      <c r="L4" s="405"/>
      <c r="M4" s="405"/>
      <c r="N4" s="405"/>
      <c r="O4" s="406"/>
    </row>
    <row r="5" spans="1:15" ht="57" customHeight="1" thickBot="1" x14ac:dyDescent="0.5">
      <c r="A5" s="343" t="s">
        <v>15</v>
      </c>
      <c r="B5" s="344"/>
      <c r="C5" s="189" t="s">
        <v>74</v>
      </c>
      <c r="D5" s="113" t="s">
        <v>11</v>
      </c>
      <c r="E5" s="113" t="s">
        <v>11</v>
      </c>
      <c r="F5" s="170" t="s">
        <v>106</v>
      </c>
      <c r="G5" s="190" t="s">
        <v>98</v>
      </c>
      <c r="H5" s="350"/>
      <c r="I5" s="352"/>
      <c r="J5" s="354"/>
      <c r="K5" s="390"/>
      <c r="L5" s="391"/>
      <c r="M5" s="391"/>
      <c r="N5" s="391"/>
      <c r="O5" s="392"/>
    </row>
    <row r="6" spans="1:15" ht="19.5" customHeight="1" x14ac:dyDescent="0.45">
      <c r="A6" s="191">
        <f>G4+1</f>
        <v>46230</v>
      </c>
      <c r="B6" s="186">
        <f>A6+1</f>
        <v>46231</v>
      </c>
      <c r="C6" s="111">
        <f t="shared" ref="C6:G6" si="1">B6+1</f>
        <v>46232</v>
      </c>
      <c r="D6" s="192">
        <f t="shared" si="1"/>
        <v>46233</v>
      </c>
      <c r="E6" s="192">
        <f t="shared" si="1"/>
        <v>46234</v>
      </c>
      <c r="F6" s="192">
        <f t="shared" si="1"/>
        <v>46235</v>
      </c>
      <c r="G6" s="193">
        <f t="shared" si="1"/>
        <v>46236</v>
      </c>
      <c r="H6" s="355">
        <v>2</v>
      </c>
      <c r="I6" s="356">
        <v>2</v>
      </c>
      <c r="J6" s="354" t="str">
        <f t="shared" ref="J6" si="2">IF(H6=I6,"○","×")</f>
        <v>○</v>
      </c>
      <c r="K6" s="387" t="s">
        <v>114</v>
      </c>
      <c r="L6" s="388"/>
      <c r="M6" s="388"/>
      <c r="N6" s="388"/>
      <c r="O6" s="389"/>
    </row>
    <row r="7" spans="1:15" ht="56.25" customHeight="1" x14ac:dyDescent="0.45">
      <c r="A7" s="208" t="s">
        <v>11</v>
      </c>
      <c r="B7" s="112" t="s">
        <v>11</v>
      </c>
      <c r="C7" s="175" t="s">
        <v>108</v>
      </c>
      <c r="D7" s="113" t="s">
        <v>11</v>
      </c>
      <c r="E7" s="113" t="s">
        <v>75</v>
      </c>
      <c r="F7" s="113" t="s">
        <v>75</v>
      </c>
      <c r="G7" s="190" t="s">
        <v>98</v>
      </c>
      <c r="H7" s="350"/>
      <c r="I7" s="352"/>
      <c r="J7" s="354"/>
      <c r="K7" s="390"/>
      <c r="L7" s="391"/>
      <c r="M7" s="391"/>
      <c r="N7" s="391"/>
      <c r="O7" s="392"/>
    </row>
    <row r="8" spans="1:15" ht="19.5" customHeight="1" x14ac:dyDescent="0.45">
      <c r="A8" s="221">
        <f>G6+1</f>
        <v>46237</v>
      </c>
      <c r="B8" s="217">
        <f>A8+1</f>
        <v>46238</v>
      </c>
      <c r="C8" s="217">
        <f t="shared" ref="C8:G8" si="3">B8+1</f>
        <v>46239</v>
      </c>
      <c r="D8" s="217">
        <f t="shared" si="3"/>
        <v>46240</v>
      </c>
      <c r="E8" s="217">
        <f t="shared" si="3"/>
        <v>46241</v>
      </c>
      <c r="F8" s="217">
        <f t="shared" si="3"/>
        <v>46242</v>
      </c>
      <c r="G8" s="194">
        <f t="shared" si="3"/>
        <v>46243</v>
      </c>
      <c r="H8" s="355">
        <v>1</v>
      </c>
      <c r="I8" s="356">
        <v>1</v>
      </c>
      <c r="J8" s="354" t="str">
        <f t="shared" ref="J8" si="4">IF(H8=I8,"○","×")</f>
        <v>○</v>
      </c>
      <c r="K8" s="375" t="s">
        <v>110</v>
      </c>
      <c r="L8" s="376"/>
      <c r="M8" s="376"/>
      <c r="N8" s="376"/>
      <c r="O8" s="377"/>
    </row>
    <row r="9" spans="1:15" ht="57" customHeight="1" x14ac:dyDescent="0.45">
      <c r="A9" s="209" t="s">
        <v>11</v>
      </c>
      <c r="B9" s="176" t="s">
        <v>11</v>
      </c>
      <c r="C9" s="176" t="s">
        <v>107</v>
      </c>
      <c r="D9" s="177" t="s">
        <v>11</v>
      </c>
      <c r="E9" s="177" t="s">
        <v>11</v>
      </c>
      <c r="F9" s="177" t="s">
        <v>11</v>
      </c>
      <c r="G9" s="190" t="s">
        <v>98</v>
      </c>
      <c r="H9" s="350"/>
      <c r="I9" s="352"/>
      <c r="J9" s="354"/>
      <c r="K9" s="378"/>
      <c r="L9" s="379"/>
      <c r="M9" s="379"/>
      <c r="N9" s="379"/>
      <c r="O9" s="380"/>
    </row>
    <row r="10" spans="1:15" ht="18.75" customHeight="1" x14ac:dyDescent="0.45">
      <c r="A10" s="210">
        <f>G8+1</f>
        <v>46244</v>
      </c>
      <c r="B10" s="171">
        <f>A10+1</f>
        <v>46245</v>
      </c>
      <c r="C10" s="171">
        <f t="shared" ref="C10:G10" si="5">B10+1</f>
        <v>46246</v>
      </c>
      <c r="D10" s="217">
        <f t="shared" si="5"/>
        <v>46247</v>
      </c>
      <c r="E10" s="217">
        <f t="shared" si="5"/>
        <v>46248</v>
      </c>
      <c r="F10" s="217">
        <f t="shared" si="5"/>
        <v>46249</v>
      </c>
      <c r="G10" s="194">
        <f t="shared" si="5"/>
        <v>46250</v>
      </c>
      <c r="H10" s="355">
        <v>1</v>
      </c>
      <c r="I10" s="356">
        <v>1</v>
      </c>
      <c r="J10" s="354" t="str">
        <f t="shared" ref="J10" si="6">IF(H10=I10,"○","×")</f>
        <v>○</v>
      </c>
      <c r="K10" s="375" t="s">
        <v>111</v>
      </c>
      <c r="L10" s="376"/>
      <c r="M10" s="376"/>
      <c r="N10" s="376"/>
      <c r="O10" s="377"/>
    </row>
    <row r="11" spans="1:15" ht="57" customHeight="1" x14ac:dyDescent="0.45">
      <c r="A11" s="211" t="s">
        <v>75</v>
      </c>
      <c r="B11" s="172" t="s">
        <v>109</v>
      </c>
      <c r="C11" s="172" t="s">
        <v>11</v>
      </c>
      <c r="D11" s="357" t="s">
        <v>76</v>
      </c>
      <c r="E11" s="358"/>
      <c r="F11" s="359"/>
      <c r="G11" s="190" t="s">
        <v>98</v>
      </c>
      <c r="H11" s="350"/>
      <c r="I11" s="352"/>
      <c r="J11" s="354"/>
      <c r="K11" s="378"/>
      <c r="L11" s="379"/>
      <c r="M11" s="379"/>
      <c r="N11" s="379"/>
      <c r="O11" s="380"/>
    </row>
    <row r="12" spans="1:15" ht="18.75" customHeight="1" x14ac:dyDescent="0.45">
      <c r="A12" s="210">
        <f>G10+1</f>
        <v>46251</v>
      </c>
      <c r="B12" s="171">
        <f>A12+1</f>
        <v>46252</v>
      </c>
      <c r="C12" s="171">
        <f t="shared" ref="C12:G12" si="7">B12+1</f>
        <v>46253</v>
      </c>
      <c r="D12" s="171">
        <f t="shared" si="7"/>
        <v>46254</v>
      </c>
      <c r="E12" s="171">
        <f t="shared" si="7"/>
        <v>46255</v>
      </c>
      <c r="F12" s="169">
        <f t="shared" si="7"/>
        <v>46256</v>
      </c>
      <c r="G12" s="195">
        <f t="shared" si="7"/>
        <v>46257</v>
      </c>
      <c r="H12" s="355">
        <v>2</v>
      </c>
      <c r="I12" s="356">
        <v>1</v>
      </c>
      <c r="J12" s="354" t="str">
        <f t="shared" ref="J12" si="8">IF(H12=I12,"○","×")</f>
        <v>×</v>
      </c>
      <c r="K12" s="381" t="s">
        <v>112</v>
      </c>
      <c r="L12" s="382"/>
      <c r="M12" s="382"/>
      <c r="N12" s="382"/>
      <c r="O12" s="383"/>
    </row>
    <row r="13" spans="1:15" ht="57" customHeight="1" x14ac:dyDescent="0.45">
      <c r="A13" s="211" t="s">
        <v>75</v>
      </c>
      <c r="B13" s="172" t="s">
        <v>11</v>
      </c>
      <c r="C13" s="172" t="s">
        <v>11</v>
      </c>
      <c r="D13" s="172" t="s">
        <v>11</v>
      </c>
      <c r="E13" s="172" t="s">
        <v>11</v>
      </c>
      <c r="F13" s="170" t="s">
        <v>106</v>
      </c>
      <c r="G13" s="196" t="s">
        <v>75</v>
      </c>
      <c r="H13" s="350"/>
      <c r="I13" s="352"/>
      <c r="J13" s="354"/>
      <c r="K13" s="384"/>
      <c r="L13" s="385"/>
      <c r="M13" s="385"/>
      <c r="N13" s="385"/>
      <c r="O13" s="386"/>
    </row>
    <row r="14" spans="1:15" ht="19.5" customHeight="1" x14ac:dyDescent="0.45">
      <c r="A14" s="212">
        <f>G12+1</f>
        <v>46258</v>
      </c>
      <c r="B14" s="171">
        <f>A14+1</f>
        <v>46259</v>
      </c>
      <c r="C14" s="171">
        <f t="shared" ref="C14:G14" si="9">B14+1</f>
        <v>46260</v>
      </c>
      <c r="D14" s="171">
        <f t="shared" si="9"/>
        <v>46261</v>
      </c>
      <c r="E14" s="171">
        <f t="shared" si="9"/>
        <v>46262</v>
      </c>
      <c r="F14" s="169">
        <f t="shared" si="9"/>
        <v>46263</v>
      </c>
      <c r="G14" s="194">
        <f t="shared" si="9"/>
        <v>46264</v>
      </c>
      <c r="H14" s="355">
        <v>2</v>
      </c>
      <c r="I14" s="356">
        <v>2</v>
      </c>
      <c r="J14" s="354" t="str">
        <f t="shared" ref="J14" si="10">IF(H14=I14,"○","×")</f>
        <v>○</v>
      </c>
      <c r="K14" s="387"/>
      <c r="L14" s="388"/>
      <c r="M14" s="388"/>
      <c r="N14" s="388"/>
      <c r="O14" s="389"/>
    </row>
    <row r="15" spans="1:15" ht="57" customHeight="1" x14ac:dyDescent="0.45">
      <c r="A15" s="213" t="s">
        <v>108</v>
      </c>
      <c r="B15" s="172" t="s">
        <v>11</v>
      </c>
      <c r="C15" s="172" t="s">
        <v>11</v>
      </c>
      <c r="D15" s="172" t="s">
        <v>11</v>
      </c>
      <c r="E15" s="172" t="s">
        <v>11</v>
      </c>
      <c r="F15" s="170" t="s">
        <v>106</v>
      </c>
      <c r="G15" s="190" t="s">
        <v>98</v>
      </c>
      <c r="H15" s="350"/>
      <c r="I15" s="352"/>
      <c r="J15" s="354"/>
      <c r="K15" s="390"/>
      <c r="L15" s="391"/>
      <c r="M15" s="391"/>
      <c r="N15" s="391"/>
      <c r="O15" s="392"/>
    </row>
    <row r="16" spans="1:15" x14ac:dyDescent="0.45">
      <c r="A16" s="210">
        <f>G14+1</f>
        <v>46265</v>
      </c>
      <c r="B16" s="171">
        <f>A16+1</f>
        <v>46266</v>
      </c>
      <c r="C16" s="171">
        <f t="shared" ref="C16:G16" si="11">B16+1</f>
        <v>46267</v>
      </c>
      <c r="D16" s="171">
        <f t="shared" si="11"/>
        <v>46268</v>
      </c>
      <c r="E16" s="169">
        <f t="shared" si="11"/>
        <v>46269</v>
      </c>
      <c r="F16" s="171">
        <f t="shared" si="11"/>
        <v>46270</v>
      </c>
      <c r="G16" s="194">
        <f t="shared" si="11"/>
        <v>46271</v>
      </c>
      <c r="H16" s="355">
        <v>2</v>
      </c>
      <c r="I16" s="356">
        <v>2</v>
      </c>
      <c r="J16" s="354" t="str">
        <f t="shared" ref="J16" si="12">IF(H16=I16,"○","×")</f>
        <v>○</v>
      </c>
      <c r="K16" s="381" t="s">
        <v>113</v>
      </c>
      <c r="L16" s="382"/>
      <c r="M16" s="382"/>
      <c r="N16" s="382"/>
      <c r="O16" s="383"/>
    </row>
    <row r="17" spans="1:15" ht="57" customHeight="1" x14ac:dyDescent="0.45">
      <c r="A17" s="211" t="s">
        <v>75</v>
      </c>
      <c r="B17" s="172" t="s">
        <v>11</v>
      </c>
      <c r="C17" s="172" t="s">
        <v>11</v>
      </c>
      <c r="D17" s="173" t="s">
        <v>11</v>
      </c>
      <c r="E17" s="175" t="s">
        <v>108</v>
      </c>
      <c r="F17" s="178" t="s">
        <v>11</v>
      </c>
      <c r="G17" s="190" t="s">
        <v>98</v>
      </c>
      <c r="H17" s="350"/>
      <c r="I17" s="352"/>
      <c r="J17" s="354"/>
      <c r="K17" s="384"/>
      <c r="L17" s="385"/>
      <c r="M17" s="385"/>
      <c r="N17" s="385"/>
      <c r="O17" s="386"/>
    </row>
    <row r="18" spans="1:15" x14ac:dyDescent="0.45">
      <c r="A18" s="210">
        <f>G16+1</f>
        <v>46272</v>
      </c>
      <c r="B18" s="171">
        <f>A18+1</f>
        <v>46273</v>
      </c>
      <c r="C18" s="171">
        <f t="shared" ref="C18:G18" si="13">B18+1</f>
        <v>46274</v>
      </c>
      <c r="D18" s="171">
        <f t="shared" si="13"/>
        <v>46275</v>
      </c>
      <c r="E18" s="171">
        <f t="shared" si="13"/>
        <v>46276</v>
      </c>
      <c r="F18" s="171">
        <f t="shared" si="13"/>
        <v>46277</v>
      </c>
      <c r="G18" s="194">
        <f t="shared" si="13"/>
        <v>46278</v>
      </c>
      <c r="H18" s="355">
        <v>2</v>
      </c>
      <c r="I18" s="356">
        <v>1</v>
      </c>
      <c r="J18" s="354" t="str">
        <f t="shared" ref="J18" si="14">IF(H18=I18,"○","×")</f>
        <v>×</v>
      </c>
      <c r="K18" s="398" t="s">
        <v>119</v>
      </c>
      <c r="L18" s="399"/>
      <c r="M18" s="399"/>
      <c r="N18" s="399"/>
      <c r="O18" s="400"/>
    </row>
    <row r="19" spans="1:15" ht="57" customHeight="1" x14ac:dyDescent="0.45">
      <c r="A19" s="211" t="s">
        <v>75</v>
      </c>
      <c r="B19" s="172" t="s">
        <v>11</v>
      </c>
      <c r="C19" s="172" t="s">
        <v>11</v>
      </c>
      <c r="D19" s="173" t="s">
        <v>11</v>
      </c>
      <c r="E19" s="173" t="s">
        <v>11</v>
      </c>
      <c r="F19" s="173" t="s">
        <v>11</v>
      </c>
      <c r="G19" s="190" t="s">
        <v>98</v>
      </c>
      <c r="H19" s="350"/>
      <c r="I19" s="352"/>
      <c r="J19" s="354"/>
      <c r="K19" s="401"/>
      <c r="L19" s="402"/>
      <c r="M19" s="402"/>
      <c r="N19" s="402"/>
      <c r="O19" s="403"/>
    </row>
    <row r="20" spans="1:15" x14ac:dyDescent="0.45">
      <c r="A20" s="210">
        <f>G18+1</f>
        <v>46279</v>
      </c>
      <c r="B20" s="171">
        <f>A20+1</f>
        <v>46280</v>
      </c>
      <c r="C20" s="171">
        <f t="shared" ref="C20:G20" si="15">B20+1</f>
        <v>46281</v>
      </c>
      <c r="D20" s="171">
        <f t="shared" si="15"/>
        <v>46282</v>
      </c>
      <c r="E20" s="171">
        <f t="shared" si="15"/>
        <v>46283</v>
      </c>
      <c r="F20" s="171">
        <f t="shared" si="15"/>
        <v>46284</v>
      </c>
      <c r="G20" s="197">
        <f t="shared" si="15"/>
        <v>46285</v>
      </c>
      <c r="H20" s="355">
        <v>2</v>
      </c>
      <c r="I20" s="356">
        <v>2</v>
      </c>
      <c r="J20" s="354" t="str">
        <f t="shared" ref="J20" si="16">IF(H20=I20,"○","×")</f>
        <v>○</v>
      </c>
      <c r="K20" s="381"/>
      <c r="L20" s="382"/>
      <c r="M20" s="382"/>
      <c r="N20" s="382"/>
      <c r="O20" s="383"/>
    </row>
    <row r="21" spans="1:15" ht="57" customHeight="1" thickBot="1" x14ac:dyDescent="0.5">
      <c r="A21" s="211" t="s">
        <v>75</v>
      </c>
      <c r="B21" s="174" t="s">
        <v>11</v>
      </c>
      <c r="C21" s="172" t="s">
        <v>11</v>
      </c>
      <c r="D21" s="198" t="s">
        <v>11</v>
      </c>
      <c r="E21" s="199" t="s">
        <v>11</v>
      </c>
      <c r="F21" s="200" t="s">
        <v>106</v>
      </c>
      <c r="G21" s="201" t="s">
        <v>98</v>
      </c>
      <c r="H21" s="350"/>
      <c r="I21" s="352"/>
      <c r="J21" s="354"/>
      <c r="K21" s="384"/>
      <c r="L21" s="385"/>
      <c r="M21" s="385"/>
      <c r="N21" s="385"/>
      <c r="O21" s="386"/>
    </row>
    <row r="22" spans="1:15" ht="19.5" customHeight="1" x14ac:dyDescent="0.45">
      <c r="A22" s="205">
        <f>G20+1</f>
        <v>46286</v>
      </c>
      <c r="B22" s="192">
        <f>A22+1</f>
        <v>46287</v>
      </c>
      <c r="C22" s="231">
        <f t="shared" ref="C22:G22" si="17">B22+1</f>
        <v>46288</v>
      </c>
      <c r="D22" s="206">
        <f t="shared" si="17"/>
        <v>46289</v>
      </c>
      <c r="E22" s="204">
        <f t="shared" si="17"/>
        <v>46290</v>
      </c>
      <c r="F22" s="202">
        <f t="shared" si="17"/>
        <v>46291</v>
      </c>
      <c r="G22" s="203">
        <f t="shared" si="17"/>
        <v>46292</v>
      </c>
      <c r="H22" s="355">
        <v>0</v>
      </c>
      <c r="I22" s="356">
        <v>0</v>
      </c>
      <c r="J22" s="354" t="str">
        <f t="shared" ref="J22" si="18">IF(H22=I22,"○","×")</f>
        <v>○</v>
      </c>
      <c r="K22" s="398" t="s">
        <v>117</v>
      </c>
      <c r="L22" s="399"/>
      <c r="M22" s="399"/>
      <c r="N22" s="399"/>
      <c r="O22" s="400"/>
    </row>
    <row r="23" spans="1:15" ht="57" customHeight="1" thickBot="1" x14ac:dyDescent="0.5">
      <c r="A23" s="232" t="s">
        <v>135</v>
      </c>
      <c r="B23" s="230" t="s">
        <v>109</v>
      </c>
      <c r="C23" s="230" t="s">
        <v>109</v>
      </c>
      <c r="D23" s="207" t="s">
        <v>77</v>
      </c>
      <c r="E23" s="215" t="s">
        <v>78</v>
      </c>
      <c r="F23" s="215"/>
      <c r="G23" s="216"/>
      <c r="H23" s="349"/>
      <c r="I23" s="351"/>
      <c r="J23" s="407"/>
      <c r="K23" s="408"/>
      <c r="L23" s="409"/>
      <c r="M23" s="409"/>
      <c r="N23" s="409"/>
      <c r="O23" s="410"/>
    </row>
    <row r="24" spans="1:15" ht="41.25" customHeight="1" x14ac:dyDescent="0.45">
      <c r="A24" s="360" t="s">
        <v>116</v>
      </c>
      <c r="B24" s="361"/>
      <c r="C24" s="361"/>
      <c r="D24" s="361"/>
      <c r="E24" s="361"/>
      <c r="F24" s="361"/>
      <c r="G24" s="362"/>
      <c r="H24" s="369"/>
      <c r="I24" s="371">
        <f>COUNT(I4:I23)</f>
        <v>10</v>
      </c>
      <c r="J24" s="373">
        <f>COUNTIF(J4:J23,"○")</f>
        <v>8</v>
      </c>
      <c r="K24" s="366" t="s">
        <v>79</v>
      </c>
      <c r="L24" s="367"/>
      <c r="M24" s="367"/>
      <c r="N24" s="367"/>
      <c r="O24" s="368"/>
    </row>
    <row r="25" spans="1:15" ht="23.25" customHeight="1" thickBot="1" x14ac:dyDescent="0.5">
      <c r="A25" s="363"/>
      <c r="B25" s="364"/>
      <c r="C25" s="364"/>
      <c r="D25" s="364"/>
      <c r="E25" s="364"/>
      <c r="F25" s="364"/>
      <c r="G25" s="365"/>
      <c r="H25" s="370"/>
      <c r="I25" s="372"/>
      <c r="J25" s="374"/>
      <c r="K25" s="180">
        <f>J24</f>
        <v>8</v>
      </c>
      <c r="L25" s="110" t="s">
        <v>118</v>
      </c>
      <c r="M25" s="179">
        <f>I24</f>
        <v>10</v>
      </c>
      <c r="N25" s="181">
        <f>ROUND(J24/10*100,0)</f>
        <v>80</v>
      </c>
      <c r="O25" s="182" t="str">
        <f>IF(N25=100%,"＝100％","＜100％")</f>
        <v>＜100％</v>
      </c>
    </row>
    <row r="26" spans="1:15" s="127" customFormat="1" ht="21" customHeight="1" thickBot="1" x14ac:dyDescent="0.5">
      <c r="A26" s="126"/>
      <c r="B26" s="123"/>
      <c r="C26" s="123"/>
      <c r="D26" s="123"/>
      <c r="E26" s="123"/>
      <c r="F26" s="123"/>
      <c r="G26" s="123"/>
      <c r="H26" s="396" t="s">
        <v>80</v>
      </c>
      <c r="I26" s="396"/>
      <c r="J26" s="396"/>
      <c r="K26" s="339" t="str">
        <f>IF(N25=100,"100％","100％未満")</f>
        <v>100％未満</v>
      </c>
      <c r="L26" s="340"/>
      <c r="M26" s="125"/>
      <c r="N26" s="125"/>
      <c r="O26" s="124"/>
    </row>
    <row r="27" spans="1:15" s="127" customFormat="1" ht="24" customHeight="1" thickBot="1" x14ac:dyDescent="0.5">
      <c r="A27" s="128"/>
      <c r="B27" s="129"/>
      <c r="C27" s="129"/>
      <c r="D27" s="129"/>
      <c r="E27" s="129"/>
      <c r="F27" s="129"/>
      <c r="G27" s="129"/>
      <c r="H27" s="397" t="s">
        <v>81</v>
      </c>
      <c r="I27" s="397"/>
      <c r="J27" s="397"/>
      <c r="K27" s="341" t="str">
        <f>IF(N25=100,"達成","未達成")</f>
        <v>未達成</v>
      </c>
      <c r="L27" s="342"/>
      <c r="M27" s="130"/>
      <c r="N27" s="130"/>
      <c r="O27" s="130"/>
    </row>
    <row r="28" spans="1:15" x14ac:dyDescent="0.45">
      <c r="A28" s="122" t="s">
        <v>115</v>
      </c>
    </row>
    <row r="29" spans="1:15" x14ac:dyDescent="0.45">
      <c r="A29" s="122"/>
    </row>
  </sheetData>
  <mergeCells count="53">
    <mergeCell ref="K3:O3"/>
    <mergeCell ref="K8:O9"/>
    <mergeCell ref="H26:J26"/>
    <mergeCell ref="H27:J27"/>
    <mergeCell ref="J20:J21"/>
    <mergeCell ref="K20:O21"/>
    <mergeCell ref="H18:H19"/>
    <mergeCell ref="I18:I19"/>
    <mergeCell ref="J18:J19"/>
    <mergeCell ref="K18:O19"/>
    <mergeCell ref="K4:O5"/>
    <mergeCell ref="K6:O7"/>
    <mergeCell ref="H22:H23"/>
    <mergeCell ref="I22:I23"/>
    <mergeCell ref="J22:J23"/>
    <mergeCell ref="K22:O23"/>
    <mergeCell ref="D11:F11"/>
    <mergeCell ref="A24:G25"/>
    <mergeCell ref="K24:O24"/>
    <mergeCell ref="H24:H25"/>
    <mergeCell ref="I24:I25"/>
    <mergeCell ref="J24:J25"/>
    <mergeCell ref="H20:H21"/>
    <mergeCell ref="I20:I21"/>
    <mergeCell ref="K10:O11"/>
    <mergeCell ref="K12:O13"/>
    <mergeCell ref="K14:O15"/>
    <mergeCell ref="K16:O17"/>
    <mergeCell ref="H16:H17"/>
    <mergeCell ref="I16:I17"/>
    <mergeCell ref="J16:J17"/>
    <mergeCell ref="H12:H13"/>
    <mergeCell ref="I12:I13"/>
    <mergeCell ref="J12:J13"/>
    <mergeCell ref="H14:H15"/>
    <mergeCell ref="I14:I15"/>
    <mergeCell ref="J14:J15"/>
    <mergeCell ref="K26:L26"/>
    <mergeCell ref="K27:L27"/>
    <mergeCell ref="A5:B5"/>
    <mergeCell ref="H2:O2"/>
    <mergeCell ref="H4:H5"/>
    <mergeCell ref="I4:I5"/>
    <mergeCell ref="J4:J5"/>
    <mergeCell ref="H6:H7"/>
    <mergeCell ref="I6:I7"/>
    <mergeCell ref="J6:J7"/>
    <mergeCell ref="H8:H9"/>
    <mergeCell ref="I8:I9"/>
    <mergeCell ref="J8:J9"/>
    <mergeCell ref="H10:H11"/>
    <mergeCell ref="I10:I11"/>
    <mergeCell ref="J10:J11"/>
  </mergeCells>
  <phoneticPr fontId="1"/>
  <pageMargins left="0.51181102362204722" right="0.11811023622047245" top="0.35433070866141736" bottom="0.15748031496062992" header="0.31496062992125984" footer="0.31496062992125984"/>
  <pageSetup paperSize="9" scale="54" orientation="landscape" r:id="rId1"/>
  <rowBreaks count="1" manualBreakCount="1">
    <brk id="2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3D41-EC86-4C3D-8897-1B30EF4F9E29}">
  <dimension ref="A1:W34"/>
  <sheetViews>
    <sheetView view="pageBreakPreview" topLeftCell="A17" zoomScale="75" zoomScaleNormal="100" zoomScaleSheetLayoutView="75" workbookViewId="0">
      <selection activeCell="E32" sqref="E32"/>
    </sheetView>
  </sheetViews>
  <sheetFormatPr defaultColWidth="9.59765625" defaultRowHeight="18" x14ac:dyDescent="0.45"/>
  <cols>
    <col min="1" max="1" width="3.59765625" style="108" customWidth="1"/>
    <col min="2" max="8" width="14.09765625" style="108" customWidth="1"/>
    <col min="9" max="9" width="6" style="108" customWidth="1"/>
    <col min="10" max="10" width="7.09765625" style="122" customWidth="1"/>
    <col min="11" max="11" width="5.5" style="122" customWidth="1"/>
    <col min="12" max="13" width="9.09765625" style="122" customWidth="1"/>
    <col min="14" max="14" width="7.8984375" style="160" customWidth="1"/>
    <col min="15" max="15" width="6.69921875" style="160" customWidth="1"/>
    <col min="16" max="16" width="7.8984375" style="160" customWidth="1"/>
    <col min="17" max="17" width="16.69921875" style="160" customWidth="1"/>
    <col min="18" max="18" width="11.69921875" style="160" customWidth="1"/>
    <col min="19" max="20" width="9.59765625" style="122"/>
    <col min="21" max="16384" width="9.59765625" style="108"/>
  </cols>
  <sheetData>
    <row r="1" spans="1:23" ht="22.2" x14ac:dyDescent="0.45">
      <c r="A1" s="107" t="s">
        <v>82</v>
      </c>
    </row>
    <row r="2" spans="1:23" ht="19.8" x14ac:dyDescent="0.45">
      <c r="A2" s="108" t="s">
        <v>84</v>
      </c>
      <c r="B2" s="127" t="s">
        <v>127</v>
      </c>
    </row>
    <row r="3" spans="1:23" ht="19.8" x14ac:dyDescent="0.45">
      <c r="B3" s="127" t="s">
        <v>126</v>
      </c>
    </row>
    <row r="4" spans="1:23" ht="8.25" customHeight="1" thickBot="1" x14ac:dyDescent="0.5">
      <c r="B4" s="109"/>
      <c r="C4" s="110"/>
      <c r="D4" s="110"/>
      <c r="E4" s="110"/>
      <c r="F4" s="110"/>
      <c r="G4" s="110"/>
    </row>
    <row r="5" spans="1:23" ht="38.25" customHeight="1" thickBot="1" x14ac:dyDescent="0.5">
      <c r="B5" s="114" t="s">
        <v>99</v>
      </c>
      <c r="C5" s="115" t="s">
        <v>120</v>
      </c>
      <c r="D5" s="115" t="s">
        <v>121</v>
      </c>
      <c r="E5" s="115" t="s">
        <v>122</v>
      </c>
      <c r="F5" s="116" t="s">
        <v>123</v>
      </c>
      <c r="G5" s="115" t="s">
        <v>124</v>
      </c>
      <c r="H5" s="133" t="s">
        <v>125</v>
      </c>
      <c r="I5" s="109"/>
      <c r="J5" s="109"/>
      <c r="K5" s="109"/>
      <c r="L5" s="109"/>
      <c r="M5" s="109"/>
    </row>
    <row r="6" spans="1:23" ht="38.25" customHeight="1" thickTop="1" x14ac:dyDescent="0.45">
      <c r="B6" s="120">
        <v>45865</v>
      </c>
      <c r="C6" s="119">
        <f>B6+1</f>
        <v>45866</v>
      </c>
      <c r="D6" s="119">
        <f t="shared" ref="D6:F6" si="0">C6+1</f>
        <v>45867</v>
      </c>
      <c r="E6" s="119">
        <f t="shared" si="0"/>
        <v>45868</v>
      </c>
      <c r="F6" s="121">
        <f t="shared" si="0"/>
        <v>45869</v>
      </c>
      <c r="G6" s="119">
        <f t="shared" ref="G6" si="1">F6+1</f>
        <v>45870</v>
      </c>
      <c r="H6" s="134">
        <f t="shared" ref="H6" si="2">G6+1</f>
        <v>45871</v>
      </c>
      <c r="I6" s="218" t="s">
        <v>91</v>
      </c>
      <c r="J6" s="109"/>
      <c r="K6" s="109"/>
      <c r="L6" s="109"/>
      <c r="M6" s="109"/>
    </row>
    <row r="7" spans="1:23" ht="38.25" customHeight="1" thickBot="1" x14ac:dyDescent="0.5">
      <c r="B7" s="132"/>
      <c r="C7" s="135"/>
      <c r="D7" s="136"/>
      <c r="E7" s="136"/>
      <c r="F7" s="139"/>
      <c r="G7" s="136"/>
      <c r="H7" s="140"/>
      <c r="I7" s="164"/>
      <c r="J7" s="109"/>
      <c r="K7" s="109"/>
      <c r="L7" s="109"/>
      <c r="M7" s="109"/>
    </row>
    <row r="8" spans="1:23" ht="38.25" customHeight="1" x14ac:dyDescent="0.45">
      <c r="B8" s="137">
        <f>H6+1</f>
        <v>45872</v>
      </c>
      <c r="C8" s="141">
        <f>B8+1</f>
        <v>45873</v>
      </c>
      <c r="D8" s="142">
        <f t="shared" ref="D8" si="3">C8+1</f>
        <v>45874</v>
      </c>
      <c r="E8" s="142">
        <f t="shared" ref="E8" si="4">D8+1</f>
        <v>45875</v>
      </c>
      <c r="F8" s="142">
        <f t="shared" ref="F8" si="5">E8+1</f>
        <v>45876</v>
      </c>
      <c r="G8" s="169">
        <f t="shared" ref="G8" si="6">F8+1</f>
        <v>45877</v>
      </c>
      <c r="H8" s="194">
        <f t="shared" ref="H8" si="7">G8+1</f>
        <v>45878</v>
      </c>
      <c r="I8" s="109"/>
      <c r="J8" s="109"/>
      <c r="K8" s="109"/>
      <c r="L8" s="109"/>
      <c r="M8" s="109"/>
    </row>
    <row r="9" spans="1:23" ht="38.25" customHeight="1" thickBot="1" x14ac:dyDescent="0.5">
      <c r="B9" s="138" t="s">
        <v>15</v>
      </c>
      <c r="C9" s="247" t="s">
        <v>83</v>
      </c>
      <c r="D9" s="143" t="s">
        <v>11</v>
      </c>
      <c r="E9" s="220" t="s">
        <v>11</v>
      </c>
      <c r="F9" s="224" t="s">
        <v>11</v>
      </c>
      <c r="G9" s="200" t="s">
        <v>98</v>
      </c>
      <c r="H9" s="190" t="s">
        <v>98</v>
      </c>
      <c r="I9" s="109"/>
      <c r="J9" s="109"/>
      <c r="K9" s="109"/>
      <c r="L9" s="109"/>
      <c r="M9" s="109"/>
    </row>
    <row r="10" spans="1:23" ht="38.25" customHeight="1" x14ac:dyDescent="0.45">
      <c r="B10" s="147">
        <f>H8+1</f>
        <v>45879</v>
      </c>
      <c r="C10" s="142">
        <f>B10+1</f>
        <v>45880</v>
      </c>
      <c r="D10" s="222">
        <f t="shared" ref="D10:H10" si="8">C10+1</f>
        <v>45881</v>
      </c>
      <c r="E10" s="225">
        <f t="shared" si="8"/>
        <v>45882</v>
      </c>
      <c r="F10" s="226">
        <f t="shared" si="8"/>
        <v>45883</v>
      </c>
      <c r="G10" s="227">
        <f t="shared" si="8"/>
        <v>45884</v>
      </c>
      <c r="H10" s="487">
        <f t="shared" si="8"/>
        <v>45885</v>
      </c>
      <c r="I10" s="109"/>
    </row>
    <row r="11" spans="1:23" ht="38.25" customHeight="1" thickBot="1" x14ac:dyDescent="0.5">
      <c r="B11" s="148" t="s">
        <v>75</v>
      </c>
      <c r="C11" s="143" t="s">
        <v>146</v>
      </c>
      <c r="D11" s="223" t="s">
        <v>11</v>
      </c>
      <c r="E11" s="411" t="s">
        <v>76</v>
      </c>
      <c r="F11" s="412"/>
      <c r="G11" s="413"/>
      <c r="H11" s="488" t="s">
        <v>75</v>
      </c>
      <c r="I11" s="109"/>
      <c r="J11" s="162" t="s">
        <v>128</v>
      </c>
      <c r="K11" s="162"/>
      <c r="L11" s="162"/>
      <c r="M11" s="162"/>
      <c r="N11" s="161"/>
      <c r="O11" s="161"/>
      <c r="P11" s="161"/>
      <c r="Q11" s="161"/>
      <c r="R11" s="161"/>
      <c r="S11" s="131"/>
      <c r="T11" s="131"/>
    </row>
    <row r="12" spans="1:23" ht="38.25" customHeight="1" thickBot="1" x14ac:dyDescent="0.5">
      <c r="B12" s="149">
        <f>H10+1</f>
        <v>45886</v>
      </c>
      <c r="C12" s="142">
        <f>B12+1</f>
        <v>45887</v>
      </c>
      <c r="D12" s="142">
        <f t="shared" ref="D12:H12" si="9">C12+1</f>
        <v>45888</v>
      </c>
      <c r="E12" s="142">
        <f t="shared" si="9"/>
        <v>45889</v>
      </c>
      <c r="F12" s="142">
        <f t="shared" si="9"/>
        <v>45890</v>
      </c>
      <c r="G12" s="169">
        <f t="shared" si="9"/>
        <v>45891</v>
      </c>
      <c r="H12" s="194">
        <f t="shared" si="9"/>
        <v>45892</v>
      </c>
      <c r="I12" s="109"/>
      <c r="J12" s="163" t="s">
        <v>85</v>
      </c>
      <c r="K12" s="165">
        <v>6</v>
      </c>
      <c r="L12" s="414" t="s">
        <v>129</v>
      </c>
      <c r="M12" s="415"/>
      <c r="N12" s="416"/>
      <c r="O12" s="165">
        <v>25</v>
      </c>
      <c r="P12" s="161" t="s">
        <v>86</v>
      </c>
      <c r="Q12" s="167">
        <f>ROUND(K12/O12*100,1)</f>
        <v>24</v>
      </c>
      <c r="R12" s="161" t="str">
        <f>IF(Q12&gt;=28.5,"≧28.5％","＜28.5％")</f>
        <v>＜28.5％</v>
      </c>
      <c r="S12" s="131"/>
      <c r="T12" s="131"/>
    </row>
    <row r="13" spans="1:23" ht="38.25" customHeight="1" x14ac:dyDescent="0.45">
      <c r="B13" s="148" t="s">
        <v>75</v>
      </c>
      <c r="C13" s="143" t="s">
        <v>11</v>
      </c>
      <c r="D13" s="143" t="s">
        <v>11</v>
      </c>
      <c r="E13" s="144" t="s">
        <v>11</v>
      </c>
      <c r="F13" s="144" t="s">
        <v>11</v>
      </c>
      <c r="G13" s="170" t="s">
        <v>98</v>
      </c>
      <c r="H13" s="190" t="s">
        <v>98</v>
      </c>
      <c r="I13" s="109"/>
      <c r="K13" s="162" t="str">
        <f>IF(Q12&gt;=28.5,$V$13,$V$14)</f>
        <v>対象期間内の土日は</v>
      </c>
      <c r="L13" s="161"/>
      <c r="M13" s="161"/>
      <c r="N13" s="161">
        <v>6</v>
      </c>
      <c r="O13" s="161" t="str">
        <f>IF(Q12&gt;=28.5,$V$16,$V$15)</f>
        <v>日＝</v>
      </c>
      <c r="P13" s="161">
        <v>7</v>
      </c>
      <c r="Q13" s="161" t="str">
        <f>IF(Q12&gt;=28.5,"",$W$15)</f>
        <v>現場閉所日　⇒</v>
      </c>
      <c r="R13" s="161" t="str">
        <f>IF(Q12&gt;=28.5,"",IF(N13=P13,$V$16,$V$17))</f>
        <v>未達成</v>
      </c>
      <c r="S13" s="108"/>
      <c r="T13" s="131"/>
      <c r="V13" s="108" t="s">
        <v>134</v>
      </c>
    </row>
    <row r="14" spans="1:23" ht="38.25" customHeight="1" x14ac:dyDescent="0.45">
      <c r="B14" s="149">
        <f>H12+1</f>
        <v>45893</v>
      </c>
      <c r="C14" s="142">
        <f>B14+1</f>
        <v>45894</v>
      </c>
      <c r="D14" s="142">
        <f t="shared" ref="D14:H14" si="10">C14+1</f>
        <v>45895</v>
      </c>
      <c r="E14" s="142">
        <f t="shared" si="10"/>
        <v>45896</v>
      </c>
      <c r="F14" s="142">
        <f t="shared" si="10"/>
        <v>45897</v>
      </c>
      <c r="G14" s="169">
        <f t="shared" si="10"/>
        <v>45898</v>
      </c>
      <c r="H14" s="194">
        <f t="shared" si="10"/>
        <v>45899</v>
      </c>
      <c r="I14" s="109"/>
      <c r="J14" s="131" t="str">
        <f>IF(Q12&gt;=28.5,"",$W$16)</f>
        <v>※１　</v>
      </c>
      <c r="K14" s="162" t="str">
        <f>IF(Q12&gt;=28.5,"",IF(R13=$V$16,$W$18,$W$17))</f>
        <v>土曜日・日曜日の合計日数以上の休工を行っていないため、未達成とする。</v>
      </c>
      <c r="L14" s="162"/>
      <c r="M14" s="162"/>
      <c r="N14" s="161"/>
      <c r="O14" s="161"/>
      <c r="P14" s="161"/>
      <c r="Q14" s="161"/>
      <c r="R14" s="161"/>
      <c r="S14" s="131"/>
      <c r="T14" s="131"/>
      <c r="V14" s="108" t="s">
        <v>130</v>
      </c>
    </row>
    <row r="15" spans="1:23" ht="38.25" customHeight="1" thickBot="1" x14ac:dyDescent="0.5">
      <c r="B15" s="148" t="s">
        <v>75</v>
      </c>
      <c r="C15" s="220" t="s">
        <v>11</v>
      </c>
      <c r="D15" s="145" t="s">
        <v>11</v>
      </c>
      <c r="E15" s="146" t="s">
        <v>11</v>
      </c>
      <c r="F15" s="146" t="s">
        <v>11</v>
      </c>
      <c r="G15" s="170" t="s">
        <v>98</v>
      </c>
      <c r="H15" s="190" t="s">
        <v>98</v>
      </c>
      <c r="I15" s="109"/>
      <c r="J15" s="162"/>
      <c r="K15" s="162"/>
      <c r="L15" s="162"/>
      <c r="M15" s="162"/>
      <c r="N15" s="161"/>
      <c r="O15" s="161"/>
      <c r="P15" s="161"/>
      <c r="Q15" s="161"/>
      <c r="R15" s="161"/>
      <c r="S15" s="131"/>
      <c r="T15" s="131"/>
      <c r="V15" s="108" t="s">
        <v>86</v>
      </c>
      <c r="W15" s="122" t="s">
        <v>133</v>
      </c>
    </row>
    <row r="16" spans="1:23" ht="38.25" customHeight="1" x14ac:dyDescent="0.45">
      <c r="B16" s="234">
        <f>H14+1</f>
        <v>45900</v>
      </c>
      <c r="C16" s="236">
        <f>B16+1</f>
        <v>45901</v>
      </c>
      <c r="D16" s="150">
        <f t="shared" ref="D16:H16" si="11">C16+1</f>
        <v>45902</v>
      </c>
      <c r="E16" s="152">
        <f t="shared" si="11"/>
        <v>45903</v>
      </c>
      <c r="F16" s="152">
        <f t="shared" si="11"/>
        <v>45904</v>
      </c>
      <c r="G16" s="187">
        <f t="shared" si="11"/>
        <v>45905</v>
      </c>
      <c r="H16" s="241">
        <f t="shared" si="11"/>
        <v>45906</v>
      </c>
      <c r="I16" s="109"/>
      <c r="J16" s="162"/>
      <c r="K16" s="162"/>
      <c r="L16" s="162"/>
      <c r="M16" s="162"/>
      <c r="N16" s="161"/>
      <c r="O16" s="161"/>
      <c r="P16" s="161"/>
      <c r="Q16" s="161"/>
      <c r="R16" s="161"/>
      <c r="S16" s="131"/>
      <c r="T16" s="131"/>
      <c r="V16" s="131" t="s">
        <v>88</v>
      </c>
      <c r="W16" s="107" t="s">
        <v>90</v>
      </c>
    </row>
    <row r="17" spans="2:23" ht="38.25" customHeight="1" thickBot="1" x14ac:dyDescent="0.5">
      <c r="B17" s="235" t="s">
        <v>75</v>
      </c>
      <c r="C17" s="237" t="s">
        <v>11</v>
      </c>
      <c r="D17" s="219" t="s">
        <v>75</v>
      </c>
      <c r="E17" s="153" t="s">
        <v>11</v>
      </c>
      <c r="F17" s="153" t="s">
        <v>11</v>
      </c>
      <c r="G17" s="170" t="s">
        <v>98</v>
      </c>
      <c r="H17" s="242" t="s">
        <v>98</v>
      </c>
      <c r="I17" s="109"/>
      <c r="J17" s="162"/>
      <c r="K17" s="162"/>
      <c r="L17" s="162"/>
      <c r="M17" s="162"/>
      <c r="N17" s="161"/>
      <c r="O17" s="161"/>
      <c r="P17" s="161"/>
      <c r="Q17" s="161"/>
      <c r="R17" s="161"/>
      <c r="S17" s="131"/>
      <c r="T17" s="131"/>
      <c r="V17" s="108" t="s">
        <v>89</v>
      </c>
      <c r="W17" s="108" t="s">
        <v>131</v>
      </c>
    </row>
    <row r="18" spans="2:23" ht="38.25" customHeight="1" x14ac:dyDescent="0.45">
      <c r="B18" s="228">
        <f>H16+1</f>
        <v>45907</v>
      </c>
      <c r="C18" s="217">
        <f>B18+1</f>
        <v>45908</v>
      </c>
      <c r="D18" s="217">
        <f t="shared" ref="D18:H18" si="12">C18+1</f>
        <v>45909</v>
      </c>
      <c r="E18" s="217">
        <f t="shared" si="12"/>
        <v>45910</v>
      </c>
      <c r="F18" s="217">
        <f t="shared" si="12"/>
        <v>45911</v>
      </c>
      <c r="G18" s="169">
        <f t="shared" si="12"/>
        <v>45912</v>
      </c>
      <c r="H18" s="243">
        <f t="shared" si="12"/>
        <v>45913</v>
      </c>
      <c r="I18" s="109"/>
      <c r="J18" s="162"/>
      <c r="K18" s="162"/>
      <c r="L18" s="162"/>
      <c r="M18" s="162"/>
      <c r="N18" s="161"/>
      <c r="O18" s="161"/>
      <c r="P18" s="161"/>
      <c r="Q18" s="161"/>
      <c r="R18" s="161"/>
      <c r="S18" s="131"/>
      <c r="T18" s="131"/>
      <c r="W18" s="108" t="s">
        <v>132</v>
      </c>
    </row>
    <row r="19" spans="2:23" ht="38.25" customHeight="1" thickBot="1" x14ac:dyDescent="0.5">
      <c r="B19" s="229"/>
      <c r="C19" s="176"/>
      <c r="D19" s="176"/>
      <c r="E19" s="177"/>
      <c r="F19" s="177"/>
      <c r="G19" s="170" t="s">
        <v>98</v>
      </c>
      <c r="H19" s="242" t="s">
        <v>98</v>
      </c>
      <c r="I19" s="109"/>
      <c r="J19" s="162" t="s">
        <v>87</v>
      </c>
      <c r="K19" s="162"/>
      <c r="L19" s="162"/>
      <c r="M19" s="162"/>
      <c r="N19" s="161"/>
      <c r="O19" s="161"/>
      <c r="P19" s="161"/>
      <c r="Q19" s="161"/>
      <c r="R19" s="161"/>
      <c r="S19" s="131"/>
      <c r="T19" s="131"/>
    </row>
    <row r="20" spans="2:23" ht="38.25" customHeight="1" thickBot="1" x14ac:dyDescent="0.5">
      <c r="B20" s="154">
        <f>H18+1</f>
        <v>45914</v>
      </c>
      <c r="C20" s="151">
        <f>B20+1</f>
        <v>45915</v>
      </c>
      <c r="D20" s="151">
        <f t="shared" ref="D20:H20" si="13">C20+1</f>
        <v>45916</v>
      </c>
      <c r="E20" s="151">
        <f t="shared" si="13"/>
        <v>45917</v>
      </c>
      <c r="F20" s="151">
        <f t="shared" si="13"/>
        <v>45918</v>
      </c>
      <c r="G20" s="169">
        <f t="shared" si="13"/>
        <v>45919</v>
      </c>
      <c r="H20" s="243">
        <f t="shared" si="13"/>
        <v>45920</v>
      </c>
      <c r="I20" s="109"/>
      <c r="J20" s="163" t="s">
        <v>85</v>
      </c>
      <c r="K20" s="165">
        <v>8</v>
      </c>
      <c r="L20" s="414" t="s">
        <v>129</v>
      </c>
      <c r="M20" s="415"/>
      <c r="N20" s="416"/>
      <c r="O20" s="165">
        <v>25</v>
      </c>
      <c r="P20" s="161" t="s">
        <v>86</v>
      </c>
      <c r="Q20" s="167">
        <f>ROUND(K20/O20*100,1)</f>
        <v>32</v>
      </c>
      <c r="R20" s="161" t="str">
        <f>IF(Q20&gt;=28.5,"≧28.5％","＜28.5％")</f>
        <v>≧28.5％</v>
      </c>
      <c r="S20" s="131"/>
      <c r="T20" s="131"/>
    </row>
    <row r="21" spans="2:23" ht="38.25" customHeight="1" x14ac:dyDescent="0.45">
      <c r="B21" s="155" t="s">
        <v>75</v>
      </c>
      <c r="C21" s="156" t="s">
        <v>11</v>
      </c>
      <c r="D21" s="156" t="s">
        <v>11</v>
      </c>
      <c r="E21" s="153" t="s">
        <v>11</v>
      </c>
      <c r="F21" s="153" t="s">
        <v>11</v>
      </c>
      <c r="G21" s="170" t="s">
        <v>98</v>
      </c>
      <c r="H21" s="242" t="s">
        <v>98</v>
      </c>
      <c r="I21" s="109"/>
      <c r="K21" s="162" t="str">
        <f>IF(Q20&gt;=28.5,$V$13,$V$14)</f>
        <v>４週８休（28.5％以上）⇒</v>
      </c>
      <c r="L21" s="161"/>
      <c r="M21" s="161"/>
      <c r="N21" s="161"/>
      <c r="O21" s="161" t="str">
        <f>IF(Q20&gt;=28.5,$V$16,$V$15)</f>
        <v>達成</v>
      </c>
      <c r="P21" s="161"/>
      <c r="Q21" s="161" t="str">
        <f>IF(Q20&gt;=28.5,"",$W$15)</f>
        <v/>
      </c>
      <c r="R21" s="161" t="str">
        <f>IF(Q20&gt;=28.5,"",IF(N21=P21,$V$16,$V$17))</f>
        <v/>
      </c>
      <c r="S21" s="108"/>
      <c r="T21" s="131"/>
    </row>
    <row r="22" spans="2:23" ht="38.25" customHeight="1" x14ac:dyDescent="0.45">
      <c r="B22" s="154">
        <f>H20+1</f>
        <v>45921</v>
      </c>
      <c r="C22" s="151">
        <f>B22+1</f>
        <v>45922</v>
      </c>
      <c r="D22" s="151">
        <f>C22+1</f>
        <v>45923</v>
      </c>
      <c r="E22" s="151">
        <f t="shared" ref="E22:H22" si="14">D22+1</f>
        <v>45924</v>
      </c>
      <c r="F22" s="151">
        <f t="shared" si="14"/>
        <v>45925</v>
      </c>
      <c r="G22" s="169">
        <f t="shared" si="14"/>
        <v>45926</v>
      </c>
      <c r="H22" s="243">
        <f t="shared" si="14"/>
        <v>45927</v>
      </c>
      <c r="I22" s="109"/>
      <c r="J22" s="131" t="str">
        <f>IF(Q20&gt;=28.5,"",$W$16)</f>
        <v/>
      </c>
      <c r="K22" s="162" t="str">
        <f>IF(Q20&gt;=28.5,"",IF(R21=$V$16,$W$18,$W$17))</f>
        <v/>
      </c>
      <c r="L22" s="162"/>
      <c r="M22" s="162"/>
      <c r="N22" s="161"/>
      <c r="O22" s="161"/>
      <c r="P22" s="161"/>
      <c r="Q22" s="161"/>
      <c r="R22" s="161"/>
      <c r="S22" s="131"/>
      <c r="T22" s="131"/>
    </row>
    <row r="23" spans="2:23" ht="38.25" customHeight="1" thickBot="1" x14ac:dyDescent="0.5">
      <c r="B23" s="238" t="s">
        <v>135</v>
      </c>
      <c r="C23" s="233" t="s">
        <v>135</v>
      </c>
      <c r="D23" s="233" t="s">
        <v>135</v>
      </c>
      <c r="E23" s="157" t="s">
        <v>11</v>
      </c>
      <c r="F23" s="157" t="s">
        <v>11</v>
      </c>
      <c r="G23" s="239" t="s">
        <v>98</v>
      </c>
      <c r="H23" s="240" t="s">
        <v>98</v>
      </c>
      <c r="I23" s="109"/>
      <c r="J23" s="162"/>
      <c r="K23" s="162"/>
      <c r="L23" s="162"/>
      <c r="M23" s="162"/>
      <c r="N23" s="161"/>
      <c r="O23" s="161"/>
      <c r="P23" s="161"/>
      <c r="Q23" s="161"/>
      <c r="R23" s="161"/>
      <c r="S23" s="131"/>
      <c r="T23" s="131"/>
    </row>
    <row r="24" spans="2:23" ht="38.25" customHeight="1" x14ac:dyDescent="0.45">
      <c r="B24" s="154">
        <f>H22+1</f>
        <v>45928</v>
      </c>
      <c r="C24" s="158">
        <f>B24+1</f>
        <v>45929</v>
      </c>
      <c r="D24" s="245">
        <f t="shared" ref="D24:H24" si="15">C24+1</f>
        <v>45930</v>
      </c>
      <c r="E24" s="254">
        <f t="shared" si="15"/>
        <v>45931</v>
      </c>
      <c r="F24" s="248">
        <f t="shared" si="15"/>
        <v>45932</v>
      </c>
      <c r="G24" s="119">
        <f t="shared" si="15"/>
        <v>45933</v>
      </c>
      <c r="H24" s="482">
        <f t="shared" si="15"/>
        <v>45934</v>
      </c>
      <c r="I24" s="109"/>
      <c r="J24" s="162"/>
      <c r="K24" s="162"/>
      <c r="L24" s="162"/>
      <c r="M24" s="162"/>
      <c r="N24" s="161"/>
      <c r="O24" s="161"/>
      <c r="P24" s="161"/>
      <c r="Q24" s="161"/>
      <c r="R24" s="161"/>
      <c r="S24" s="131"/>
      <c r="T24" s="131"/>
    </row>
    <row r="25" spans="2:23" ht="38.25" customHeight="1" thickBot="1" x14ac:dyDescent="0.5">
      <c r="B25" s="159" t="s">
        <v>75</v>
      </c>
      <c r="C25" s="244" t="s">
        <v>11</v>
      </c>
      <c r="D25" s="246" t="s">
        <v>11</v>
      </c>
      <c r="E25" s="255" t="s">
        <v>136</v>
      </c>
      <c r="F25" s="256" t="s">
        <v>78</v>
      </c>
      <c r="G25" s="483"/>
      <c r="H25" s="484"/>
      <c r="I25" s="109"/>
      <c r="J25" s="162" t="s">
        <v>137</v>
      </c>
      <c r="K25" s="162"/>
      <c r="L25" s="162"/>
      <c r="M25" s="162"/>
      <c r="N25" s="161"/>
      <c r="O25" s="161"/>
      <c r="P25" s="161"/>
      <c r="Q25" s="161"/>
      <c r="R25" s="161"/>
      <c r="S25" s="131"/>
      <c r="T25" s="131"/>
    </row>
    <row r="26" spans="2:23" ht="38.25" customHeight="1" thickBot="1" x14ac:dyDescent="0.5">
      <c r="B26" s="251">
        <f>H24+1</f>
        <v>45935</v>
      </c>
      <c r="C26" s="249">
        <f>B26+1</f>
        <v>45936</v>
      </c>
      <c r="D26" s="249">
        <f t="shared" ref="D26:H26" si="16">C26+1</f>
        <v>45937</v>
      </c>
      <c r="E26" s="248">
        <f t="shared" si="16"/>
        <v>45938</v>
      </c>
      <c r="F26" s="119">
        <f t="shared" si="16"/>
        <v>45939</v>
      </c>
      <c r="G26" s="119">
        <f t="shared" si="16"/>
        <v>45940</v>
      </c>
      <c r="H26" s="134">
        <f t="shared" si="16"/>
        <v>45941</v>
      </c>
      <c r="I26" s="109"/>
      <c r="J26" s="163" t="s">
        <v>85</v>
      </c>
      <c r="K26" s="165">
        <v>0</v>
      </c>
      <c r="L26" s="414" t="s">
        <v>129</v>
      </c>
      <c r="M26" s="415"/>
      <c r="N26" s="416"/>
      <c r="O26" s="165">
        <v>1</v>
      </c>
      <c r="P26" s="161" t="s">
        <v>86</v>
      </c>
      <c r="Q26" s="167">
        <f>ROUND(K26/O26*100,1)</f>
        <v>0</v>
      </c>
      <c r="R26" s="161" t="str">
        <f>IF(Q26&gt;=28.5,"≧28.5％","＜28.5％")</f>
        <v>＜28.5％</v>
      </c>
      <c r="S26" s="131"/>
      <c r="T26" s="131"/>
    </row>
    <row r="27" spans="2:23" ht="38.25" customHeight="1" thickBot="1" x14ac:dyDescent="0.5">
      <c r="B27" s="252"/>
      <c r="C27" s="253"/>
      <c r="D27" s="250"/>
      <c r="E27" s="250"/>
      <c r="F27" s="250"/>
      <c r="G27" s="485"/>
      <c r="H27" s="486"/>
      <c r="I27" s="109"/>
      <c r="K27" s="162" t="str">
        <f>IF(Q26&gt;=28.5,$V$13,$V$14)</f>
        <v>対象期間内の土日は</v>
      </c>
      <c r="L27" s="162"/>
      <c r="M27" s="162"/>
      <c r="N27" s="161">
        <v>0</v>
      </c>
      <c r="O27" s="161" t="str">
        <f>IF(Q26&gt;=28.5,$V$16,$V$15)</f>
        <v>日＝</v>
      </c>
      <c r="P27" s="161">
        <v>0</v>
      </c>
      <c r="Q27" s="161" t="str">
        <f>IF(Q26&gt;=28.5,"",$W$15)</f>
        <v>現場閉所日　⇒</v>
      </c>
      <c r="R27" s="161" t="str">
        <f>IF(Q26&gt;=28.5,"",IF(N27=P27,$V$16,$V$17))</f>
        <v>達成</v>
      </c>
      <c r="S27" s="108"/>
      <c r="T27" s="131"/>
    </row>
    <row r="28" spans="2:23" ht="38.25" customHeight="1" x14ac:dyDescent="0.45">
      <c r="J28" s="131" t="str">
        <f>IF(Q26&gt;=28.5,"",$W$16)</f>
        <v>※１　</v>
      </c>
      <c r="K28" s="162" t="str">
        <f>IF(Q26&gt;=28.5,"",IF(R27=$V$16,$W$18,$W$17))</f>
        <v>土曜日・日曜日の合計日数以上の休工を行っているため、達成とする。</v>
      </c>
    </row>
    <row r="29" spans="2:23" ht="9.75" customHeight="1" thickBot="1" x14ac:dyDescent="0.5">
      <c r="J29" s="108"/>
      <c r="K29" s="107"/>
      <c r="L29" s="107"/>
      <c r="M29" s="107"/>
      <c r="N29" s="166"/>
      <c r="O29" s="166"/>
      <c r="P29" s="166"/>
      <c r="Q29" s="166"/>
      <c r="R29" s="166"/>
      <c r="S29" s="107"/>
      <c r="T29" s="107"/>
    </row>
    <row r="30" spans="2:23" ht="8.25" customHeight="1" thickBot="1" x14ac:dyDescent="0.5">
      <c r="I30" s="257"/>
      <c r="J30" s="258"/>
      <c r="K30" s="259"/>
      <c r="L30" s="259"/>
      <c r="M30" s="259"/>
      <c r="N30" s="260"/>
      <c r="O30" s="260"/>
      <c r="P30" s="260"/>
      <c r="Q30" s="260"/>
      <c r="R30" s="261"/>
      <c r="S30" s="107"/>
      <c r="T30" s="107"/>
    </row>
    <row r="31" spans="2:23" ht="34.5" customHeight="1" thickBot="1" x14ac:dyDescent="0.5">
      <c r="I31" s="262"/>
      <c r="J31" s="107" t="s">
        <v>92</v>
      </c>
      <c r="K31" s="107"/>
      <c r="L31" s="107"/>
      <c r="M31" s="107"/>
      <c r="N31" s="166"/>
      <c r="O31" s="166"/>
      <c r="P31" s="166"/>
      <c r="Q31" s="168" t="s">
        <v>89</v>
      </c>
      <c r="R31" s="263"/>
      <c r="S31" s="107"/>
      <c r="T31" s="107"/>
      <c r="V31" s="108" t="s">
        <v>88</v>
      </c>
      <c r="W31" s="108" t="s">
        <v>94</v>
      </c>
    </row>
    <row r="32" spans="2:23" ht="35.25" customHeight="1" x14ac:dyDescent="0.45">
      <c r="I32" s="262"/>
      <c r="J32" s="417" t="str">
        <f>IF(Q31=V31,W31,W32)</f>
        <v>（一部の月で達成できなかったため）</v>
      </c>
      <c r="K32" s="417"/>
      <c r="L32" s="417"/>
      <c r="M32" s="417"/>
      <c r="N32" s="417"/>
      <c r="O32" s="417"/>
      <c r="P32" s="417"/>
      <c r="Q32" s="417"/>
      <c r="R32" s="264"/>
      <c r="V32" s="108" t="s">
        <v>89</v>
      </c>
      <c r="W32" s="108" t="s">
        <v>93</v>
      </c>
    </row>
    <row r="33" spans="9:18" ht="9.75" customHeight="1" thickBot="1" x14ac:dyDescent="0.5">
      <c r="I33" s="265"/>
      <c r="J33" s="266"/>
      <c r="K33" s="266"/>
      <c r="L33" s="266"/>
      <c r="M33" s="266"/>
      <c r="N33" s="214"/>
      <c r="O33" s="214"/>
      <c r="P33" s="214"/>
      <c r="Q33" s="214"/>
      <c r="R33" s="267"/>
    </row>
    <row r="34" spans="9:18" ht="34.5" customHeight="1" x14ac:dyDescent="0.45"/>
  </sheetData>
  <mergeCells count="5">
    <mergeCell ref="E11:G11"/>
    <mergeCell ref="L26:N26"/>
    <mergeCell ref="J32:Q32"/>
    <mergeCell ref="L12:N12"/>
    <mergeCell ref="L20:N20"/>
  </mergeCells>
  <phoneticPr fontId="1"/>
  <dataValidations count="1">
    <dataValidation type="list" allowBlank="1" showInputMessage="1" showErrorMessage="1" sqref="Q31" xr:uid="{C55A4CD4-855B-42BE-92CF-3B4849A310F2}">
      <formula1>$V$31:$V$32</formula1>
    </dataValidation>
  </dataValidations>
  <pageMargins left="0.70866141732283472" right="0.70866141732283472" top="0.55118110236220474" bottom="0.15748031496062992" header="0.31496062992125984" footer="0.31496062992125984"/>
  <pageSetup paperSize="9" scale="4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E3F5-1AD2-4843-BBD6-BC7F789A0C6E}">
  <dimension ref="A1:N28"/>
  <sheetViews>
    <sheetView view="pageBreakPreview" topLeftCell="A14" zoomScale="85" zoomScaleNormal="100" zoomScaleSheetLayoutView="85" workbookViewId="0">
      <selection activeCell="E32" sqref="E32"/>
    </sheetView>
  </sheetViews>
  <sheetFormatPr defaultColWidth="9.59765625" defaultRowHeight="18" x14ac:dyDescent="0.45"/>
  <cols>
    <col min="1" max="9" width="12.59765625" style="108" customWidth="1"/>
    <col min="10" max="10" width="15.69921875" style="108" customWidth="1"/>
    <col min="11" max="11" width="9" style="108" customWidth="1"/>
    <col min="12" max="12" width="11.59765625" style="108" customWidth="1"/>
    <col min="13" max="13" width="9.5" style="108" customWidth="1"/>
    <col min="14" max="14" width="54.09765625" style="108" customWidth="1"/>
    <col min="15" max="16384" width="9.59765625" style="108"/>
  </cols>
  <sheetData>
    <row r="1" spans="1:14" ht="22.8" thickBot="1" x14ac:dyDescent="0.5">
      <c r="A1" s="107" t="s">
        <v>138</v>
      </c>
    </row>
    <row r="2" spans="1:14" ht="18.600000000000001" thickBot="1" x14ac:dyDescent="0.5">
      <c r="A2" s="109" t="s">
        <v>70</v>
      </c>
      <c r="B2" s="110"/>
      <c r="C2" s="110"/>
      <c r="D2" s="110"/>
      <c r="E2" s="110"/>
      <c r="F2" s="110"/>
      <c r="H2" s="422" t="s">
        <v>116</v>
      </c>
      <c r="I2" s="423"/>
      <c r="J2" s="424"/>
      <c r="K2" s="424"/>
      <c r="L2" s="424"/>
      <c r="M2" s="424"/>
      <c r="N2" s="425"/>
    </row>
    <row r="3" spans="1:14" ht="18.600000000000001" thickBot="1" x14ac:dyDescent="0.5">
      <c r="A3" s="114" t="s">
        <v>99</v>
      </c>
      <c r="B3" s="115" t="s">
        <v>100</v>
      </c>
      <c r="C3" s="115" t="s">
        <v>101</v>
      </c>
      <c r="D3" s="115" t="s">
        <v>102</v>
      </c>
      <c r="E3" s="115" t="s">
        <v>103</v>
      </c>
      <c r="F3" s="115" t="s">
        <v>104</v>
      </c>
      <c r="G3" s="133" t="s">
        <v>0</v>
      </c>
      <c r="H3" s="268" t="s">
        <v>19</v>
      </c>
      <c r="I3" s="269" t="s">
        <v>20</v>
      </c>
      <c r="J3" s="426" t="s">
        <v>72</v>
      </c>
      <c r="K3" s="427"/>
      <c r="L3" s="427"/>
      <c r="M3" s="427"/>
      <c r="N3" s="428"/>
    </row>
    <row r="4" spans="1:14" ht="20.25" customHeight="1" thickTop="1" x14ac:dyDescent="0.45">
      <c r="A4" s="120">
        <v>45500</v>
      </c>
      <c r="B4" s="119">
        <f>A4+1</f>
        <v>45501</v>
      </c>
      <c r="C4" s="290">
        <f t="shared" ref="C4:G4" si="0">B4+1</f>
        <v>45502</v>
      </c>
      <c r="D4" s="111">
        <f t="shared" si="0"/>
        <v>45503</v>
      </c>
      <c r="E4" s="111">
        <f t="shared" si="0"/>
        <v>45504</v>
      </c>
      <c r="F4" s="217">
        <f t="shared" si="0"/>
        <v>45505</v>
      </c>
      <c r="G4" s="292">
        <f t="shared" si="0"/>
        <v>45506</v>
      </c>
      <c r="H4" s="429">
        <v>5</v>
      </c>
      <c r="I4" s="431">
        <v>2</v>
      </c>
      <c r="J4" s="432"/>
      <c r="K4" s="433"/>
      <c r="L4" s="433"/>
      <c r="M4" s="433"/>
      <c r="N4" s="434"/>
    </row>
    <row r="5" spans="1:14" ht="54" x14ac:dyDescent="0.45">
      <c r="A5" s="418" t="s">
        <v>15</v>
      </c>
      <c r="B5" s="419"/>
      <c r="C5" s="291" t="s">
        <v>74</v>
      </c>
      <c r="D5" s="113" t="s">
        <v>11</v>
      </c>
      <c r="E5" s="113" t="s">
        <v>11</v>
      </c>
      <c r="F5" s="283" t="s">
        <v>145</v>
      </c>
      <c r="G5" s="293" t="s">
        <v>145</v>
      </c>
      <c r="H5" s="430"/>
      <c r="I5" s="352"/>
      <c r="J5" s="435"/>
      <c r="K5" s="436"/>
      <c r="L5" s="436"/>
      <c r="M5" s="436"/>
      <c r="N5" s="437"/>
    </row>
    <row r="6" spans="1:14" ht="19.5" customHeight="1" x14ac:dyDescent="0.45">
      <c r="A6" s="272">
        <f>G4+1</f>
        <v>45507</v>
      </c>
      <c r="B6" s="111">
        <f>A6+1</f>
        <v>45508</v>
      </c>
      <c r="C6" s="111">
        <f t="shared" ref="C6:G6" si="1">B6+1</f>
        <v>45509</v>
      </c>
      <c r="D6" s="217">
        <f t="shared" si="1"/>
        <v>45510</v>
      </c>
      <c r="E6" s="111">
        <f t="shared" si="1"/>
        <v>45511</v>
      </c>
      <c r="F6" s="217">
        <f t="shared" si="1"/>
        <v>45512</v>
      </c>
      <c r="G6" s="294">
        <f t="shared" si="1"/>
        <v>45513</v>
      </c>
      <c r="H6" s="438">
        <v>7</v>
      </c>
      <c r="I6" s="356">
        <v>2</v>
      </c>
      <c r="J6" s="439"/>
      <c r="K6" s="440"/>
      <c r="L6" s="440"/>
      <c r="M6" s="440"/>
      <c r="N6" s="441"/>
    </row>
    <row r="7" spans="1:14" ht="56.25" customHeight="1" x14ac:dyDescent="0.45">
      <c r="A7" s="273" t="s">
        <v>75</v>
      </c>
      <c r="B7" s="112" t="s">
        <v>11</v>
      </c>
      <c r="C7" s="112" t="s">
        <v>11</v>
      </c>
      <c r="D7" s="270" t="s">
        <v>108</v>
      </c>
      <c r="E7" s="113" t="s">
        <v>11</v>
      </c>
      <c r="F7" s="283" t="s">
        <v>145</v>
      </c>
      <c r="G7" s="295" t="s">
        <v>75</v>
      </c>
      <c r="H7" s="430"/>
      <c r="I7" s="352"/>
      <c r="J7" s="435"/>
      <c r="K7" s="436"/>
      <c r="L7" s="436"/>
      <c r="M7" s="436"/>
      <c r="N7" s="437"/>
    </row>
    <row r="8" spans="1:14" ht="19.5" customHeight="1" x14ac:dyDescent="0.45">
      <c r="A8" s="272">
        <f>G6+1</f>
        <v>45514</v>
      </c>
      <c r="B8" s="111">
        <f>A8+1</f>
        <v>45515</v>
      </c>
      <c r="C8" s="111">
        <f t="shared" ref="C8:G8" si="2">B8+1</f>
        <v>45516</v>
      </c>
      <c r="D8" s="286">
        <f t="shared" si="2"/>
        <v>45517</v>
      </c>
      <c r="E8" s="286">
        <f t="shared" si="2"/>
        <v>45518</v>
      </c>
      <c r="F8" s="286">
        <f t="shared" si="2"/>
        <v>45519</v>
      </c>
      <c r="G8" s="292">
        <f t="shared" si="2"/>
        <v>45520</v>
      </c>
      <c r="H8" s="438">
        <v>4</v>
      </c>
      <c r="I8" s="356">
        <v>1</v>
      </c>
      <c r="J8" s="439" t="s">
        <v>140</v>
      </c>
      <c r="K8" s="440"/>
      <c r="L8" s="440"/>
      <c r="M8" s="440"/>
      <c r="N8" s="441"/>
    </row>
    <row r="9" spans="1:14" ht="57" customHeight="1" x14ac:dyDescent="0.45">
      <c r="A9" s="273" t="s">
        <v>75</v>
      </c>
      <c r="B9" s="281" t="s">
        <v>109</v>
      </c>
      <c r="C9" s="112" t="s">
        <v>11</v>
      </c>
      <c r="D9" s="420" t="s">
        <v>76</v>
      </c>
      <c r="E9" s="421"/>
      <c r="F9" s="421"/>
      <c r="G9" s="282" t="s">
        <v>147</v>
      </c>
      <c r="H9" s="430"/>
      <c r="I9" s="352"/>
      <c r="J9" s="435"/>
      <c r="K9" s="436"/>
      <c r="L9" s="436"/>
      <c r="M9" s="436"/>
      <c r="N9" s="437"/>
    </row>
    <row r="10" spans="1:14" x14ac:dyDescent="0.45">
      <c r="A10" s="272">
        <f>G8+1</f>
        <v>45521</v>
      </c>
      <c r="B10" s="111">
        <f>A10+1</f>
        <v>45522</v>
      </c>
      <c r="C10" s="111">
        <f t="shared" ref="C10:G10" si="3">B10+1</f>
        <v>45523</v>
      </c>
      <c r="D10" s="111">
        <f t="shared" si="3"/>
        <v>45524</v>
      </c>
      <c r="E10" s="111">
        <f t="shared" si="3"/>
        <v>45525</v>
      </c>
      <c r="F10" s="111">
        <f t="shared" si="3"/>
        <v>45526</v>
      </c>
      <c r="G10" s="292">
        <f t="shared" si="3"/>
        <v>45527</v>
      </c>
      <c r="H10" s="438">
        <v>7</v>
      </c>
      <c r="I10" s="356">
        <v>1</v>
      </c>
      <c r="J10" s="439"/>
      <c r="K10" s="440"/>
      <c r="L10" s="440"/>
      <c r="M10" s="440"/>
      <c r="N10" s="441"/>
    </row>
    <row r="11" spans="1:14" ht="57" customHeight="1" x14ac:dyDescent="0.45">
      <c r="A11" s="273" t="s">
        <v>75</v>
      </c>
      <c r="B11" s="112" t="s">
        <v>11</v>
      </c>
      <c r="C11" s="112" t="s">
        <v>11</v>
      </c>
      <c r="D11" s="113" t="s">
        <v>11</v>
      </c>
      <c r="E11" s="113" t="s">
        <v>11</v>
      </c>
      <c r="F11" s="113" t="s">
        <v>11</v>
      </c>
      <c r="G11" s="293" t="s">
        <v>145</v>
      </c>
      <c r="H11" s="430"/>
      <c r="I11" s="352"/>
      <c r="J11" s="435"/>
      <c r="K11" s="436"/>
      <c r="L11" s="436"/>
      <c r="M11" s="436"/>
      <c r="N11" s="437"/>
    </row>
    <row r="12" spans="1:14" x14ac:dyDescent="0.45">
      <c r="A12" s="272">
        <f>G10+1</f>
        <v>45528</v>
      </c>
      <c r="B12" s="111">
        <f>A12+1</f>
        <v>45529</v>
      </c>
      <c r="C12" s="217">
        <f t="shared" ref="C12:G12" si="4">B12+1</f>
        <v>45530</v>
      </c>
      <c r="D12" s="111">
        <f t="shared" si="4"/>
        <v>45531</v>
      </c>
      <c r="E12" s="111">
        <f t="shared" si="4"/>
        <v>45532</v>
      </c>
      <c r="F12" s="217">
        <f t="shared" si="4"/>
        <v>45533</v>
      </c>
      <c r="G12" s="292">
        <f t="shared" si="4"/>
        <v>45534</v>
      </c>
      <c r="H12" s="438">
        <v>7</v>
      </c>
      <c r="I12" s="356">
        <v>3</v>
      </c>
      <c r="J12" s="439"/>
      <c r="K12" s="440"/>
      <c r="L12" s="440"/>
      <c r="M12" s="440"/>
      <c r="N12" s="441"/>
    </row>
    <row r="13" spans="1:14" ht="57" customHeight="1" x14ac:dyDescent="0.45">
      <c r="A13" s="273" t="s">
        <v>75</v>
      </c>
      <c r="B13" s="112" t="s">
        <v>11</v>
      </c>
      <c r="C13" s="270" t="s">
        <v>108</v>
      </c>
      <c r="D13" s="113" t="s">
        <v>11</v>
      </c>
      <c r="E13" s="113" t="s">
        <v>11</v>
      </c>
      <c r="F13" s="283" t="s">
        <v>145</v>
      </c>
      <c r="G13" s="293" t="s">
        <v>145</v>
      </c>
      <c r="H13" s="430"/>
      <c r="I13" s="352"/>
      <c r="J13" s="435"/>
      <c r="K13" s="436"/>
      <c r="L13" s="436"/>
      <c r="M13" s="436"/>
      <c r="N13" s="437"/>
    </row>
    <row r="14" spans="1:14" ht="19.5" customHeight="1" x14ac:dyDescent="0.45">
      <c r="A14" s="285">
        <f>G12+1</f>
        <v>45535</v>
      </c>
      <c r="B14" s="286">
        <f>A14+1</f>
        <v>45536</v>
      </c>
      <c r="C14" s="286">
        <f t="shared" ref="C14:G14" si="5">B14+1</f>
        <v>45537</v>
      </c>
      <c r="D14" s="286">
        <f t="shared" si="5"/>
        <v>45538</v>
      </c>
      <c r="E14" s="286">
        <f t="shared" si="5"/>
        <v>45539</v>
      </c>
      <c r="F14" s="286">
        <f t="shared" si="5"/>
        <v>45540</v>
      </c>
      <c r="G14" s="292">
        <f t="shared" si="5"/>
        <v>45541</v>
      </c>
      <c r="H14" s="438">
        <v>1</v>
      </c>
      <c r="I14" s="356">
        <v>1</v>
      </c>
      <c r="J14" s="439" t="s">
        <v>141</v>
      </c>
      <c r="K14" s="440"/>
      <c r="L14" s="440"/>
      <c r="M14" s="440"/>
      <c r="N14" s="441"/>
    </row>
    <row r="15" spans="1:14" ht="57" customHeight="1" x14ac:dyDescent="0.45">
      <c r="A15" s="287" t="s">
        <v>75</v>
      </c>
      <c r="B15" s="288" t="s">
        <v>11</v>
      </c>
      <c r="C15" s="288" t="s">
        <v>11</v>
      </c>
      <c r="D15" s="289" t="s">
        <v>11</v>
      </c>
      <c r="E15" s="289" t="s">
        <v>11</v>
      </c>
      <c r="F15" s="289" t="s">
        <v>11</v>
      </c>
      <c r="G15" s="293" t="s">
        <v>145</v>
      </c>
      <c r="H15" s="430"/>
      <c r="I15" s="352"/>
      <c r="J15" s="435"/>
      <c r="K15" s="436"/>
      <c r="L15" s="436"/>
      <c r="M15" s="436"/>
      <c r="N15" s="437"/>
    </row>
    <row r="16" spans="1:14" x14ac:dyDescent="0.45">
      <c r="A16" s="272">
        <f>G14+1</f>
        <v>45542</v>
      </c>
      <c r="B16" s="111">
        <f>A16+1</f>
        <v>45543</v>
      </c>
      <c r="C16" s="111">
        <f t="shared" ref="C16:G16" si="6">B16+1</f>
        <v>45544</v>
      </c>
      <c r="D16" s="111">
        <f t="shared" si="6"/>
        <v>45545</v>
      </c>
      <c r="E16" s="111">
        <f t="shared" si="6"/>
        <v>45546</v>
      </c>
      <c r="F16" s="217">
        <f t="shared" si="6"/>
        <v>45547</v>
      </c>
      <c r="G16" s="292">
        <f t="shared" si="6"/>
        <v>45548</v>
      </c>
      <c r="H16" s="438">
        <v>7</v>
      </c>
      <c r="I16" s="356">
        <v>2</v>
      </c>
      <c r="J16" s="439"/>
      <c r="K16" s="440"/>
      <c r="L16" s="440"/>
      <c r="M16" s="440"/>
      <c r="N16" s="441"/>
    </row>
    <row r="17" spans="1:14" ht="57" customHeight="1" x14ac:dyDescent="0.45">
      <c r="A17" s="273" t="s">
        <v>75</v>
      </c>
      <c r="B17" s="112" t="s">
        <v>11</v>
      </c>
      <c r="C17" s="112" t="s">
        <v>11</v>
      </c>
      <c r="D17" s="113" t="s">
        <v>11</v>
      </c>
      <c r="E17" s="113" t="s">
        <v>11</v>
      </c>
      <c r="F17" s="283" t="s">
        <v>145</v>
      </c>
      <c r="G17" s="293" t="s">
        <v>145</v>
      </c>
      <c r="H17" s="430"/>
      <c r="I17" s="352"/>
      <c r="J17" s="435"/>
      <c r="K17" s="436"/>
      <c r="L17" s="436"/>
      <c r="M17" s="436"/>
      <c r="N17" s="437"/>
    </row>
    <row r="18" spans="1:14" x14ac:dyDescent="0.45">
      <c r="A18" s="272">
        <f>G16+1</f>
        <v>45549</v>
      </c>
      <c r="B18" s="111">
        <f>A18+1</f>
        <v>45550</v>
      </c>
      <c r="C18" s="111">
        <f t="shared" ref="C18:G18" si="7">B18+1</f>
        <v>45551</v>
      </c>
      <c r="D18" s="111">
        <f t="shared" si="7"/>
        <v>45552</v>
      </c>
      <c r="E18" s="111">
        <f t="shared" si="7"/>
        <v>45553</v>
      </c>
      <c r="F18" s="217">
        <f t="shared" si="7"/>
        <v>45554</v>
      </c>
      <c r="G18" s="292">
        <f t="shared" si="7"/>
        <v>45555</v>
      </c>
      <c r="H18" s="438">
        <v>7</v>
      </c>
      <c r="I18" s="356">
        <v>2</v>
      </c>
      <c r="J18" s="439"/>
      <c r="K18" s="440"/>
      <c r="L18" s="440"/>
      <c r="M18" s="440"/>
      <c r="N18" s="441"/>
    </row>
    <row r="19" spans="1:14" ht="57" customHeight="1" x14ac:dyDescent="0.45">
      <c r="A19" s="273" t="s">
        <v>75</v>
      </c>
      <c r="B19" s="112" t="s">
        <v>11</v>
      </c>
      <c r="C19" s="112" t="s">
        <v>11</v>
      </c>
      <c r="D19" s="113" t="s">
        <v>11</v>
      </c>
      <c r="E19" s="113" t="s">
        <v>11</v>
      </c>
      <c r="F19" s="283" t="s">
        <v>145</v>
      </c>
      <c r="G19" s="293" t="s">
        <v>145</v>
      </c>
      <c r="H19" s="430"/>
      <c r="I19" s="352"/>
      <c r="J19" s="435"/>
      <c r="K19" s="436"/>
      <c r="L19" s="436"/>
      <c r="M19" s="436"/>
      <c r="N19" s="437"/>
    </row>
    <row r="20" spans="1:14" x14ac:dyDescent="0.45">
      <c r="A20" s="272">
        <f>G18+1</f>
        <v>45556</v>
      </c>
      <c r="B20" s="111">
        <f>A20+1</f>
        <v>45557</v>
      </c>
      <c r="C20" s="111">
        <f t="shared" ref="C20:G20" si="8">B20+1</f>
        <v>45558</v>
      </c>
      <c r="D20" s="111">
        <f t="shared" si="8"/>
        <v>45559</v>
      </c>
      <c r="E20" s="111">
        <f t="shared" si="8"/>
        <v>45560</v>
      </c>
      <c r="F20" s="217">
        <f t="shared" si="8"/>
        <v>45561</v>
      </c>
      <c r="G20" s="294">
        <f t="shared" si="8"/>
        <v>45562</v>
      </c>
      <c r="H20" s="438">
        <v>7</v>
      </c>
      <c r="I20" s="356">
        <v>2</v>
      </c>
      <c r="J20" s="439" t="s">
        <v>149</v>
      </c>
      <c r="K20" s="440"/>
      <c r="L20" s="440"/>
      <c r="M20" s="440"/>
      <c r="N20" s="441"/>
    </row>
    <row r="21" spans="1:14" ht="57" customHeight="1" x14ac:dyDescent="0.45">
      <c r="A21" s="284" t="s">
        <v>135</v>
      </c>
      <c r="B21" s="281" t="s">
        <v>135</v>
      </c>
      <c r="C21" s="112" t="s">
        <v>109</v>
      </c>
      <c r="D21" s="271" t="s">
        <v>148</v>
      </c>
      <c r="E21" s="113" t="s">
        <v>11</v>
      </c>
      <c r="F21" s="283" t="s">
        <v>145</v>
      </c>
      <c r="G21" s="295" t="s">
        <v>75</v>
      </c>
      <c r="H21" s="430"/>
      <c r="I21" s="352"/>
      <c r="J21" s="435"/>
      <c r="K21" s="436"/>
      <c r="L21" s="436"/>
      <c r="M21" s="436"/>
      <c r="N21" s="437"/>
    </row>
    <row r="22" spans="1:14" ht="19.5" customHeight="1" x14ac:dyDescent="0.45">
      <c r="A22" s="272">
        <f>G20+1</f>
        <v>45563</v>
      </c>
      <c r="B22" s="111">
        <f>A22+1</f>
        <v>45564</v>
      </c>
      <c r="C22" s="290">
        <f t="shared" ref="C22:G22" si="9">B22+1</f>
        <v>45565</v>
      </c>
      <c r="D22" s="119">
        <f t="shared" si="9"/>
        <v>45566</v>
      </c>
      <c r="E22" s="119">
        <f t="shared" si="9"/>
        <v>45567</v>
      </c>
      <c r="F22" s="119">
        <f t="shared" si="9"/>
        <v>45568</v>
      </c>
      <c r="G22" s="134">
        <f t="shared" si="9"/>
        <v>45569</v>
      </c>
      <c r="H22" s="438">
        <v>3</v>
      </c>
      <c r="I22" s="356">
        <v>0</v>
      </c>
      <c r="J22" s="439"/>
      <c r="K22" s="440"/>
      <c r="L22" s="440"/>
      <c r="M22" s="440"/>
      <c r="N22" s="441"/>
    </row>
    <row r="23" spans="1:14" ht="54.6" thickBot="1" x14ac:dyDescent="0.5">
      <c r="A23" s="296" t="s">
        <v>75</v>
      </c>
      <c r="B23" s="297" t="s">
        <v>11</v>
      </c>
      <c r="C23" s="298" t="s">
        <v>77</v>
      </c>
      <c r="D23" s="442" t="s">
        <v>78</v>
      </c>
      <c r="E23" s="443"/>
      <c r="F23" s="443"/>
      <c r="G23" s="444"/>
      <c r="H23" s="429"/>
      <c r="I23" s="351"/>
      <c r="J23" s="458"/>
      <c r="K23" s="459"/>
      <c r="L23" s="459"/>
      <c r="M23" s="459"/>
      <c r="N23" s="460"/>
    </row>
    <row r="24" spans="1:14" ht="28.5" customHeight="1" x14ac:dyDescent="0.45">
      <c r="A24" s="445" t="s">
        <v>139</v>
      </c>
      <c r="B24" s="446"/>
      <c r="C24" s="446"/>
      <c r="D24" s="446"/>
      <c r="E24" s="446"/>
      <c r="F24" s="446"/>
      <c r="G24" s="447"/>
      <c r="H24" s="448">
        <f>SUM(H4:H23)</f>
        <v>55</v>
      </c>
      <c r="I24" s="450">
        <f>SUM(I4:I23)</f>
        <v>16</v>
      </c>
      <c r="J24" s="452" t="s">
        <v>150</v>
      </c>
      <c r="K24" s="461">
        <f>I24</f>
        <v>16</v>
      </c>
      <c r="L24" s="463">
        <f>H24</f>
        <v>55</v>
      </c>
      <c r="M24" s="454">
        <f>ROUNDDOWN(I24/H24*100,1)</f>
        <v>29</v>
      </c>
      <c r="N24" s="456" t="str">
        <f>IF(M24&gt;=28.5,"≧28.5％","＜28.5％")</f>
        <v>≧28.5％</v>
      </c>
    </row>
    <row r="25" spans="1:14" ht="18.600000000000001" thickBot="1" x14ac:dyDescent="0.5">
      <c r="A25" s="363"/>
      <c r="B25" s="364"/>
      <c r="C25" s="364"/>
      <c r="D25" s="364"/>
      <c r="E25" s="364"/>
      <c r="F25" s="364"/>
      <c r="G25" s="365"/>
      <c r="H25" s="449"/>
      <c r="I25" s="451"/>
      <c r="J25" s="453"/>
      <c r="K25" s="462"/>
      <c r="L25" s="464"/>
      <c r="M25" s="455"/>
      <c r="N25" s="457"/>
    </row>
    <row r="26" spans="1:14" s="127" customFormat="1" ht="19.8" x14ac:dyDescent="0.45">
      <c r="A26" s="126"/>
      <c r="B26" s="123"/>
      <c r="C26" s="123"/>
      <c r="D26" s="123"/>
      <c r="E26" s="123"/>
      <c r="F26" s="123"/>
      <c r="G26" s="124" t="s">
        <v>142</v>
      </c>
      <c r="H26" s="274">
        <f>M24</f>
        <v>29</v>
      </c>
      <c r="I26" s="124" t="str">
        <f>N24</f>
        <v>≧28.5％</v>
      </c>
      <c r="J26" s="124"/>
      <c r="K26" s="275"/>
      <c r="L26" s="276"/>
      <c r="M26" s="277"/>
      <c r="N26" s="278"/>
    </row>
    <row r="27" spans="1:14" s="127" customFormat="1" ht="20.399999999999999" thickBot="1" x14ac:dyDescent="0.5">
      <c r="A27" s="128"/>
      <c r="B27" s="129"/>
      <c r="C27" s="129"/>
      <c r="D27" s="129"/>
      <c r="E27" s="129"/>
      <c r="F27" s="129"/>
      <c r="G27" s="130" t="s">
        <v>143</v>
      </c>
      <c r="H27" s="279" t="str">
        <f>IF(M24&gt;=28.5,"達成","未達成")</f>
        <v>達成</v>
      </c>
      <c r="I27" s="130"/>
      <c r="J27" s="130"/>
      <c r="K27" s="130"/>
      <c r="L27" s="130"/>
      <c r="M27" s="130"/>
      <c r="N27" s="280"/>
    </row>
    <row r="28" spans="1:14" x14ac:dyDescent="0.45">
      <c r="A28" s="122" t="s">
        <v>144</v>
      </c>
    </row>
  </sheetData>
  <mergeCells count="43">
    <mergeCell ref="M24:M25"/>
    <mergeCell ref="N24:N25"/>
    <mergeCell ref="H22:H23"/>
    <mergeCell ref="I22:I23"/>
    <mergeCell ref="J22:N23"/>
    <mergeCell ref="K24:K25"/>
    <mergeCell ref="L24:L25"/>
    <mergeCell ref="D23:G23"/>
    <mergeCell ref="A24:G25"/>
    <mergeCell ref="H24:H25"/>
    <mergeCell ref="I24:I25"/>
    <mergeCell ref="J24:J25"/>
    <mergeCell ref="H18:H19"/>
    <mergeCell ref="I18:I19"/>
    <mergeCell ref="J18:N19"/>
    <mergeCell ref="H20:H21"/>
    <mergeCell ref="I20:I21"/>
    <mergeCell ref="J20:N21"/>
    <mergeCell ref="H14:H15"/>
    <mergeCell ref="I14:I15"/>
    <mergeCell ref="J14:N15"/>
    <mergeCell ref="H16:H17"/>
    <mergeCell ref="I16:I17"/>
    <mergeCell ref="J16:N17"/>
    <mergeCell ref="H10:H11"/>
    <mergeCell ref="I10:I11"/>
    <mergeCell ref="J10:N11"/>
    <mergeCell ref="H12:H13"/>
    <mergeCell ref="I12:I13"/>
    <mergeCell ref="J12:N13"/>
    <mergeCell ref="A5:B5"/>
    <mergeCell ref="D9:F9"/>
    <mergeCell ref="H2:N2"/>
    <mergeCell ref="J3:N3"/>
    <mergeCell ref="H4:H5"/>
    <mergeCell ref="I4:I5"/>
    <mergeCell ref="J4:N5"/>
    <mergeCell ref="H6:H7"/>
    <mergeCell ref="I6:I7"/>
    <mergeCell ref="J6:N7"/>
    <mergeCell ref="H8:H9"/>
    <mergeCell ref="I8:I9"/>
    <mergeCell ref="J8:N9"/>
  </mergeCells>
  <phoneticPr fontId="1"/>
  <pageMargins left="0.51181102362204722" right="0.23622047244094491" top="0.74803149606299213" bottom="0.35433070866141736" header="0.31496062992125984" footer="0.31496062992125984"/>
  <pageSetup paperSize="9" scale="5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showGridLines="0" view="pageBreakPreview" zoomScale="50" zoomScaleNormal="50" zoomScaleSheetLayoutView="50" workbookViewId="0">
      <selection activeCell="B2" sqref="B2"/>
    </sheetView>
  </sheetViews>
  <sheetFormatPr defaultRowHeight="18" x14ac:dyDescent="0.45"/>
  <cols>
    <col min="2" max="7" width="12.59765625" style="1" customWidth="1"/>
    <col min="8" max="8" width="12.59765625" customWidth="1"/>
    <col min="9" max="10" width="14.3984375" style="1" customWidth="1"/>
    <col min="11" max="11" width="60.59765625" customWidth="1"/>
    <col min="12" max="13" width="13.8984375" style="1" customWidth="1"/>
    <col min="14" max="14" width="60.59765625" customWidth="1"/>
  </cols>
  <sheetData>
    <row r="1" spans="1:14" ht="39" x14ac:dyDescent="0.45">
      <c r="B1" s="40" t="s">
        <v>42</v>
      </c>
    </row>
    <row r="2" spans="1:14" ht="22.8" thickBot="1" x14ac:dyDescent="0.5">
      <c r="B2" s="2"/>
    </row>
    <row r="3" spans="1:14" ht="50.1" customHeight="1" thickBot="1" x14ac:dyDescent="0.5">
      <c r="B3" s="20" t="s">
        <v>21</v>
      </c>
      <c r="I3" s="467" t="s">
        <v>18</v>
      </c>
      <c r="J3" s="468"/>
      <c r="K3" s="469"/>
      <c r="L3" s="470" t="s">
        <v>35</v>
      </c>
      <c r="M3" s="471"/>
      <c r="N3" s="472"/>
    </row>
    <row r="4" spans="1:14" s="1" customFormat="1" ht="69.900000000000006" customHeight="1" thickBot="1" x14ac:dyDescent="0.5">
      <c r="A4" s="3"/>
      <c r="B4" s="34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6" t="s">
        <v>6</v>
      </c>
      <c r="I4" s="37" t="s">
        <v>10</v>
      </c>
      <c r="J4" s="38" t="s">
        <v>16</v>
      </c>
      <c r="K4" s="39" t="s">
        <v>30</v>
      </c>
      <c r="L4" s="37" t="s">
        <v>19</v>
      </c>
      <c r="M4" s="38" t="s">
        <v>20</v>
      </c>
      <c r="N4" s="39" t="s">
        <v>30</v>
      </c>
    </row>
    <row r="5" spans="1:14" ht="69.900000000000006" customHeight="1" thickTop="1" x14ac:dyDescent="0.45">
      <c r="B5" s="473" t="s">
        <v>15</v>
      </c>
      <c r="C5" s="474"/>
      <c r="D5" s="475"/>
      <c r="E5" s="4" t="s">
        <v>11</v>
      </c>
      <c r="F5" s="29" t="s">
        <v>39</v>
      </c>
      <c r="G5" s="4" t="s">
        <v>11</v>
      </c>
      <c r="H5" s="28" t="s">
        <v>7</v>
      </c>
      <c r="I5" s="41">
        <v>0.5</v>
      </c>
      <c r="J5" s="42">
        <v>0.5</v>
      </c>
      <c r="K5" s="5" t="s">
        <v>40</v>
      </c>
      <c r="L5" s="41">
        <v>4</v>
      </c>
      <c r="M5" s="42">
        <v>2</v>
      </c>
      <c r="N5" s="5" t="s">
        <v>28</v>
      </c>
    </row>
    <row r="6" spans="1:14" ht="69.900000000000006" customHeight="1" x14ac:dyDescent="0.45">
      <c r="B6" s="30" t="s">
        <v>7</v>
      </c>
      <c r="C6" s="6" t="s">
        <v>11</v>
      </c>
      <c r="D6" s="6" t="s">
        <v>11</v>
      </c>
      <c r="E6" s="31" t="s">
        <v>8</v>
      </c>
      <c r="F6" s="6" t="s">
        <v>11</v>
      </c>
      <c r="G6" s="6" t="s">
        <v>11</v>
      </c>
      <c r="H6" s="7" t="s">
        <v>11</v>
      </c>
      <c r="I6" s="43">
        <v>1</v>
      </c>
      <c r="J6" s="44">
        <v>1</v>
      </c>
      <c r="K6" s="26" t="s">
        <v>24</v>
      </c>
      <c r="L6" s="43">
        <v>7</v>
      </c>
      <c r="M6" s="44">
        <v>2</v>
      </c>
      <c r="N6" s="8"/>
    </row>
    <row r="7" spans="1:14" ht="69.900000000000006" customHeight="1" x14ac:dyDescent="0.45">
      <c r="B7" s="9" t="s">
        <v>11</v>
      </c>
      <c r="C7" s="6" t="s">
        <v>11</v>
      </c>
      <c r="D7" s="31" t="s">
        <v>8</v>
      </c>
      <c r="E7" s="6" t="s">
        <v>11</v>
      </c>
      <c r="F7" s="6" t="s">
        <v>11</v>
      </c>
      <c r="G7" s="6" t="s">
        <v>11</v>
      </c>
      <c r="H7" s="33" t="s">
        <v>7</v>
      </c>
      <c r="I7" s="43">
        <v>1</v>
      </c>
      <c r="J7" s="44">
        <v>1</v>
      </c>
      <c r="K7" s="26" t="s">
        <v>24</v>
      </c>
      <c r="L7" s="43">
        <v>7</v>
      </c>
      <c r="M7" s="44">
        <v>2</v>
      </c>
      <c r="N7" s="8"/>
    </row>
    <row r="8" spans="1:14" ht="69.900000000000006" customHeight="1" x14ac:dyDescent="0.45">
      <c r="B8" s="30" t="s">
        <v>7</v>
      </c>
      <c r="C8" s="6" t="s">
        <v>11</v>
      </c>
      <c r="D8" s="32" t="s">
        <v>39</v>
      </c>
      <c r="E8" s="6" t="s">
        <v>11</v>
      </c>
      <c r="F8" s="476" t="s">
        <v>17</v>
      </c>
      <c r="G8" s="477"/>
      <c r="H8" s="477"/>
      <c r="I8" s="43">
        <v>0.5</v>
      </c>
      <c r="J8" s="44">
        <v>0.5</v>
      </c>
      <c r="K8" s="8" t="s">
        <v>31</v>
      </c>
      <c r="L8" s="43">
        <v>4</v>
      </c>
      <c r="M8" s="44">
        <v>2</v>
      </c>
      <c r="N8" s="8" t="s">
        <v>27</v>
      </c>
    </row>
    <row r="9" spans="1:14" ht="69.900000000000006" customHeight="1" x14ac:dyDescent="0.45">
      <c r="B9" s="9" t="s">
        <v>11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33" t="s">
        <v>7</v>
      </c>
      <c r="I9" s="43">
        <v>1</v>
      </c>
      <c r="J9" s="44">
        <v>0</v>
      </c>
      <c r="K9" s="19" t="s">
        <v>25</v>
      </c>
      <c r="L9" s="43">
        <v>7</v>
      </c>
      <c r="M9" s="44">
        <v>1</v>
      </c>
      <c r="N9" s="10"/>
    </row>
    <row r="10" spans="1:14" ht="69.900000000000006" customHeight="1" x14ac:dyDescent="0.45">
      <c r="B10" s="30" t="s">
        <v>7</v>
      </c>
      <c r="C10" s="6" t="s">
        <v>11</v>
      </c>
      <c r="D10" s="31" t="s">
        <v>8</v>
      </c>
      <c r="E10" s="6" t="s">
        <v>11</v>
      </c>
      <c r="F10" s="32" t="s">
        <v>39</v>
      </c>
      <c r="G10" s="6" t="s">
        <v>11</v>
      </c>
      <c r="H10" s="33" t="s">
        <v>7</v>
      </c>
      <c r="I10" s="43">
        <v>1</v>
      </c>
      <c r="J10" s="44">
        <v>1</v>
      </c>
      <c r="K10" s="8"/>
      <c r="L10" s="43">
        <v>7</v>
      </c>
      <c r="M10" s="44">
        <v>4</v>
      </c>
      <c r="N10" s="11"/>
    </row>
    <row r="11" spans="1:14" ht="69.900000000000006" customHeight="1" x14ac:dyDescent="0.45">
      <c r="B11" s="30" t="s">
        <v>7</v>
      </c>
      <c r="C11" s="6" t="s">
        <v>11</v>
      </c>
      <c r="D11" s="6" t="s">
        <v>11</v>
      </c>
      <c r="E11" s="6" t="s">
        <v>11</v>
      </c>
      <c r="F11" s="6" t="s">
        <v>11</v>
      </c>
      <c r="G11" s="31" t="s">
        <v>9</v>
      </c>
      <c r="H11" s="7" t="s">
        <v>11</v>
      </c>
      <c r="I11" s="43">
        <v>1</v>
      </c>
      <c r="J11" s="44">
        <v>0</v>
      </c>
      <c r="K11" s="10" t="s">
        <v>37</v>
      </c>
      <c r="L11" s="43">
        <v>7</v>
      </c>
      <c r="M11" s="44">
        <v>2</v>
      </c>
      <c r="N11" s="10"/>
    </row>
    <row r="12" spans="1:14" ht="69.900000000000006" customHeight="1" x14ac:dyDescent="0.45">
      <c r="B12" s="30" t="s">
        <v>7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7" t="s">
        <v>11</v>
      </c>
      <c r="I12" s="43">
        <v>1</v>
      </c>
      <c r="J12" s="44">
        <v>0</v>
      </c>
      <c r="K12" s="8" t="s">
        <v>38</v>
      </c>
      <c r="L12" s="43">
        <v>7</v>
      </c>
      <c r="M12" s="44">
        <v>1</v>
      </c>
      <c r="N12" s="11"/>
    </row>
    <row r="13" spans="1:14" ht="69.900000000000006" customHeight="1" x14ac:dyDescent="0.45">
      <c r="B13" s="21" t="s">
        <v>11</v>
      </c>
      <c r="C13" s="22" t="s">
        <v>11</v>
      </c>
      <c r="D13" s="22" t="s">
        <v>11</v>
      </c>
      <c r="E13" s="22" t="s">
        <v>11</v>
      </c>
      <c r="F13" s="22" t="s">
        <v>11</v>
      </c>
      <c r="G13" s="22" t="s">
        <v>11</v>
      </c>
      <c r="H13" s="23" t="s">
        <v>11</v>
      </c>
      <c r="I13" s="45">
        <v>1</v>
      </c>
      <c r="J13" s="46">
        <v>0</v>
      </c>
      <c r="K13" s="24" t="s">
        <v>33</v>
      </c>
      <c r="L13" s="45">
        <v>7</v>
      </c>
      <c r="M13" s="46">
        <v>0</v>
      </c>
      <c r="N13" s="24"/>
    </row>
    <row r="14" spans="1:14" ht="69.900000000000006" customHeight="1" thickBot="1" x14ac:dyDescent="0.5">
      <c r="B14" s="12" t="s">
        <v>11</v>
      </c>
      <c r="C14" s="13" t="s">
        <v>11</v>
      </c>
      <c r="D14" s="13" t="s">
        <v>11</v>
      </c>
      <c r="E14" s="13" t="s">
        <v>11</v>
      </c>
      <c r="F14" s="13" t="s">
        <v>11</v>
      </c>
      <c r="G14" s="478" t="s">
        <v>14</v>
      </c>
      <c r="H14" s="479"/>
      <c r="I14" s="47">
        <v>0.5</v>
      </c>
      <c r="J14" s="48">
        <v>0</v>
      </c>
      <c r="K14" s="14" t="s">
        <v>32</v>
      </c>
      <c r="L14" s="47">
        <v>5</v>
      </c>
      <c r="M14" s="48">
        <v>0</v>
      </c>
      <c r="N14" s="14" t="s">
        <v>29</v>
      </c>
    </row>
    <row r="15" spans="1:14" ht="69.900000000000006" customHeight="1" thickTop="1" thickBot="1" x14ac:dyDescent="0.5">
      <c r="B15" s="480" t="s">
        <v>41</v>
      </c>
      <c r="C15" s="481"/>
      <c r="D15" s="481"/>
      <c r="E15" s="481"/>
      <c r="F15" s="481"/>
      <c r="G15" s="481"/>
      <c r="H15" s="481"/>
      <c r="I15" s="49" t="s">
        <v>12</v>
      </c>
      <c r="J15" s="50">
        <v>1.5</v>
      </c>
      <c r="K15" s="27" t="s">
        <v>23</v>
      </c>
      <c r="L15" s="49" t="s">
        <v>12</v>
      </c>
      <c r="M15" s="51" t="s">
        <v>12</v>
      </c>
      <c r="N15" s="15" t="s">
        <v>26</v>
      </c>
    </row>
    <row r="16" spans="1:14" ht="90" customHeight="1" thickTop="1" thickBot="1" x14ac:dyDescent="0.5">
      <c r="B16" s="465" t="s">
        <v>13</v>
      </c>
      <c r="C16" s="466"/>
      <c r="D16" s="466"/>
      <c r="E16" s="466"/>
      <c r="F16" s="466"/>
      <c r="G16" s="466"/>
      <c r="H16" s="466"/>
      <c r="I16" s="52">
        <f>SUM(I5:I15)</f>
        <v>8.5</v>
      </c>
      <c r="J16" s="53">
        <f>SUM(J5:J15)</f>
        <v>5.5</v>
      </c>
      <c r="K16" s="25" t="s">
        <v>34</v>
      </c>
      <c r="L16" s="52">
        <f>SUM(L5:L15)</f>
        <v>62</v>
      </c>
      <c r="M16" s="53">
        <f>SUM(M5:M15)</f>
        <v>16</v>
      </c>
      <c r="N16" s="25" t="s">
        <v>36</v>
      </c>
    </row>
    <row r="17" spans="2:14" ht="9.9" customHeight="1" x14ac:dyDescent="0.45">
      <c r="B17" s="16"/>
      <c r="C17" s="16"/>
      <c r="D17" s="16"/>
      <c r="E17" s="16"/>
      <c r="F17" s="16"/>
      <c r="G17" s="16"/>
      <c r="H17" s="17"/>
      <c r="I17" s="16"/>
      <c r="J17" s="16"/>
      <c r="K17" s="17"/>
      <c r="L17" s="16"/>
      <c r="M17" s="16"/>
      <c r="N17" s="17"/>
    </row>
    <row r="18" spans="2:14" ht="26.4" x14ac:dyDescent="0.45">
      <c r="B18" s="18" t="s">
        <v>22</v>
      </c>
      <c r="C18" s="16"/>
      <c r="D18" s="16"/>
      <c r="E18" s="16"/>
      <c r="F18" s="16"/>
      <c r="G18" s="16"/>
      <c r="H18" s="17"/>
      <c r="I18" s="16"/>
      <c r="J18" s="16"/>
      <c r="K18" s="17"/>
      <c r="L18" s="16"/>
      <c r="M18" s="16"/>
      <c r="N18" s="17"/>
    </row>
  </sheetData>
  <mergeCells count="7">
    <mergeCell ref="B16:H16"/>
    <mergeCell ref="I3:K3"/>
    <mergeCell ref="L3:N3"/>
    <mergeCell ref="B5:D5"/>
    <mergeCell ref="F8:H8"/>
    <mergeCell ref="G14:H14"/>
    <mergeCell ref="B15:H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別紙１</vt:lpstr>
      <vt:lpstr>別紙１－１</vt:lpstr>
      <vt:lpstr>別紙１－２</vt:lpstr>
      <vt:lpstr>別紙１－３</vt:lpstr>
      <vt:lpstr>×別紙３ (2)</vt:lpstr>
      <vt:lpstr>'×別紙３ (2)'!Print_Area</vt:lpstr>
      <vt:lpstr>別紙１!Print_Area</vt:lpstr>
      <vt:lpstr>'別紙１－１'!Print_Area</vt:lpstr>
      <vt:lpstr>'別紙１－２'!Print_Area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Administrator</cp:lastModifiedBy>
  <cp:lastPrinted>2025-12-05T05:59:32Z</cp:lastPrinted>
  <dcterms:created xsi:type="dcterms:W3CDTF">2017-12-18T02:19:06Z</dcterms:created>
  <dcterms:modified xsi:type="dcterms:W3CDTF">2025-12-05T06:02:27Z</dcterms:modified>
</cp:coreProperties>
</file>