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87682C7B-EBB8-43AE-9D87-8F45CA031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Y95" i="5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<sst xmlns="http://schemas.openxmlformats.org/spreadsheetml/2006/main" count="2790" uniqueCount="411">
  <si>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</si>
  <si>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</si>
  <si>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</si>
  <si>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</si>
  <si>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</si>
  <si>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</si>
  <si>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</si>
  <si>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</si>
  <si>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</si>
  <si>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</si>
  <si>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</si>
  <si>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</si>
  <si>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</si>
  <si>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</si>
  <si>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</si>
  <si>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</si>
  <si>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</si>
  <si>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</si>
  <si>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</si>
  <si>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</si>
  <si>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</si>
  <si>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</si>
  <si>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</si>
  <si>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</si>
  <si>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</si>
  <si>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</si>
  <si>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</si>
  <si>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</si>
  <si>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</si>
  <si>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</si>
  <si>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</si>
  <si>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</si>
  <si>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</si>
  <si>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</si>
  <si>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</si>
  <si>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</si>
  <si>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</si>
  <si>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</si>
  <si>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</si>
  <si>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</si>
  <si>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</si>
  <si>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</si>
  <si>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</si>
  <si>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</si>
  <si>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</si>
  <si>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</si>
  <si>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</si>
  <si>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</si>
  <si>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</si>
  <si>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</si>
  <si>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</si>
  <si>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</si>
  <si>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</si>
  <si>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</si>
  <si>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</si>
  <si>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</si>
  <si>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</si>
  <si>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</si>
  <si>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</si>
  <si>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</si>
  <si>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</si>
  <si>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</si>
  <si>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</si>
  <si>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</si>
  <si>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</si>
  <si>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</si>
  <si>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</si>
  <si>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</si>
  <si>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</si>
  <si>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</si>
  <si>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</si>
  <si>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</si>
  <si>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</si>
  <si>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</si>
  <si>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</si>
  <si>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</si>
  <si>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</si>
  <si>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</si>
  <si>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</si>
  <si>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</si>
  <si>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</si>
  <si>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</si>
  <si>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</si>
  <si>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</si>
  <si>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</si>
  <si>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</si>
  <si>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</si>
  <si>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</si>
  <si>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</si>
  <si>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</si>
  <si>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</si>
  <si>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</si>
  <si>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</si>
  <si>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</si>
  <si>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</si>
  <si>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</si>
  <si>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</si>
  <si>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</si>
  <si>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</si>
  <si>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</si>
  <si>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</si>
  <si>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</si>
  <si>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</si>
  <si>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</si>
  <si>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</si>
  <si>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</si>
  <si>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</si>
  <si>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</si>
  <si>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</si>
  <si>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</si>
  <si>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</si>
  <si>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</si>
  <si>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</si>
  <si>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</si>
  <si>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</si>
  <si>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</si>
  <si>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</si>
  <si>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</si>
  <si>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</si>
  <si>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</si>
  <si>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</si>
  <si>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</si>
  <si>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</si>
  <si>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</si>
  <si>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</si>
  <si>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</si>
  <si>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</si>
  <si>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</si>
  <si>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</si>
  <si>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</si>
  <si>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</si>
  <si>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</si>
  <si>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</si>
  <si>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</si>
  <si>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</si>
  <si>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</si>
  <si>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</si>
  <si>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</si>
  <si>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</si>
  <si>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</si>
  <si>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</si>
  <si>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</si>
  <si>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</si>
  <si>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</si>
  <si>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</si>
  <si>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</si>
  <si>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</si>
  <si>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</si>
  <si>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</si>
  <si>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</si>
  <si>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</si>
  <si>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</si>
  <si>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</si>
  <si>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</si>
  <si>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</si>
  <si>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</si>
  <si>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</si>
  <si>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</si>
  <si>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</si>
  <si>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</si>
  <si>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</si>
  <si>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</si>
  <si>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</si>
  <si>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</si>
  <si>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</si>
  <si>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</si>
  <si>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</si>
  <si>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</si>
  <si>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</si>
  <si>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</si>
  <si>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</si>
  <si>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</si>
  <si>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</si>
  <si>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</si>
  <si>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</si>
  <si>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</si>
  <si>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</si>
  <si>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</si>
  <si>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</si>
  <si>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</si>
  <si>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</si>
  <si>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</si>
  <si>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</si>
  <si>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</si>
  <si>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</si>
  <si>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</si>
  <si>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</si>
  <si>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</si>
  <si>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</si>
  <si>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</si>
  <si>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</si>
  <si>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</si>
  <si>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</si>
  <si>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</si>
  <si>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</si>
  <si>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</si>
  <si>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</si>
  <si>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</si>
  <si>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</si>
  <si>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</si>
  <si>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</si>
  <si>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</si>
  <si>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</si>
  <si>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</si>
  <si>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</si>
  <si>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</si>
  <si>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</si>
  <si>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</si>
  <si>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</si>
  <si>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</si>
  <si>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</si>
  <si>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</si>
  <si>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</si>
  <si>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</si>
  <si>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</si>
  <si>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</si>
  <si>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</si>
  <si>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</si>
  <si>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</si>
  <si>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</si>
  <si>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</si>
  <si>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</si>
  <si>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</si>
  <si>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</si>
  <si>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</si>
  <si>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</si>
  <si>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</si>
  <si>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</si>
  <si>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</si>
  <si>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</si>
  <si>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</si>
  <si>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</si>
  <si>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</si>
  <si>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</si>
  <si>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</si>
  <si>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</si>
  <si>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</si>
  <si>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</si>
  <si>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</si>
  <si>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</si>
  <si>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</si>
  <si>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</si>
  <si>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</si>
  <si>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</si>
  <si>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</si>
  <si>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</si>
  <si>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</si>
  <si>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</si>
  <si>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</si>
  <si>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</si>
  <si>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</si>
  <si>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</si>
  <si>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</si>
  <si>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</si>
  <si>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</si>
  <si>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</si>
  <si>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</si>
  <si>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</si>
  <si>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</si>
  <si>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</si>
  <si>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</si>
  <si>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</si>
  <si>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</si>
  <si>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</si>
  <si>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</si>
  <si>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</si>
  <si>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</si>
  <si>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</si>
  <si>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</si>
  <si>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</si>
  <si>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</si>
  <si>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</si>
  <si>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</si>
  <si>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</si>
  <si>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</si>
  <si>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</si>
  <si>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</si>
  <si>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</si>
  <si>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</si>
  <si>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</si>
  <si>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</si>
  <si>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</si>
  <si>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</si>
  <si>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</si>
  <si>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</si>
  <si>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</si>
  <si>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</si>
  <si>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</si>
  <si>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</si>
  <si>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</si>
  <si>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</si>
  <si>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</si>
  <si>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</si>
  <si>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</si>
  <si>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</si>
  <si>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</si>
  <si>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</si>
  <si>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</si>
  <si>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</si>
  <si>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</si>
  <si>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</si>
  <si>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</si>
  <si>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</si>
  <si>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</si>
  <si>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</si>
  <si>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</si>
  <si>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</si>
  <si>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</si>
  <si>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</si>
  <si>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</si>
  <si>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</si>
  <si>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</si>
  <si>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</si>
  <si>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</si>
  <si>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</si>
  <si>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</si>
  <si>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</si>
  <si>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</si>
  <si>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</si>
  <si>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</si>
  <si>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</si>
  <si>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</si>
  <si>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</si>
  <si>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</si>
  <si>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</si>
  <si>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</si>
  <si>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</si>
  <si>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</si>
  <si>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</si>
  <si>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</si>
  <si>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</si>
  <si>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</si>
  <si>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</si>
  <si>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</si>
  <si>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</si>
  <si>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</si>
  <si>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</si>
  <si>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</si>
  <si>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</si>
  <si>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</si>
  <si>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</si>
  <si>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</si>
  <si>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</si>
  <si>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</si>
  <si>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</si>
  <si>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</si>
  <si>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</si>
  <si>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</si>
  <si>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</si>
  <si>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</si>
  <si>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</si>
  <si>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</si>
  <si>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</si>
  <si>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</si>
  <si>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</si>
  <si>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</si>
  <si>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</si>
  <si>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</si>
  <si>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</si>
  <si>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</si>
  <si>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</si>
  <si>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</si>
  <si>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</si>
  <si>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</si>
  <si>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</si>
  <si>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</si>
  <si>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</si>
  <si>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</si>
  <si>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</si>
  <si>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</si>
  <si>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</si>
  <si>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</si>
  <si>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</si>
  <si>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</si>
  <si>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</si>
  <si>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</si>
  <si>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</si>
  <si>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</si>
  <si>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</si>
  <si>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</si>
  <si>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</si>
  <si>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</si>
  <si>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</si>
  <si>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</si>
  <si>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</si>
  <si>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</si>
  <si>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</si>
  <si>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</si>
  <si>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</si>
  <si>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</si>
  <si>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2025/08/05</t>
  </si>
  <si>
    <t>10:49</t>
  </si>
  <si>
    <t>10:35</t>
  </si>
  <si>
    <t>11:14</t>
  </si>
  <si>
    <t>09:33</t>
  </si>
  <si>
    <t>10:11</t>
  </si>
  <si>
    <t>09:56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</si>
  <si>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</si>
  <si>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</si>
  <si>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</si>
  <si>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</si>
  <si>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</si>
  <si>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</si>
  <si>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</si>
  <si>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</si>
  <si>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</si>
  <si>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0.000001未満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</si>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</sst>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1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0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5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82">
        <v>45778</v>
      </c>
      <c r="B2" s="182"/>
      <c r="C2" s="183">
        <v>45870</v>
      </c>
      <c r="D2" s="183"/>
    </row>
    <row r="3" spans="1:9" ht="10.199999999999999" customHeight="1" thickBot="1"/>
    <row r="4" spans="1:9" ht="11.1" customHeight="1">
      <c r="A4" s="35"/>
      <c r="B4" s="36"/>
      <c r="C4" s="37" t="s">
        <v>87</v>
      </c>
      <c r="D4" s="184" t="s">
        <v>348</v>
      </c>
      <c r="E4" s="178" t="s">
        <v>376</v>
      </c>
      <c r="F4" s="170" t="s">
        <v>374</v>
      </c>
      <c r="G4" s="170" t="s">
        <v>352</v>
      </c>
      <c r="H4" s="172" t="s">
        <v>353</v>
      </c>
      <c r="I4" s="170" t="s">
        <v>357</v>
      </c>
    </row>
    <row r="5" spans="1:9" ht="11.1" customHeight="1">
      <c r="A5" s="38"/>
      <c r="B5" s="39"/>
      <c r="C5" s="40"/>
      <c r="D5" s="185"/>
      <c r="E5" s="179"/>
      <c r="F5" s="171"/>
      <c r="G5" s="171"/>
      <c r="H5" s="173"/>
      <c r="I5" s="171"/>
    </row>
    <row r="6" spans="1:9" ht="11.1" customHeight="1">
      <c r="A6" s="38"/>
      <c r="B6" s="41"/>
      <c r="C6" s="42" t="s">
        <v>88</v>
      </c>
      <c r="D6" s="190" t="s">
        <v>350</v>
      </c>
      <c r="E6" s="176" t="s">
        <v>379</v>
      </c>
      <c r="F6" s="186" t="s">
        <v>375</v>
      </c>
      <c r="G6" s="186" t="s">
        <v>380</v>
      </c>
      <c r="H6" s="188" t="s">
        <v>355</v>
      </c>
      <c r="I6" s="186" t="s">
        <v>358</v>
      </c>
    </row>
    <row r="7" spans="1:9" ht="11.1" customHeight="1" thickBot="1">
      <c r="A7" s="45" t="s">
        <v>85</v>
      </c>
      <c r="B7" s="46" t="s">
        <v>86</v>
      </c>
      <c r="C7" s="47"/>
      <c r="D7" s="191"/>
      <c r="E7" s="177"/>
      <c r="F7" s="187"/>
      <c r="G7" s="187"/>
      <c r="H7" s="189"/>
      <c r="I7" s="187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390</v>
      </c>
      <c r="E9" s="150" t="s">
        <v>390</v>
      </c>
      <c r="F9" s="150" t="s">
        <v>390</v>
      </c>
      <c r="G9" s="150" t="s">
        <v>390</v>
      </c>
      <c r="H9" s="150" t="s">
        <v>390</v>
      </c>
      <c r="I9" s="150" t="s">
        <v>390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391</v>
      </c>
      <c r="E10" s="68" t="s">
        <v>392</v>
      </c>
      <c r="F10" s="68" t="s">
        <v>393</v>
      </c>
      <c r="G10" s="68" t="s">
        <v>394</v>
      </c>
      <c r="H10" s="68" t="s">
        <v>395</v>
      </c>
      <c r="I10" s="68" t="s">
        <v>396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384</v>
      </c>
      <c r="E11" s="68" t="s">
        <v>384</v>
      </c>
      <c r="F11" s="68" t="s">
        <v>384</v>
      </c>
      <c r="G11" s="68" t="s">
        <v>384</v>
      </c>
      <c r="H11" s="68" t="s">
        <v>384</v>
      </c>
      <c r="I11" s="68" t="s">
        <v>384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28.2</v>
      </c>
      <c r="E13" s="70">
        <v>30.8</v>
      </c>
      <c r="F13" s="70">
        <v>30.5</v>
      </c>
      <c r="G13" s="70">
        <v>28.6</v>
      </c>
      <c r="H13" s="70">
        <v>27.2</v>
      </c>
      <c r="I13" s="70">
        <v>30.2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20.9</v>
      </c>
      <c r="E14" s="77">
        <v>28.8</v>
      </c>
      <c r="F14" s="77">
        <v>21.7</v>
      </c>
      <c r="G14" s="77">
        <v>28.6</v>
      </c>
      <c r="H14" s="77">
        <v>20.100000000000001</v>
      </c>
      <c r="I14" s="77">
        <v>26.2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397</v>
      </c>
      <c r="I18" s="92" t="s">
        <v>381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398</v>
      </c>
      <c r="I20" s="96" t="s">
        <v>381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398</v>
      </c>
      <c r="I21" s="96" t="s">
        <v>381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398</v>
      </c>
      <c r="I22" s="96" t="s">
        <v>381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399</v>
      </c>
      <c r="I23" s="96" t="s">
        <v>381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400</v>
      </c>
      <c r="E24" s="96" t="s">
        <v>400</v>
      </c>
      <c r="F24" s="96" t="s">
        <v>400</v>
      </c>
      <c r="G24" s="96" t="s">
        <v>400</v>
      </c>
      <c r="H24" s="96" t="s">
        <v>400</v>
      </c>
      <c r="I24" s="96" t="s">
        <v>400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0.12</v>
      </c>
      <c r="E26" s="98">
        <v>0.12</v>
      </c>
      <c r="F26" s="98">
        <v>0.21</v>
      </c>
      <c r="G26" s="98">
        <v>0.21</v>
      </c>
      <c r="H26" s="98">
        <v>0.27</v>
      </c>
      <c r="I26" s="98">
        <v>0.3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 t="s">
        <v>401</v>
      </c>
      <c r="E27" s="98" t="s">
        <v>401</v>
      </c>
      <c r="F27" s="98" t="s">
        <v>401</v>
      </c>
      <c r="G27" s="98" t="s">
        <v>401</v>
      </c>
      <c r="H27" s="98">
        <v>0.08</v>
      </c>
      <c r="I27" s="98">
        <v>7.0000000000000007E-2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402</v>
      </c>
      <c r="I28" s="98" t="s">
        <v>381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0.08</v>
      </c>
      <c r="E36" s="98">
        <v>0.08</v>
      </c>
      <c r="F36" s="98">
        <v>0.11</v>
      </c>
      <c r="G36" s="98">
        <v>0.12</v>
      </c>
      <c r="H36" s="98">
        <v>0.18</v>
      </c>
      <c r="I36" s="98">
        <v>0.16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>
        <v>8.0000000000000002E-3</v>
      </c>
      <c r="H39" s="96" t="s">
        <v>403</v>
      </c>
      <c r="I39" s="96" t="s">
        <v>403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>
        <v>1.6E-2</v>
      </c>
      <c r="H43" s="96">
        <v>2E-3</v>
      </c>
      <c r="I43" s="96">
        <v>4.0000000000000001E-3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404</v>
      </c>
      <c r="E46" s="96" t="s">
        <v>404</v>
      </c>
      <c r="F46" s="96" t="s">
        <v>404</v>
      </c>
      <c r="G46" s="96" t="s">
        <v>404</v>
      </c>
      <c r="H46" s="96" t="s">
        <v>404</v>
      </c>
      <c r="I46" s="96" t="s">
        <v>404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403</v>
      </c>
      <c r="I47" s="96" t="s">
        <v>381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>
        <v>0.04</v>
      </c>
      <c r="I48" s="98" t="s">
        <v>381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405</v>
      </c>
      <c r="I49" s="98" t="s">
        <v>381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403</v>
      </c>
      <c r="I50" s="96" t="s">
        <v>381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>
        <v>4.0000000000000001E-3</v>
      </c>
      <c r="I52" s="96" t="s">
        <v>381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3.1</v>
      </c>
      <c r="F53" s="70">
        <v>6.3</v>
      </c>
      <c r="G53" s="70">
        <v>4.7</v>
      </c>
      <c r="H53" s="70">
        <v>2.6</v>
      </c>
      <c r="I53" s="70">
        <v>2.7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406</v>
      </c>
      <c r="E57" s="102" t="s">
        <v>406</v>
      </c>
      <c r="F57" s="102" t="s">
        <v>406</v>
      </c>
      <c r="G57" s="102" t="s">
        <v>406</v>
      </c>
      <c r="H57" s="102" t="s">
        <v>406</v>
      </c>
      <c r="I57" s="102" t="s">
        <v>406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406</v>
      </c>
      <c r="E58" s="102" t="s">
        <v>406</v>
      </c>
      <c r="F58" s="102" t="s">
        <v>406</v>
      </c>
      <c r="G58" s="102" t="s">
        <v>406</v>
      </c>
      <c r="H58" s="102" t="s">
        <v>406</v>
      </c>
      <c r="I58" s="102" t="s">
        <v>406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</row>
    <row r="61" spans="1:9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0.3</v>
      </c>
      <c r="F61" s="70">
        <v>0.3</v>
      </c>
      <c r="G61" s="70">
        <v>0.4</v>
      </c>
      <c r="H61" s="70">
        <v>0.3</v>
      </c>
      <c r="I61" s="70">
        <v>0.3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7.4</v>
      </c>
      <c r="E62" s="70">
        <v>7.7</v>
      </c>
      <c r="F62" s="70">
        <v>7.2</v>
      </c>
      <c r="G62" s="70">
        <v>7</v>
      </c>
      <c r="H62" s="70">
        <v>7.4</v>
      </c>
      <c r="I62" s="70">
        <v>7.2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407</v>
      </c>
      <c r="E63" s="68" t="s">
        <v>407</v>
      </c>
      <c r="F63" s="68" t="s">
        <v>407</v>
      </c>
      <c r="G63" s="68" t="s">
        <v>407</v>
      </c>
      <c r="H63" s="68" t="s">
        <v>407</v>
      </c>
      <c r="I63" s="68" t="s">
        <v>407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407</v>
      </c>
      <c r="E64" s="68" t="s">
        <v>407</v>
      </c>
      <c r="F64" s="68" t="s">
        <v>407</v>
      </c>
      <c r="G64" s="68" t="s">
        <v>407</v>
      </c>
      <c r="H64" s="68" t="s">
        <v>407</v>
      </c>
      <c r="I64" s="68" t="s">
        <v>407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408</v>
      </c>
      <c r="E65" s="70" t="s">
        <v>408</v>
      </c>
      <c r="F65" s="70" t="s">
        <v>408</v>
      </c>
      <c r="G65" s="70" t="s">
        <v>408</v>
      </c>
      <c r="H65" s="70" t="s">
        <v>408</v>
      </c>
      <c r="I65" s="70" t="s">
        <v>408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409</v>
      </c>
      <c r="E66" s="109" t="s">
        <v>409</v>
      </c>
      <c r="F66" s="109" t="s">
        <v>409</v>
      </c>
      <c r="G66" s="109" t="s">
        <v>409</v>
      </c>
      <c r="H66" s="109" t="s">
        <v>409</v>
      </c>
      <c r="I66" s="109" t="s">
        <v>409</v>
      </c>
    </row>
    <row r="67" spans="1:9" ht="11.1" customHeight="1" thickBot="1">
      <c r="B67" s="111"/>
      <c r="C67" s="33"/>
    </row>
    <row r="68" spans="1:9" ht="11.1" customHeight="1" thickTop="1">
      <c r="A68" s="180">
        <v>45778</v>
      </c>
      <c r="B68" s="180"/>
      <c r="C68" s="181">
        <v>45870</v>
      </c>
      <c r="D68" s="181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398</v>
      </c>
      <c r="I70" s="96" t="s">
        <v>381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410</v>
      </c>
      <c r="I71" s="92" t="s">
        <v>381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398</v>
      </c>
      <c r="I72" s="96" t="s">
        <v>381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398</v>
      </c>
      <c r="E78" s="96" t="s">
        <v>398</v>
      </c>
      <c r="F78" s="96" t="s">
        <v>398</v>
      </c>
      <c r="G78" s="96" t="s">
        <v>398</v>
      </c>
      <c r="H78" s="96" t="s">
        <v>398</v>
      </c>
      <c r="I78" s="96" t="s">
        <v>398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403</v>
      </c>
      <c r="E79" s="96">
        <v>2E-3</v>
      </c>
      <c r="F79" s="96" t="s">
        <v>403</v>
      </c>
      <c r="G79" s="96">
        <v>3.0000000000000001E-3</v>
      </c>
      <c r="H79" s="96" t="s">
        <v>403</v>
      </c>
      <c r="I79" s="96" t="s">
        <v>403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0.8</v>
      </c>
      <c r="E81" s="70">
        <v>0.4</v>
      </c>
      <c r="F81" s="70">
        <v>1</v>
      </c>
      <c r="G81" s="70">
        <v>0.6</v>
      </c>
      <c r="H81" s="70">
        <v>0.5</v>
      </c>
      <c r="I81" s="70">
        <v>0.5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>
        <v>4.0000000000000001E-3</v>
      </c>
      <c r="I83" s="96" t="s">
        <v>381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409</v>
      </c>
      <c r="E90" s="70" t="s">
        <v>409</v>
      </c>
      <c r="F90" s="70" t="s">
        <v>409</v>
      </c>
      <c r="G90" s="70" t="s">
        <v>409</v>
      </c>
      <c r="H90" s="70" t="s">
        <v>409</v>
      </c>
      <c r="I90" s="70" t="s">
        <v>409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7.4</v>
      </c>
      <c r="E91" s="70">
        <v>7.7</v>
      </c>
      <c r="F91" s="70">
        <v>7.2</v>
      </c>
      <c r="G91" s="70">
        <v>7</v>
      </c>
      <c r="H91" s="70">
        <v>7.4</v>
      </c>
      <c r="I91" s="70">
        <v>7.2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>
        <v>0.04</v>
      </c>
      <c r="I95" s="98" t="s">
        <v>381</v>
      </c>
    </row>
    <row r="96" spans="1:9" ht="11.1" customHeight="1" thickBot="1">
      <c r="A96" s="130">
        <v>27</v>
      </c>
      <c r="B96" s="131" t="s">
        <v>176</v>
      </c>
      <c r="C96" s="107" t="s">
        <v>360</v>
      </c>
      <c r="D96" s="165" t="s">
        <v>381</v>
      </c>
      <c r="E96" s="165" t="s">
        <v>381</v>
      </c>
      <c r="F96" s="165" t="s">
        <v>381</v>
      </c>
      <c r="G96" s="165" t="s">
        <v>381</v>
      </c>
      <c r="H96" s="165" t="s">
        <v>381</v>
      </c>
      <c r="I96" s="165" t="s">
        <v>381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381</v>
      </c>
      <c r="E98" s="138" t="s">
        <v>381</v>
      </c>
      <c r="F98" s="138" t="s">
        <v>381</v>
      </c>
      <c r="G98" s="138" t="s">
        <v>381</v>
      </c>
      <c r="H98" s="138" t="s">
        <v>381</v>
      </c>
      <c r="I98" s="138" t="s">
        <v>381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</row>
    <row r="100" spans="1:9" ht="11.1" customHeight="1">
      <c r="A100" s="87">
        <v>3</v>
      </c>
      <c r="B100" s="139" t="s">
        <v>59</v>
      </c>
      <c r="C100" s="153" t="s">
        <v>362</v>
      </c>
      <c r="D100" s="70">
        <v>3</v>
      </c>
      <c r="E100" s="70">
        <v>3.3</v>
      </c>
      <c r="F100" s="70">
        <v>5</v>
      </c>
      <c r="G100" s="70">
        <v>4</v>
      </c>
      <c r="H100" s="70">
        <v>4.4000000000000004</v>
      </c>
      <c r="I100" s="70">
        <v>4.4000000000000004</v>
      </c>
    </row>
    <row r="101" spans="1:9" ht="11.1" customHeight="1">
      <c r="A101" s="87">
        <v>4</v>
      </c>
      <c r="B101" s="139" t="s">
        <v>219</v>
      </c>
      <c r="C101" s="153" t="s">
        <v>360</v>
      </c>
      <c r="D101" s="98">
        <v>0.12</v>
      </c>
      <c r="E101" s="98">
        <v>0.12</v>
      </c>
      <c r="F101" s="98">
        <v>0.21</v>
      </c>
      <c r="G101" s="98">
        <v>0.21</v>
      </c>
      <c r="H101" s="98">
        <v>0.27</v>
      </c>
      <c r="I101" s="98">
        <v>0.3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80">
        <v>45778</v>
      </c>
      <c r="B130" s="180"/>
      <c r="C130" s="181">
        <v>45870</v>
      </c>
      <c r="D130" s="181"/>
      <c r="E130" s="148"/>
      <c r="F130" s="113"/>
      <c r="G130" s="113"/>
      <c r="H130" s="113"/>
      <c r="I130" s="113"/>
    </row>
  </sheetData>
  <mergeCells count="18">
    <mergeCell ref="A130:B130"/>
    <mergeCell ref="C130:D130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  <mergeCell ref="G4:G5"/>
    <mergeCell ref="E4:E5"/>
    <mergeCell ref="F4:F5"/>
  </mergeCells>
  <phoneticPr fontId="2"/>
  <conditionalFormatting sqref="D17:E17">
    <cfRule type="beginsWith" dxfId="134" priority="1494" operator="beginsWith" text="検出">
      <formula>LEFT(D17,LEN("検出"))="検出"</formula>
    </cfRule>
  </conditionalFormatting>
  <conditionalFormatting sqref="D64:E64 G64:I64">
    <cfRule type="notContainsText" dxfId="133" priority="1797" operator="notContains" text="異常なし">
      <formula>ISERROR(SEARCH("異常なし",D64))</formula>
    </cfRule>
  </conditionalFormatting>
  <conditionalFormatting sqref="D104:E105">
    <cfRule type="beginsWith" dxfId="132" priority="1493" operator="beginsWith" text="検出">
      <formula>LEFT(D104,LEN("検出"))="検出"</formula>
    </cfRule>
  </conditionalFormatting>
  <conditionalFormatting sqref="D16:I105">
    <cfRule type="containsBlanks" dxfId="131" priority="4">
      <formula>LEN(TRIM(D16))=0</formula>
    </cfRule>
    <cfRule type="endsWith" dxfId="130" priority="38" operator="endsWith" text="未満">
      <formula>RIGHT(D16,LEN("未満"))="未満"</formula>
    </cfRule>
  </conditionalFormatting>
  <conditionalFormatting sqref="D63:I63">
    <cfRule type="containsText" dxfId="129" priority="136" operator="containsText" text="あり">
      <formula>NOT(ISERROR(SEARCH("あり",D63)))</formula>
    </cfRule>
  </conditionalFormatting>
  <conditionalFormatting sqref="D64:I64">
    <cfRule type="expression" dxfId="128" priority="1">
      <formula>D$64=""</formula>
    </cfRule>
  </conditionalFormatting>
  <conditionalFormatting sqref="D20:I22">
    <cfRule type="containsText" dxfId="127" priority="12" operator="containsText" text="0.001未満">
      <formula>NOT(ISERROR(SEARCH("0.001未満",D20)))</formula>
    </cfRule>
  </conditionalFormatting>
  <conditionalFormatting sqref="D32:I35">
    <cfRule type="containsText" dxfId="126" priority="22" operator="containsText" text="0.001未満">
      <formula>NOT(ISERROR(SEARCH("0.001未満",D32)))</formula>
    </cfRule>
  </conditionalFormatting>
  <conditionalFormatting sqref="D40:I42">
    <cfRule type="containsText" dxfId="125" priority="15" operator="containsText" text="0.001未満">
      <formula>NOT(ISERROR(SEARCH("0.001未満",D40)))</formula>
    </cfRule>
  </conditionalFormatting>
  <conditionalFormatting sqref="F17">
    <cfRule type="beginsWith" dxfId="124" priority="11" operator="beginsWith" text="検出">
      <formula>LEFT(F17,LEN("検出"))="検出"</formula>
    </cfRule>
  </conditionalFormatting>
  <conditionalFormatting sqref="F21">
    <cfRule type="containsText" dxfId="123" priority="6" operator="containsText" text="0.001未満">
      <formula>NOT(ISERROR(SEARCH("0.001未満",F21)))</formula>
    </cfRule>
  </conditionalFormatting>
  <conditionalFormatting sqref="F64">
    <cfRule type="notContainsText" dxfId="122" priority="5" operator="notContains" text="異常なし">
      <formula>ISERROR(SEARCH("異常なし",F64))</formula>
    </cfRule>
  </conditionalFormatting>
  <conditionalFormatting sqref="F104:F105">
    <cfRule type="beginsWith" dxfId="121" priority="7" operator="beginsWith" text="検出">
      <formula>LEFT(F104,LEN("検出"))="検出"</formula>
    </cfRule>
  </conditionalFormatting>
  <conditionalFormatting sqref="G17:I17">
    <cfRule type="beginsWith" dxfId="120" priority="175" operator="beginsWith" text="検出">
      <formula>LEFT(G17,LEN("検出"))="検出"</formula>
    </cfRule>
  </conditionalFormatting>
  <conditionalFormatting sqref="G104:I105">
    <cfRule type="beginsWith" dxfId="119" priority="173" operator="beginsWith" text="検出">
      <formula>LEFT(G104,LEN("検出"))="検出"</formula>
    </cfRule>
  </conditionalFormatting>
  <conditionalFormatting sqref="I21">
    <cfRule type="containsText" dxfId="118" priority="1299" operator="containsText" text="0.001未満">
      <formula>NOT(ISERROR(SEARCH("0.001未満",I21)))</formula>
    </cfRule>
  </conditionalFormatting>
  <conditionalFormatting sqref="D16:I16">
    <cfRule type="cellIs" dxfId="117" priority="2041" operator="greaterThan">
      <formula>#REF!</formula>
    </cfRule>
    <cfRule type="cellIs" dxfId="116" priority="2042" operator="greaterThan">
      <formula>#REF!</formula>
    </cfRule>
  </conditionalFormatting>
  <conditionalFormatting sqref="D21:I21">
    <cfRule type="cellIs" dxfId="115" priority="2043" operator="greaterThan">
      <formula>#REF!</formula>
    </cfRule>
    <cfRule type="cellIs" dxfId="114" priority="2044" operator="greaterThan">
      <formula>#REF!</formula>
    </cfRule>
  </conditionalFormatting>
  <conditionalFormatting sqref="D54:I54">
    <cfRule type="cellIs" dxfId="113" priority="2045" operator="greaterThan">
      <formula>#REF!</formula>
    </cfRule>
    <cfRule type="cellIs" dxfId="112" priority="2046" operator="greaterThan">
      <formula>#REF!</formula>
    </cfRule>
  </conditionalFormatting>
  <conditionalFormatting sqref="D62:I62">
    <cfRule type="cellIs" dxfId="111" priority="2047" operator="notBetween">
      <formula>#REF!</formula>
      <formula>#REF!</formula>
    </cfRule>
    <cfRule type="cellIs" dxfId="110" priority="2048" operator="greaterThan">
      <formula>#REF!</formula>
    </cfRule>
  </conditionalFormatting>
  <conditionalFormatting sqref="D70:I75 D78:I81 D83:I88 D90:I95">
    <cfRule type="cellIs" dxfId="109" priority="2049" operator="greaterThan">
      <formula>#REF!</formula>
    </cfRule>
  </conditionalFormatting>
  <conditionalFormatting sqref="D72:I72 D78:I79">
    <cfRule type="cellIs" dxfId="108" priority="2050" operator="greaterThan">
      <formula>#REF!</formula>
    </cfRule>
  </conditionalFormatting>
  <conditionalFormatting sqref="D82:I82">
    <cfRule type="cellIs" dxfId="107" priority="2053" operator="notBetween">
      <formula>#REF!</formula>
      <formula>#REF!</formula>
    </cfRule>
  </conditionalFormatting>
  <conditionalFormatting sqref="D89:I89">
    <cfRule type="cellIs" dxfId="106" priority="2055" operator="notBetween">
      <formula>#REF!</formula>
      <formula>#REF!</formula>
    </cfRule>
  </conditionalFormatting>
  <conditionalFormatting sqref="D96:I96">
    <cfRule type="cellIs" dxfId="105" priority="2057" operator="greaterThan">
      <formula>#REF!</formula>
    </cfRule>
  </conditionalFormatting>
  <conditionalFormatting sqref="D18:I18">
    <cfRule type="containsText" dxfId="104" priority="2059" operator="containsText" text="0.0003未満">
      <formula>NOT(ISERROR(SEARCH("0.0003未満",D18)))</formula>
    </cfRule>
    <cfRule type="cellIs" dxfId="103" priority="2060" operator="greaterThan">
      <formula>#REF!</formula>
    </cfRule>
    <cfRule type="cellIs" dxfId="102" priority="2061" operator="greaterThan">
      <formula>#REF!</formula>
    </cfRule>
  </conditionalFormatting>
  <conditionalFormatting sqref="D19:I19">
    <cfRule type="containsText" dxfId="101" priority="2062" operator="containsText" text="0.00005未満">
      <formula>NOT(ISERROR(SEARCH("0.00005未満",D19)))</formula>
    </cfRule>
    <cfRule type="cellIs" dxfId="100" priority="2063" operator="greaterThan">
      <formula>#REF!</formula>
    </cfRule>
    <cfRule type="cellIs" dxfId="99" priority="2064" operator="greaterThan">
      <formula>#REF!</formula>
    </cfRule>
  </conditionalFormatting>
  <conditionalFormatting sqref="D20:I20">
    <cfRule type="cellIs" dxfId="98" priority="2065" operator="greaterThan">
      <formula>#REF!</formula>
    </cfRule>
    <cfRule type="cellIs" dxfId="97" priority="2066" operator="greaterThan">
      <formula>#REF!</formula>
    </cfRule>
  </conditionalFormatting>
  <conditionalFormatting sqref="D22:I22">
    <cfRule type="cellIs" dxfId="96" priority="2067" operator="greaterThan">
      <formula>#REF!</formula>
    </cfRule>
    <cfRule type="cellIs" dxfId="95" priority="2068" operator="greaterThan">
      <formula>#REF!</formula>
    </cfRule>
  </conditionalFormatting>
  <conditionalFormatting sqref="D23:I23">
    <cfRule type="containsText" dxfId="94" priority="2069" operator="containsText" text="0.005未満">
      <formula>NOT(ISERROR(SEARCH("0.005未満",D23)))</formula>
    </cfRule>
    <cfRule type="cellIs" dxfId="93" priority="2070" operator="greaterThan">
      <formula>#REF!</formula>
    </cfRule>
    <cfRule type="cellIs" dxfId="92" priority="2071" operator="greaterThan">
      <formula>#REF!</formula>
    </cfRule>
  </conditionalFormatting>
  <conditionalFormatting sqref="D24:I24">
    <cfRule type="containsText" dxfId="91" priority="2072" operator="containsText" text="0.004未満">
      <formula>NOT(ISERROR(SEARCH("0.004未満",D24)))</formula>
    </cfRule>
    <cfRule type="cellIs" dxfId="90" priority="2073" operator="greaterThan">
      <formula>#REF!</formula>
    </cfRule>
    <cfRule type="cellIs" dxfId="89" priority="2074" operator="greaterThan">
      <formula>#REF!</formula>
    </cfRule>
  </conditionalFormatting>
  <conditionalFormatting sqref="D25:I25">
    <cfRule type="containsText" dxfId="88" priority="2075" operator="containsText" text="0.001未満">
      <formula>NOT(ISERROR(SEARCH("0.001未満",D25)))</formula>
    </cfRule>
    <cfRule type="cellIs" dxfId="87" priority="2076" operator="greaterThan">
      <formula>#REF!</formula>
    </cfRule>
    <cfRule type="cellIs" dxfId="86" priority="2077" operator="greaterThan">
      <formula>#REF!</formula>
    </cfRule>
  </conditionalFormatting>
  <conditionalFormatting sqref="D26:I26">
    <cfRule type="containsText" dxfId="85" priority="2078" operator="containsText" text="0.02未満">
      <formula>NOT(ISERROR(SEARCH("0.02未満",D26)))</formula>
    </cfRule>
    <cfRule type="cellIs" dxfId="84" priority="2079" operator="greaterThan">
      <formula>#REF!</formula>
    </cfRule>
    <cfRule type="cellIs" dxfId="83" priority="2080" operator="greaterThan">
      <formula>#REF!</formula>
    </cfRule>
  </conditionalFormatting>
  <conditionalFormatting sqref="D27:I27">
    <cfRule type="containsText" dxfId="82" priority="2081" operator="containsText" text="0.05未満">
      <formula>NOT(ISERROR(SEARCH("0.05未満",D27)))</formula>
    </cfRule>
    <cfRule type="cellIs" dxfId="81" priority="2082" operator="greaterThan">
      <formula>#REF!</formula>
    </cfRule>
    <cfRule type="cellIs" dxfId="80" priority="2083" operator="greaterThan">
      <formula>#REF!</formula>
    </cfRule>
  </conditionalFormatting>
  <conditionalFormatting sqref="D28:I28">
    <cfRule type="containsText" dxfId="79" priority="2084" operator="containsText" text="0.01未満">
      <formula>NOT(ISERROR(SEARCH("0.01未満",D28)))</formula>
    </cfRule>
    <cfRule type="cellIs" dxfId="78" priority="2085" operator="greaterThan">
      <formula>#REF!</formula>
    </cfRule>
    <cfRule type="cellIs" dxfId="77" priority="2086" operator="greaterThan">
      <formula>#REF!</formula>
    </cfRule>
  </conditionalFormatting>
  <conditionalFormatting sqref="D29:I29">
    <cfRule type="containsText" dxfId="76" priority="2087" operator="containsText" text="0.0002未満">
      <formula>NOT(ISERROR(SEARCH("0.0002未満",D29)))</formula>
    </cfRule>
    <cfRule type="cellIs" dxfId="75" priority="2088" operator="greaterThan">
      <formula>#REF!</formula>
    </cfRule>
    <cfRule type="cellIs" dxfId="74" priority="2089" operator="greaterThan">
      <formula>#REF!</formula>
    </cfRule>
  </conditionalFormatting>
  <conditionalFormatting sqref="D30:I30">
    <cfRule type="containsText" dxfId="73" priority="2090" operator="containsText" text="0.001未満">
      <formula>NOT(ISERROR(SEARCH("0.001未満",D30)))</formula>
    </cfRule>
    <cfRule type="cellIs" dxfId="72" priority="2091" operator="greaterThan">
      <formula>#REF!</formula>
    </cfRule>
    <cfRule type="cellIs" dxfId="71" priority="2092" operator="greaterThan">
      <formula>#REF!</formula>
    </cfRule>
  </conditionalFormatting>
  <conditionalFormatting sqref="D31:I31">
    <cfRule type="containsText" dxfId="70" priority="2093" operator="containsText" text="0.004未満">
      <formula>NOT(ISERROR(SEARCH("0.004未満",D31)))</formula>
    </cfRule>
    <cfRule type="cellIs" dxfId="69" priority="2094" operator="greaterThan">
      <formula>#REF!</formula>
    </cfRule>
    <cfRule type="cellIs" dxfId="68" priority="2095" operator="greaterThan">
      <formula>#REF!</formula>
    </cfRule>
  </conditionalFormatting>
  <conditionalFormatting sqref="D32:I32">
    <cfRule type="cellIs" dxfId="67" priority="2096" operator="greaterThan">
      <formula>#REF!</formula>
    </cfRule>
    <cfRule type="cellIs" dxfId="66" priority="2097" operator="greaterThan">
      <formula>#REF!</formula>
    </cfRule>
  </conditionalFormatting>
  <conditionalFormatting sqref="D33:I33">
    <cfRule type="cellIs" dxfId="65" priority="2098" operator="greaterThan">
      <formula>#REF!</formula>
    </cfRule>
    <cfRule type="cellIs" dxfId="64" priority="2099" operator="greaterThan">
      <formula>#REF!</formula>
    </cfRule>
  </conditionalFormatting>
  <conditionalFormatting sqref="D34:I34">
    <cfRule type="cellIs" dxfId="63" priority="2100" operator="greaterThan">
      <formula>#REF!</formula>
    </cfRule>
    <cfRule type="cellIs" dxfId="62" priority="2101" operator="greaterThan">
      <formula>#REF!</formula>
    </cfRule>
  </conditionalFormatting>
  <conditionalFormatting sqref="D35:I35">
    <cfRule type="cellIs" dxfId="61" priority="2102" operator="greaterThan">
      <formula>#REF!</formula>
    </cfRule>
    <cfRule type="cellIs" dxfId="60" priority="2103" operator="greaterThan">
      <formula>#REF!</formula>
    </cfRule>
  </conditionalFormatting>
  <conditionalFormatting sqref="D36:I36">
    <cfRule type="containsText" dxfId="59" priority="2104" operator="containsText" text="0.05未満">
      <formula>NOT(ISERROR(SEARCH("0.05未満",D36)))</formula>
    </cfRule>
    <cfRule type="cellIs" dxfId="58" priority="2105" operator="greaterThan">
      <formula>#REF!</formula>
    </cfRule>
    <cfRule type="cellIs" dxfId="57" priority="2106" operator="greaterThan">
      <formula>#REF!</formula>
    </cfRule>
  </conditionalFormatting>
  <conditionalFormatting sqref="D37:I37">
    <cfRule type="containsText" dxfId="56" priority="2107" operator="containsText" text="0.002未満">
      <formula>NOT(ISERROR(SEARCH("0.002未満",D37)))</formula>
    </cfRule>
    <cfRule type="cellIs" dxfId="55" priority="2108" operator="greaterThan">
      <formula>#REF!</formula>
    </cfRule>
    <cfRule type="cellIs" dxfId="54" priority="2109" operator="greaterThan">
      <formula>#REF!</formula>
    </cfRule>
  </conditionalFormatting>
  <conditionalFormatting sqref="D38:I38">
    <cfRule type="containsText" dxfId="53" priority="2110" operator="containsText" text="0.001未満">
      <formula>NOT(ISERROR(SEARCH("0.001未満",D38)))</formula>
    </cfRule>
    <cfRule type="cellIs" dxfId="52" priority="2111" operator="greaterThan">
      <formula>#REF!</formula>
    </cfRule>
    <cfRule type="cellIs" dxfId="51" priority="2112" operator="greaterThan">
      <formula>#REF!</formula>
    </cfRule>
  </conditionalFormatting>
  <conditionalFormatting sqref="D39:I39">
    <cfRule type="containsText" dxfId="50" priority="2113" operator="containsText" text="0.002未満">
      <formula>NOT(ISERROR(SEARCH("0.002未満",D39)))</formula>
    </cfRule>
    <cfRule type="cellIs" dxfId="49" priority="2114" operator="greaterThan">
      <formula>#REF!</formula>
    </cfRule>
    <cfRule type="cellIs" dxfId="48" priority="2115" operator="greaterThan">
      <formula>#REF!</formula>
    </cfRule>
  </conditionalFormatting>
  <conditionalFormatting sqref="D40:I40">
    <cfRule type="cellIs" dxfId="47" priority="2116" operator="greaterThan">
      <formula>#REF!</formula>
    </cfRule>
    <cfRule type="cellIs" dxfId="46" priority="2117" operator="greaterThan">
      <formula>#REF!</formula>
    </cfRule>
  </conditionalFormatting>
  <conditionalFormatting sqref="D41:I41">
    <cfRule type="cellIs" dxfId="45" priority="2118" operator="greaterThan">
      <formula>#REF!</formula>
    </cfRule>
    <cfRule type="cellIs" dxfId="44" priority="2119" operator="greaterThan">
      <formula>#REF!</formula>
    </cfRule>
  </conditionalFormatting>
  <conditionalFormatting sqref="D42:I42">
    <cfRule type="cellIs" dxfId="43" priority="2120" operator="greaterThan">
      <formula>#REF!</formula>
    </cfRule>
    <cfRule type="cellIs" dxfId="42" priority="2121" operator="greaterThan">
      <formula>#REF!</formula>
    </cfRule>
  </conditionalFormatting>
  <conditionalFormatting sqref="D43:I43">
    <cfRule type="containsText" dxfId="41" priority="2122" operator="containsText" text="0.002未満">
      <formula>NOT(ISERROR(SEARCH("0.002未満",D43)))</formula>
    </cfRule>
    <cfRule type="cellIs" dxfId="40" priority="2123" operator="greaterThan">
      <formula>#REF!</formula>
    </cfRule>
    <cfRule type="cellIs" dxfId="39" priority="2124" operator="greaterThan">
      <formula>#REF!</formula>
    </cfRule>
  </conditionalFormatting>
  <conditionalFormatting sqref="D44:I44">
    <cfRule type="containsText" dxfId="38" priority="2125" operator="containsText" text="0.001未満">
      <formula>NOT(ISERROR(SEARCH("0.001未満",D44)))</formula>
    </cfRule>
    <cfRule type="cellIs" dxfId="37" priority="2126" operator="greaterThan">
      <formula>#REF!</formula>
    </cfRule>
    <cfRule type="cellIs" dxfId="36" priority="2127" operator="greaterThan">
      <formula>#REF!</formula>
    </cfRule>
  </conditionalFormatting>
  <conditionalFormatting sqref="D45:I45">
    <cfRule type="cellIs" dxfId="35" priority="2128" operator="greaterThan">
      <formula>#REF!</formula>
    </cfRule>
    <cfRule type="cellIs" dxfId="34" priority="2129" operator="greaterThan">
      <formula>#REF!</formula>
    </cfRule>
  </conditionalFormatting>
  <conditionalFormatting sqref="D46:I46">
    <cfRule type="cellIs" dxfId="33" priority="2130" operator="greaterThan">
      <formula>#REF!</formula>
    </cfRule>
    <cfRule type="cellIs" dxfId="32" priority="2131" operator="greaterThan">
      <formula>#REF!</formula>
    </cfRule>
  </conditionalFormatting>
  <conditionalFormatting sqref="D47:I47">
    <cfRule type="cellIs" dxfId="31" priority="2132" operator="greaterThan">
      <formula>#REF!</formula>
    </cfRule>
    <cfRule type="cellIs" dxfId="30" priority="2133" operator="greaterThan">
      <formula>#REF!</formula>
    </cfRule>
  </conditionalFormatting>
  <conditionalFormatting sqref="D48:I48">
    <cfRule type="cellIs" dxfId="29" priority="2134" operator="greaterThan">
      <formula>#REF!</formula>
    </cfRule>
    <cfRule type="cellIs" dxfId="28" priority="2135" operator="greaterThan">
      <formula>#REF!</formula>
    </cfRule>
  </conditionalFormatting>
  <conditionalFormatting sqref="D49:I49">
    <cfRule type="cellIs" dxfId="27" priority="2136" operator="greaterThan">
      <formula>#REF!</formula>
    </cfRule>
    <cfRule type="cellIs" dxfId="26" priority="2137" operator="greaterThan">
      <formula>#REF!</formula>
    </cfRule>
  </conditionalFormatting>
  <conditionalFormatting sqref="D50:I50">
    <cfRule type="cellIs" dxfId="25" priority="2138" operator="greaterThan">
      <formula>#REF!</formula>
    </cfRule>
    <cfRule type="cellIs" dxfId="24" priority="2139" operator="greaterThan">
      <formula>#REF!</formula>
    </cfRule>
  </conditionalFormatting>
  <conditionalFormatting sqref="D51:I51">
    <cfRule type="cellIs" dxfId="23" priority="2140" operator="greaterThan">
      <formula>#REF!</formula>
    </cfRule>
    <cfRule type="cellIs" dxfId="22" priority="2141" operator="greaterThan">
      <formula>#REF!</formula>
    </cfRule>
  </conditionalFormatting>
  <conditionalFormatting sqref="D52:I52">
    <cfRule type="cellIs" dxfId="21" priority="2142" operator="greaterThan">
      <formula>#REF!</formula>
    </cfRule>
    <cfRule type="cellIs" dxfId="20" priority="2143" operator="greaterThan">
      <formula>#REF!</formula>
    </cfRule>
  </conditionalFormatting>
  <conditionalFormatting sqref="D53:I53">
    <cfRule type="cellIs" dxfId="19" priority="2144" operator="greaterThan">
      <formula>#REF!</formula>
    </cfRule>
    <cfRule type="cellIs" dxfId="18" priority="2145" operator="greaterThan">
      <formula>#REF!</formula>
    </cfRule>
  </conditionalFormatting>
  <conditionalFormatting sqref="D55:I55">
    <cfRule type="cellIs" dxfId="17" priority="2146" operator="greaterThan">
      <formula>#REF!</formula>
    </cfRule>
    <cfRule type="cellIs" dxfId="16" priority="2147" operator="greaterThan">
      <formula>#REF!</formula>
    </cfRule>
  </conditionalFormatting>
  <conditionalFormatting sqref="D56:I56">
    <cfRule type="cellIs" dxfId="15" priority="2148" operator="greaterThan">
      <formula>#REF!</formula>
    </cfRule>
    <cfRule type="cellIs" dxfId="14" priority="2149" operator="greaterThan">
      <formula>#REF!</formula>
    </cfRule>
  </conditionalFormatting>
  <conditionalFormatting sqref="D57:I57">
    <cfRule type="cellIs" dxfId="13" priority="2150" operator="greaterThan">
      <formula>#REF!</formula>
    </cfRule>
    <cfRule type="cellIs" dxfId="12" priority="2151" operator="greaterThan">
      <formula>#REF!</formula>
    </cfRule>
  </conditionalFormatting>
  <conditionalFormatting sqref="D58:I58">
    <cfRule type="cellIs" dxfId="11" priority="2152" operator="greaterThan">
      <formula>#REF!</formula>
    </cfRule>
    <cfRule type="cellIs" dxfId="10" priority="2153" operator="greaterThan">
      <formula>#REF!</formula>
    </cfRule>
  </conditionalFormatting>
  <conditionalFormatting sqref="D59:I59">
    <cfRule type="cellIs" dxfId="9" priority="2154" operator="greaterThan">
      <formula>#REF!</formula>
    </cfRule>
    <cfRule type="cellIs" dxfId="8" priority="2155" operator="greaterThan">
      <formula>#REF!</formula>
    </cfRule>
  </conditionalFormatting>
  <conditionalFormatting sqref="D60:I60">
    <cfRule type="cellIs" dxfId="7" priority="2156" operator="greaterThan">
      <formula>#REF!</formula>
    </cfRule>
    <cfRule type="cellIs" dxfId="6" priority="2157" operator="greaterThan">
      <formula>#REF!</formula>
    </cfRule>
  </conditionalFormatting>
  <conditionalFormatting sqref="D61:I61">
    <cfRule type="cellIs" dxfId="5" priority="2158" operator="greaterThan">
      <formula>#REF!</formula>
    </cfRule>
    <cfRule type="cellIs" dxfId="4" priority="2159" operator="greaterThan">
      <formula>#REF!</formula>
    </cfRule>
  </conditionalFormatting>
  <conditionalFormatting sqref="D65:I65">
    <cfRule type="cellIs" dxfId="3" priority="2160" operator="greaterThan">
      <formula>#REF!</formula>
    </cfRule>
    <cfRule type="cellIs" dxfId="2" priority="2161" operator="greaterThan">
      <formula>#REF!</formula>
    </cfRule>
  </conditionalFormatting>
  <conditionalFormatting sqref="D66:I66">
    <cfRule type="cellIs" dxfId="1" priority="2162" operator="greaterThan">
      <formula>#REF!</formula>
    </cfRule>
    <cfRule type="cellIs" dxfId="0" priority="2163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0" t="s">
        <v>180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3" t="s">
        <v>365</v>
      </c>
      <c r="AI3" s="163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4"/>
      <c r="AI4" s="163"/>
    </row>
    <row r="5" spans="1:35" ht="18.600000000000001" thickBot="1">
      <c r="A5" t="s">
        <v>184</v>
      </c>
      <c r="B5">
        <v>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64">
        <f>INDEX(C41:AG41,MATCH(MAX(C41:AG41)+1,C41:AG41,1))</f>
        <v>20</v>
      </c>
      <c r="AI6" s="164">
        <f>AH6*1</f>
        <v>20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382</v>
      </c>
      <c r="D32" t="s">
        <v>383</v>
      </c>
      <c r="E32" t="s">
        <v>383</v>
      </c>
      <c r="F32" t="s">
        <v>384</v>
      </c>
      <c r="G32" t="s">
        <v>384</v>
      </c>
      <c r="H32" t="s">
        <v>385</v>
      </c>
      <c r="I32" t="s">
        <v>386</v>
      </c>
      <c r="J32" t="s">
        <v>384</v>
      </c>
      <c r="K32" t="s">
        <v>387</v>
      </c>
      <c r="L32" t="s">
        <v>388</v>
      </c>
      <c r="M32" t="s">
        <v>388</v>
      </c>
      <c r="N32" t="s">
        <v>389</v>
      </c>
      <c r="O32" t="s">
        <v>389</v>
      </c>
      <c r="P32" t="s">
        <v>384</v>
      </c>
      <c r="Q32" t="s">
        <v>384</v>
      </c>
      <c r="R32" t="s">
        <v>384</v>
      </c>
      <c r="S32" t="s">
        <v>384</v>
      </c>
      <c r="T32" t="s">
        <v>383</v>
      </c>
      <c r="U32" t="s">
        <v>383</v>
      </c>
      <c r="V32" t="s">
        <v>384</v>
      </c>
      <c r="W32" t="s">
        <v>383</v>
      </c>
      <c r="X32" t="s">
        <v>384</v>
      </c>
      <c r="Y32" t="s">
        <v>387</v>
      </c>
      <c r="Z32" t="s">
        <v>384</v>
      </c>
      <c r="AA32" t="s">
        <v>387</v>
      </c>
      <c r="AB32" t="s">
        <v>387</v>
      </c>
      <c r="AC32" t="s">
        <v>387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晴</v>
      </c>
      <c r="F37" s="2" t="str">
        <f t="shared" si="0"/>
        <v>晴|曇</v>
      </c>
      <c r="G37" s="2" t="str">
        <f t="shared" si="0"/>
        <v>晴|曇</v>
      </c>
      <c r="H37" s="2" t="str">
        <f t="shared" si="0"/>
        <v>晴|雨</v>
      </c>
      <c r="I37" s="2" t="str">
        <f t="shared" si="0"/>
        <v>雨/晴</v>
      </c>
      <c r="J37" s="2" t="str">
        <f t="shared" si="0"/>
        <v>晴|曇</v>
      </c>
      <c r="K37" s="2" t="str">
        <f t="shared" si="0"/>
        <v>曇|晴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曇</v>
      </c>
      <c r="P37" s="2" t="str">
        <f t="shared" si="0"/>
        <v>晴|曇</v>
      </c>
      <c r="Q37" s="2" t="str">
        <f t="shared" si="0"/>
        <v>晴|曇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晴|曇</v>
      </c>
      <c r="AA37" s="2" t="str">
        <f t="shared" si="0"/>
        <v>曇|晴</v>
      </c>
      <c r="AB37" s="2" t="str">
        <f t="shared" si="0"/>
        <v>曇|晴</v>
      </c>
      <c r="AC37" s="2" t="str">
        <f t="shared" si="0"/>
        <v>曇|晴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1</v>
      </c>
      <c r="F41" s="2">
        <f>IF(F37="","",VLOOKUP(F37,変換!$B$31:$C$58,2,FALSE))</f>
        <v>17</v>
      </c>
      <c r="G41" s="2">
        <f>IF(G37="","",VLOOKUP(G37,変換!$B$31:$C$58,2,FALSE))</f>
        <v>17</v>
      </c>
      <c r="H41" s="2">
        <f>IF(H37="","",VLOOKUP(H37,変換!$B$31:$C$58,2,FALSE))</f>
        <v>18</v>
      </c>
      <c r="I41" s="2">
        <f>IF(I37="","",VLOOKUP(I37,変換!$B$31:$C$58,2,FALSE))</f>
        <v>11</v>
      </c>
      <c r="J41" s="2">
        <f>IF(J37="","",VLOOKUP(J37,変換!$B$31:$C$58,2,FALSE))</f>
        <v>17</v>
      </c>
      <c r="K41" s="2">
        <f>IF(K37="","",VLOOKUP(K37,変換!$B$31:$C$58,2,FALSE))</f>
        <v>20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2</v>
      </c>
      <c r="P41" s="2">
        <f>IF(P37="","",VLOOKUP(P37,変換!$B$31:$C$58,2,FALSE))</f>
        <v>17</v>
      </c>
      <c r="Q41" s="2">
        <f>IF(Q37="","",VLOOKUP(Q37,変換!$B$31:$C$58,2,FALSE))</f>
        <v>17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17</v>
      </c>
      <c r="AA41" s="2">
        <f>IF(AA37="","",VLOOKUP(AA37,変換!$B$31:$C$58,2,FALSE))</f>
        <v>20</v>
      </c>
      <c r="AB41" s="2">
        <f>IF(AB37="","",VLOOKUP(AB37,変換!$B$31:$C$58,2,FALSE))</f>
        <v>20</v>
      </c>
      <c r="AC41" s="2">
        <f>IF(AC37="","",VLOOKUP(AC37,変換!$B$31:$C$58,2,FALSE))</f>
        <v>20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5" t="s">
        <v>363</v>
      </c>
      <c r="B30" s="215"/>
      <c r="C30" s="21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45870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192"/>
      <c r="B2" s="192"/>
      <c r="C2" s="183"/>
      <c r="D2" s="183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193" t="s">
        <v>349</v>
      </c>
      <c r="E4" s="194"/>
      <c r="F4" s="197" t="s">
        <v>377</v>
      </c>
      <c r="G4" s="198"/>
      <c r="H4" s="203" t="s">
        <v>373</v>
      </c>
      <c r="I4" s="204"/>
      <c r="J4" s="203" t="s">
        <v>351</v>
      </c>
      <c r="K4" s="204"/>
      <c r="L4" s="203" t="s">
        <v>354</v>
      </c>
      <c r="M4" s="204"/>
      <c r="N4" s="203" t="s">
        <v>356</v>
      </c>
      <c r="O4" s="204"/>
      <c r="P4" s="197"/>
      <c r="Q4" s="201"/>
      <c r="R4" s="203"/>
      <c r="S4" s="204"/>
      <c r="T4" s="203"/>
      <c r="U4" s="204"/>
      <c r="V4" s="203"/>
      <c r="W4" s="204"/>
      <c r="X4" s="203"/>
      <c r="Y4" s="207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195"/>
      <c r="E5" s="196"/>
      <c r="F5" s="199"/>
      <c r="G5" s="200"/>
      <c r="H5" s="205"/>
      <c r="I5" s="206"/>
      <c r="J5" s="205"/>
      <c r="K5" s="206"/>
      <c r="L5" s="205"/>
      <c r="M5" s="206"/>
      <c r="N5" s="205"/>
      <c r="O5" s="206"/>
      <c r="P5" s="199"/>
      <c r="Q5" s="202"/>
      <c r="R5" s="205"/>
      <c r="S5" s="206"/>
      <c r="T5" s="205"/>
      <c r="U5" s="206"/>
      <c r="V5" s="205"/>
      <c r="W5" s="206"/>
      <c r="X5" s="205"/>
      <c r="Y5" s="208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0"/>
      <c r="E6" s="43"/>
      <c r="F6" s="176"/>
      <c r="G6" s="44"/>
      <c r="H6" s="186"/>
      <c r="I6" s="43"/>
      <c r="J6" s="186"/>
      <c r="K6" s="43"/>
      <c r="L6" s="188"/>
      <c r="M6" s="43"/>
      <c r="N6" s="186"/>
      <c r="O6" s="43"/>
      <c r="P6" s="188"/>
      <c r="Q6" s="43"/>
      <c r="R6" s="186"/>
      <c r="S6" s="43"/>
      <c r="T6" s="168"/>
      <c r="U6" s="43"/>
      <c r="V6" s="174"/>
      <c r="W6" s="43"/>
      <c r="X6" s="17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1"/>
      <c r="E7" s="48" t="s">
        <v>124</v>
      </c>
      <c r="F7" s="177"/>
      <c r="G7" s="49" t="s">
        <v>124</v>
      </c>
      <c r="H7" s="187"/>
      <c r="I7" s="48" t="s">
        <v>124</v>
      </c>
      <c r="J7" s="187"/>
      <c r="K7" s="48" t="s">
        <v>124</v>
      </c>
      <c r="L7" s="189"/>
      <c r="M7" s="48" t="s">
        <v>124</v>
      </c>
      <c r="N7" s="187"/>
      <c r="O7" s="48" t="s">
        <v>124</v>
      </c>
      <c r="P7" s="189"/>
      <c r="Q7" s="48" t="s">
        <v>124</v>
      </c>
      <c r="R7" s="187"/>
      <c r="S7" s="48" t="s">
        <v>124</v>
      </c>
      <c r="T7" s="169"/>
      <c r="U7" s="48" t="s">
        <v>124</v>
      </c>
      <c r="V7" s="175"/>
      <c r="W7" s="48" t="s">
        <v>124</v>
      </c>
      <c r="X7" s="17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20250805</v>
      </c>
      <c r="E9" s="59" t="str">
        <f>IF(手入力!C3="",REPLACE(D9,5,0,"/"),REPLACE(手入力!C3,5,0,"/"))</f>
        <v>2025/0805</v>
      </c>
      <c r="F9" s="58">
        <v>20250805</v>
      </c>
      <c r="G9" s="59" t="str">
        <f>IF(手入力!D3="",REPLACE(F9,5,0,"/"),REPLACE(手入力!D3,5,0,"/"))</f>
        <v>2025/0805</v>
      </c>
      <c r="H9" s="58">
        <v>20250805</v>
      </c>
      <c r="I9" s="59" t="str">
        <f>IF(手入力!E3="",REPLACE(H9,5,0,"/"),REPLACE(手入力!E3,5,0,"/"))</f>
        <v>2025/0805</v>
      </c>
      <c r="J9" s="58">
        <v>20250805</v>
      </c>
      <c r="K9" s="59" t="str">
        <f>IF(手入力!F3="",REPLACE(J9,5,0,"/"),REPLACE(手入力!F3,5,0,"/"))</f>
        <v>2025/0805</v>
      </c>
      <c r="L9" s="58">
        <v>20250805</v>
      </c>
      <c r="M9" s="59" t="str">
        <f>IF(手入力!G3="",REPLACE(L9,5,0,"/"),REPLACE(手入力!G3,5,0,"/"))</f>
        <v>2025/0805</v>
      </c>
      <c r="N9" s="58">
        <v>20250805</v>
      </c>
      <c r="O9" s="59" t="str">
        <f>IF(手入力!H3="",REPLACE(N9,5,0,"/"),REPLACE(手入力!H3,5,0,"/"))</f>
        <v>2025/0805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1049</v>
      </c>
      <c r="E10" s="67" t="str">
        <f>TEXT(D10,"0000")</f>
        <v>1049</v>
      </c>
      <c r="F10" s="68">
        <v>1035</v>
      </c>
      <c r="G10" s="67" t="str">
        <f>TEXT(F10,"0000")</f>
        <v>1035</v>
      </c>
      <c r="H10" s="68">
        <v>1114</v>
      </c>
      <c r="I10" s="67" t="str">
        <f>TEXT(H10,"0000")</f>
        <v>1114</v>
      </c>
      <c r="J10" s="68">
        <v>933</v>
      </c>
      <c r="K10" s="67" t="str">
        <f>TEXT(J10,"0000")</f>
        <v>0933</v>
      </c>
      <c r="L10" s="68">
        <v>1011</v>
      </c>
      <c r="M10" s="67" t="str">
        <f>TEXT(L10,"0000")</f>
        <v>1011</v>
      </c>
      <c r="N10" s="68">
        <v>956</v>
      </c>
      <c r="O10" s="67" t="str">
        <f>TEXT(N10,"0000")</f>
        <v>0956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晴|曇</v>
      </c>
      <c r="E11" s="68">
        <f>IF(E9=0,"",(RIGHT(E9,2))-1)</f>
        <v>4</v>
      </c>
      <c r="F11" s="68" t="str">
        <f>IF(F$9=0,"",HLOOKUP(G11,天気タグ!$B$3:$AG$39,35))</f>
        <v>晴|曇</v>
      </c>
      <c r="G11" s="68">
        <f>IF(G9=0,"",(RIGHT(G9,2))-1)</f>
        <v>4</v>
      </c>
      <c r="H11" s="68" t="str">
        <f>IF(H$9=0,"",HLOOKUP(I11,天気タグ!$B$3:$AG$39,35))</f>
        <v>晴|曇</v>
      </c>
      <c r="I11" s="68">
        <f>IF(I9=0,"",(RIGHT(I9,2))-1)</f>
        <v>4</v>
      </c>
      <c r="J11" s="68" t="str">
        <f>IF(J$9=0,"",HLOOKUP(K11,天気タグ!$B$3:$AG$39,35))</f>
        <v>晴|曇</v>
      </c>
      <c r="K11" s="68">
        <f>IF(K9=0,"",(RIGHT(K9,2))-1)</f>
        <v>4</v>
      </c>
      <c r="L11" s="68" t="str">
        <f>IF(L$9=0,"",HLOOKUP(M11,天気タグ!$B$3:$AG$39,35))</f>
        <v>晴|曇</v>
      </c>
      <c r="M11" s="68">
        <f>IF(M9=0,"",(RIGHT(M9,2))-1)</f>
        <v>4</v>
      </c>
      <c r="N11" s="68" t="str">
        <f>IF(N$9=0,"",HLOOKUP(O11,天気タグ!$B$3:$AG$39,35))</f>
        <v>晴|曇</v>
      </c>
      <c r="O11" s="68">
        <f>IF(O9=0,"",(RIGHT(O9,2))-1)</f>
        <v>4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5</v>
      </c>
      <c r="F12" s="68" t="str">
        <f>IF(F$9=0,"",HLOOKUP(G12,天気タグ!$B$3:$AG$39,35))</f>
        <v>晴|曇</v>
      </c>
      <c r="G12" s="68">
        <f>IF(G9=0,"",RIGHT(G9,2)*1)</f>
        <v>5</v>
      </c>
      <c r="H12" s="68" t="str">
        <f>IF(H$9=0,"",HLOOKUP(I12,天気タグ!$B$3:$AG$39,35))</f>
        <v>晴|曇</v>
      </c>
      <c r="I12" s="68">
        <f>IF(I9=0,"",RIGHT(I9,2)*1)</f>
        <v>5</v>
      </c>
      <c r="J12" s="68" t="str">
        <f>IF(J$9=0,"",HLOOKUP(K12,天気タグ!$B$3:$AG$39,35))</f>
        <v>晴|曇</v>
      </c>
      <c r="K12" s="68">
        <f>IF(K9=0,"",RIGHT(K9,2)*1)</f>
        <v>5</v>
      </c>
      <c r="L12" s="68" t="str">
        <f>IF(L$9=0,"",HLOOKUP(M12,天気タグ!$B$3:$AG$39,35))</f>
        <v>晴|曇</v>
      </c>
      <c r="M12" s="68">
        <f>IF(M9=0,"",RIGHT(M9,2)*1)</f>
        <v>5</v>
      </c>
      <c r="N12" s="68" t="str">
        <f>IF(N$9=0,"",HLOOKUP(O12,天気タグ!$B$3:$AG$39,35))</f>
        <v>晴|曇</v>
      </c>
      <c r="O12" s="68">
        <f>IF(O9=0,"",RIGHT(O9,2)*1)</f>
        <v>5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28.2</v>
      </c>
      <c r="E13" s="70"/>
      <c r="F13" s="70">
        <v>30.8</v>
      </c>
      <c r="G13" s="70"/>
      <c r="H13" s="70">
        <v>30.5</v>
      </c>
      <c r="I13" s="70"/>
      <c r="J13" s="70">
        <v>28.6</v>
      </c>
      <c r="K13" s="70"/>
      <c r="L13" s="70">
        <v>27.2</v>
      </c>
      <c r="M13" s="70"/>
      <c r="N13" s="70">
        <v>30.2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20.9</v>
      </c>
      <c r="E14" s="76"/>
      <c r="F14" s="77">
        <v>28.8</v>
      </c>
      <c r="G14" s="77"/>
      <c r="H14" s="77">
        <v>21.7</v>
      </c>
      <c r="I14" s="77"/>
      <c r="J14" s="77">
        <v>28.6</v>
      </c>
      <c r="K14" s="77"/>
      <c r="L14" s="77">
        <v>20.100000000000001</v>
      </c>
      <c r="M14" s="77"/>
      <c r="N14" s="77">
        <v>26.2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>
        <v>0</v>
      </c>
      <c r="M18" s="67">
        <f>L18/1000</f>
        <v>0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>
        <v>0</v>
      </c>
      <c r="M20" s="67">
        <f t="shared" si="4"/>
        <v>0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>
        <v>0</v>
      </c>
      <c r="M21" s="67">
        <f t="shared" si="4"/>
        <v>0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>
        <v>0</v>
      </c>
      <c r="M22" s="67">
        <f t="shared" si="4"/>
        <v>0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>
        <v>0</v>
      </c>
      <c r="M23" s="67">
        <f t="shared" si="4"/>
        <v>0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0.12</v>
      </c>
      <c r="E26" s="98"/>
      <c r="F26" s="98">
        <v>0.12</v>
      </c>
      <c r="G26" s="98"/>
      <c r="H26" s="68">
        <v>0.21</v>
      </c>
      <c r="I26" s="98"/>
      <c r="J26" s="68">
        <v>0.21</v>
      </c>
      <c r="K26" s="98"/>
      <c r="L26" s="68">
        <v>0.27</v>
      </c>
      <c r="M26" s="98"/>
      <c r="N26" s="68">
        <v>0.3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0.08</v>
      </c>
      <c r="M27" s="98"/>
      <c r="N27" s="68">
        <v>7.0000000000000007E-2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>
        <v>0</v>
      </c>
      <c r="M28" s="67">
        <f t="shared" si="8"/>
        <v>0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0.08</v>
      </c>
      <c r="E36" s="98"/>
      <c r="F36" s="98">
        <v>0.08</v>
      </c>
      <c r="G36" s="98"/>
      <c r="H36" s="68">
        <v>0.11</v>
      </c>
      <c r="I36" s="98"/>
      <c r="J36" s="68">
        <v>0.12</v>
      </c>
      <c r="K36" s="98"/>
      <c r="L36" s="68">
        <v>0.18</v>
      </c>
      <c r="M36" s="98"/>
      <c r="N36" s="68">
        <v>0.16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57" t="e">
        <f t="shared" ref="E38:Y40" si="10">D38/1000</f>
        <v>#VALUE!</v>
      </c>
      <c r="F38" s="96" t="s">
        <v>381</v>
      </c>
      <c r="G38" s="157" t="e">
        <f t="shared" si="10"/>
        <v>#VALUE!</v>
      </c>
      <c r="H38" s="68" t="s">
        <v>381</v>
      </c>
      <c r="I38" s="157" t="e">
        <f t="shared" ref="I38:I40" si="11">H38/1000</f>
        <v>#VALUE!</v>
      </c>
      <c r="J38" s="68" t="s">
        <v>381</v>
      </c>
      <c r="K38" s="157" t="e">
        <f t="shared" si="10"/>
        <v>#VALUE!</v>
      </c>
      <c r="L38" s="68" t="s">
        <v>381</v>
      </c>
      <c r="M38" s="157" t="e">
        <f t="shared" si="10"/>
        <v>#VALUE!</v>
      </c>
      <c r="N38" s="68" t="s">
        <v>381</v>
      </c>
      <c r="O38" s="157" t="e">
        <f t="shared" si="10"/>
        <v>#VALUE!</v>
      </c>
      <c r="P38" s="68"/>
      <c r="Q38" s="157">
        <f>P38/1000</f>
        <v>0</v>
      </c>
      <c r="R38" s="68"/>
      <c r="S38" s="157">
        <f t="shared" si="10"/>
        <v>0</v>
      </c>
      <c r="T38" s="68"/>
      <c r="U38" s="157">
        <f t="shared" si="10"/>
        <v>0</v>
      </c>
      <c r="V38" s="68"/>
      <c r="W38" s="157">
        <f t="shared" si="10"/>
        <v>0</v>
      </c>
      <c r="X38" s="68"/>
      <c r="Y38" s="157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0</v>
      </c>
      <c r="I39" s="96"/>
      <c r="J39" s="68">
        <v>8.0000000000000002E-3</v>
      </c>
      <c r="K39" s="96"/>
      <c r="L39" s="68">
        <v>0</v>
      </c>
      <c r="M39" s="96"/>
      <c r="N39" s="68">
        <v>0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57" t="e">
        <f t="shared" si="10"/>
        <v>#VALUE!</v>
      </c>
      <c r="F40" s="96" t="s">
        <v>381</v>
      </c>
      <c r="G40" s="157" t="e">
        <f t="shared" si="10"/>
        <v>#VALUE!</v>
      </c>
      <c r="H40" s="68" t="s">
        <v>381</v>
      </c>
      <c r="I40" s="157" t="e">
        <f t="shared" si="11"/>
        <v>#VALUE!</v>
      </c>
      <c r="J40" s="68" t="s">
        <v>381</v>
      </c>
      <c r="K40" s="157" t="e">
        <f t="shared" si="10"/>
        <v>#VALUE!</v>
      </c>
      <c r="L40" s="68" t="s">
        <v>381</v>
      </c>
      <c r="M40" s="157" t="e">
        <f t="shared" si="10"/>
        <v>#VALUE!</v>
      </c>
      <c r="N40" s="68" t="s">
        <v>381</v>
      </c>
      <c r="O40" s="157" t="e">
        <f t="shared" si="10"/>
        <v>#VALUE!</v>
      </c>
      <c r="P40" s="68"/>
      <c r="Q40" s="157">
        <f>P40/1000</f>
        <v>0</v>
      </c>
      <c r="R40" s="68"/>
      <c r="S40" s="157">
        <f t="shared" si="10"/>
        <v>0</v>
      </c>
      <c r="T40" s="68"/>
      <c r="U40" s="157">
        <f t="shared" si="10"/>
        <v>0</v>
      </c>
      <c r="V40" s="68"/>
      <c r="W40" s="157">
        <f t="shared" si="10"/>
        <v>0</v>
      </c>
      <c r="X40" s="68"/>
      <c r="Y40" s="157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0</v>
      </c>
      <c r="I43" s="96"/>
      <c r="J43" s="68">
        <v>1.6E-2</v>
      </c>
      <c r="K43" s="96"/>
      <c r="L43" s="68">
        <v>2E-3</v>
      </c>
      <c r="M43" s="96"/>
      <c r="N43" s="68">
        <v>4.0000000000000001E-3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57" t="e">
        <f t="shared" ref="E44:Y45" si="12">D44/1000</f>
        <v>#VALUE!</v>
      </c>
      <c r="F44" s="96" t="s">
        <v>381</v>
      </c>
      <c r="G44" s="157" t="e">
        <f t="shared" si="12"/>
        <v>#VALUE!</v>
      </c>
      <c r="H44" s="68" t="s">
        <v>381</v>
      </c>
      <c r="I44" s="157" t="e">
        <f t="shared" ref="I44:I45" si="13">H44/1000</f>
        <v>#VALUE!</v>
      </c>
      <c r="J44" s="68" t="s">
        <v>381</v>
      </c>
      <c r="K44" s="157" t="e">
        <f t="shared" si="12"/>
        <v>#VALUE!</v>
      </c>
      <c r="L44" s="68" t="s">
        <v>381</v>
      </c>
      <c r="M44" s="157" t="e">
        <f t="shared" si="12"/>
        <v>#VALUE!</v>
      </c>
      <c r="N44" s="68" t="s">
        <v>381</v>
      </c>
      <c r="O44" s="157" t="e">
        <f t="shared" si="12"/>
        <v>#VALUE!</v>
      </c>
      <c r="P44" s="68"/>
      <c r="Q44" s="157">
        <f>P44/1000</f>
        <v>0</v>
      </c>
      <c r="R44" s="68"/>
      <c r="S44" s="157">
        <f t="shared" si="12"/>
        <v>0</v>
      </c>
      <c r="T44" s="68"/>
      <c r="U44" s="157">
        <f t="shared" si="12"/>
        <v>0</v>
      </c>
      <c r="V44" s="68"/>
      <c r="W44" s="157">
        <f t="shared" si="12"/>
        <v>0</v>
      </c>
      <c r="X44" s="68"/>
      <c r="Y44" s="157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57" t="e">
        <f t="shared" si="12"/>
        <v>#VALUE!</v>
      </c>
      <c r="F45" s="96" t="s">
        <v>381</v>
      </c>
      <c r="G45" s="157" t="e">
        <f t="shared" si="12"/>
        <v>#VALUE!</v>
      </c>
      <c r="H45" s="68" t="s">
        <v>381</v>
      </c>
      <c r="I45" s="157" t="e">
        <f t="shared" si="13"/>
        <v>#VALUE!</v>
      </c>
      <c r="J45" s="68" t="s">
        <v>381</v>
      </c>
      <c r="K45" s="157" t="e">
        <f t="shared" si="12"/>
        <v>#VALUE!</v>
      </c>
      <c r="L45" s="68" t="s">
        <v>381</v>
      </c>
      <c r="M45" s="157" t="e">
        <f t="shared" si="12"/>
        <v>#VALUE!</v>
      </c>
      <c r="N45" s="68" t="s">
        <v>381</v>
      </c>
      <c r="O45" s="157" t="e">
        <f t="shared" si="12"/>
        <v>#VALUE!</v>
      </c>
      <c r="P45" s="68"/>
      <c r="Q45" s="157">
        <f>P45/1000</f>
        <v>0</v>
      </c>
      <c r="R45" s="68"/>
      <c r="S45" s="157">
        <f t="shared" si="12"/>
        <v>0</v>
      </c>
      <c r="T45" s="68"/>
      <c r="U45" s="157">
        <f t="shared" si="12"/>
        <v>0</v>
      </c>
      <c r="V45" s="68"/>
      <c r="W45" s="157">
        <f t="shared" si="12"/>
        <v>0</v>
      </c>
      <c r="X45" s="68"/>
      <c r="Y45" s="157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>
        <v>0</v>
      </c>
      <c r="M47" s="67">
        <f>L47/1000</f>
        <v>0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>
        <v>40</v>
      </c>
      <c r="M48" s="67">
        <f>L48/1000</f>
        <v>0.04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>
        <v>0</v>
      </c>
      <c r="M49" s="67">
        <f>L49/1000</f>
        <v>0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>
        <v>0</v>
      </c>
      <c r="M50" s="67">
        <f>L50/1000</f>
        <v>0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>
        <v>4</v>
      </c>
      <c r="M52" s="67">
        <f>L52/1000</f>
        <v>4.0000000000000001E-3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3.1</v>
      </c>
      <c r="G53" s="70"/>
      <c r="H53" s="68">
        <v>6.3</v>
      </c>
      <c r="I53" s="70"/>
      <c r="J53" s="68">
        <v>4.7</v>
      </c>
      <c r="K53" s="70"/>
      <c r="L53" s="68">
        <v>2.6</v>
      </c>
      <c r="M53" s="70"/>
      <c r="N53" s="68">
        <v>2.7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102">
        <v>0</v>
      </c>
      <c r="G57" s="67">
        <f>F57/1000</f>
        <v>0</v>
      </c>
      <c r="H57" s="68">
        <v>0</v>
      </c>
      <c r="I57" s="67">
        <f>H57/1000</f>
        <v>0</v>
      </c>
      <c r="J57" s="68">
        <v>0</v>
      </c>
      <c r="K57" s="67">
        <f>J57/1000</f>
        <v>0</v>
      </c>
      <c r="L57" s="68">
        <v>0</v>
      </c>
      <c r="M57" s="67">
        <f>L57/1000</f>
        <v>0</v>
      </c>
      <c r="N57" s="68">
        <v>0</v>
      </c>
      <c r="O57" s="67">
        <f>N57/1000</f>
        <v>0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102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68">
        <v>0</v>
      </c>
      <c r="O58" s="67">
        <f>N58/1000</f>
        <v>0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0.3</v>
      </c>
      <c r="G61" s="70"/>
      <c r="H61" s="68">
        <v>0.3</v>
      </c>
      <c r="I61" s="70"/>
      <c r="J61" s="68">
        <v>0.4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7.4</v>
      </c>
      <c r="E62" s="70"/>
      <c r="F62" s="70">
        <v>7.7</v>
      </c>
      <c r="G62" s="70"/>
      <c r="H62" s="68">
        <v>7.2</v>
      </c>
      <c r="I62" s="70"/>
      <c r="J62" s="68">
        <v>7</v>
      </c>
      <c r="K62" s="70"/>
      <c r="L62" s="68">
        <v>7.4</v>
      </c>
      <c r="M62" s="70"/>
      <c r="N62" s="68">
        <v>7.2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09"/>
      <c r="B68" s="209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 t="s">
        <v>381</v>
      </c>
      <c r="E70" s="67" t="e">
        <f t="shared" ref="E70:E75" si="14">D70/1000</f>
        <v>#VALUE!</v>
      </c>
      <c r="F70" s="122" t="s">
        <v>381</v>
      </c>
      <c r="G70" s="67" t="e">
        <f t="shared" ref="G70:Y75" si="15">F70/1000</f>
        <v>#VALUE!</v>
      </c>
      <c r="H70" s="122" t="s">
        <v>381</v>
      </c>
      <c r="I70" s="67" t="e">
        <f t="shared" ref="I70:I74" si="16">H70/1000</f>
        <v>#VALUE!</v>
      </c>
      <c r="J70" s="122" t="s">
        <v>381</v>
      </c>
      <c r="K70" s="67" t="e">
        <f t="shared" si="15"/>
        <v>#VALUE!</v>
      </c>
      <c r="L70" s="122">
        <v>0</v>
      </c>
      <c r="M70" s="67">
        <f t="shared" si="15"/>
        <v>0</v>
      </c>
      <c r="N70" s="122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2"/>
      <c r="S70" s="67">
        <f t="shared" si="15"/>
        <v>0</v>
      </c>
      <c r="T70" s="122"/>
      <c r="U70" s="67">
        <f t="shared" si="15"/>
        <v>0</v>
      </c>
      <c r="V70" s="122"/>
      <c r="W70" s="67">
        <f t="shared" si="15"/>
        <v>0</v>
      </c>
      <c r="X70" s="122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>
        <v>0</v>
      </c>
      <c r="M71" s="67">
        <f t="shared" si="15"/>
        <v>0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>
        <v>0</v>
      </c>
      <c r="M72" s="67">
        <f t="shared" si="15"/>
        <v>0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>
        <v>0</v>
      </c>
      <c r="E78" s="95"/>
      <c r="F78" s="96">
        <v>0</v>
      </c>
      <c r="G78" s="96"/>
      <c r="H78" s="96">
        <v>0</v>
      </c>
      <c r="I78" s="96"/>
      <c r="J78" s="96">
        <v>0</v>
      </c>
      <c r="K78" s="96"/>
      <c r="L78" s="96">
        <v>0</v>
      </c>
      <c r="M78" s="96"/>
      <c r="N78" s="96">
        <v>0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>
        <v>0</v>
      </c>
      <c r="E79" s="95"/>
      <c r="F79" s="96">
        <v>2E-3</v>
      </c>
      <c r="G79" s="96"/>
      <c r="H79" s="96">
        <v>0</v>
      </c>
      <c r="I79" s="96"/>
      <c r="J79" s="96">
        <v>3.0000000000000001E-3</v>
      </c>
      <c r="K79" s="96"/>
      <c r="L79" s="96">
        <v>0</v>
      </c>
      <c r="M79" s="96"/>
      <c r="N79" s="96">
        <v>0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0.8</v>
      </c>
      <c r="E81" s="69"/>
      <c r="F81" s="70">
        <v>0.4</v>
      </c>
      <c r="G81" s="70"/>
      <c r="H81" s="70">
        <v>1</v>
      </c>
      <c r="I81" s="70"/>
      <c r="J81" s="70">
        <v>0.6</v>
      </c>
      <c r="K81" s="70"/>
      <c r="L81" s="70">
        <v>0.5</v>
      </c>
      <c r="M81" s="70"/>
      <c r="N81" s="70">
        <v>0.5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 t="s">
        <v>381</v>
      </c>
      <c r="E83" s="157" t="e">
        <f t="shared" ref="E83" si="18">D83/1000</f>
        <v>#VALUE!</v>
      </c>
      <c r="F83" s="96" t="s">
        <v>381</v>
      </c>
      <c r="G83" s="157" t="e">
        <f t="shared" ref="G83" si="19">F83/1000</f>
        <v>#VALUE!</v>
      </c>
      <c r="H83" s="96" t="s">
        <v>381</v>
      </c>
      <c r="I83" s="157" t="e">
        <f t="shared" ref="I83" si="20">H83/1000</f>
        <v>#VALUE!</v>
      </c>
      <c r="J83" s="96" t="s">
        <v>381</v>
      </c>
      <c r="K83" s="157" t="e">
        <f t="shared" ref="K83" si="21">J83/1000</f>
        <v>#VALUE!</v>
      </c>
      <c r="L83" s="96">
        <v>4</v>
      </c>
      <c r="M83" s="157">
        <f t="shared" ref="M83" si="22">L83/1000</f>
        <v>4.0000000000000001E-3</v>
      </c>
      <c r="N83" s="96" t="s">
        <v>381</v>
      </c>
      <c r="O83" s="157" t="e">
        <f t="shared" ref="O83" si="23">N83/1000</f>
        <v>#VALUE!</v>
      </c>
      <c r="P83" s="68"/>
      <c r="Q83" s="157">
        <f t="shared" ref="Q83" si="24">P83/1000</f>
        <v>0</v>
      </c>
      <c r="R83" s="96"/>
      <c r="S83" s="157">
        <f t="shared" ref="S83" si="25">R83/1000</f>
        <v>0</v>
      </c>
      <c r="T83" s="96"/>
      <c r="U83" s="157">
        <f t="shared" ref="U83" si="26">T83/1000</f>
        <v>0</v>
      </c>
      <c r="V83" s="96"/>
      <c r="W83" s="157">
        <f t="shared" ref="W83" si="27">V83/1000</f>
        <v>0</v>
      </c>
      <c r="X83" s="96"/>
      <c r="Y83" s="157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7.4</v>
      </c>
      <c r="E91" s="69"/>
      <c r="F91" s="70">
        <v>7.7</v>
      </c>
      <c r="G91" s="70"/>
      <c r="H91" s="70">
        <v>7.2</v>
      </c>
      <c r="I91" s="70"/>
      <c r="J91" s="70">
        <v>7</v>
      </c>
      <c r="K91" s="70"/>
      <c r="L91" s="70">
        <v>7.4</v>
      </c>
      <c r="M91" s="70"/>
      <c r="N91" s="70">
        <v>7.2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 t="s">
        <v>381</v>
      </c>
      <c r="E95" s="157" t="e">
        <f t="shared" ref="E95" si="29">D95/1000</f>
        <v>#VALUE!</v>
      </c>
      <c r="F95" s="128" t="s">
        <v>381</v>
      </c>
      <c r="G95" s="157" t="e">
        <f t="shared" ref="G95" si="30">F95/1000</f>
        <v>#VALUE!</v>
      </c>
      <c r="H95" s="128" t="s">
        <v>381</v>
      </c>
      <c r="I95" s="157" t="e">
        <f t="shared" ref="I95" si="31">H95/1000</f>
        <v>#VALUE!</v>
      </c>
      <c r="J95" s="128" t="s">
        <v>381</v>
      </c>
      <c r="K95" s="157" t="e">
        <f t="shared" ref="K95" si="32">J95/1000</f>
        <v>#VALUE!</v>
      </c>
      <c r="L95" s="128">
        <v>40</v>
      </c>
      <c r="M95" s="157">
        <f t="shared" ref="M95" si="33">L95/1000</f>
        <v>0.04</v>
      </c>
      <c r="N95" s="128" t="s">
        <v>381</v>
      </c>
      <c r="O95" s="157" t="e">
        <f t="shared" ref="O95" si="34">N95/1000</f>
        <v>#VALUE!</v>
      </c>
      <c r="P95" s="129"/>
      <c r="Q95" s="157">
        <f t="shared" ref="Q95" si="35">P95/1000</f>
        <v>0</v>
      </c>
      <c r="R95" s="128"/>
      <c r="S95" s="157">
        <f t="shared" ref="S95" si="36">R95/1000</f>
        <v>0</v>
      </c>
      <c r="T95" s="128"/>
      <c r="U95" s="157">
        <f t="shared" ref="U95" si="37">T95/1000</f>
        <v>0</v>
      </c>
      <c r="V95" s="128"/>
      <c r="W95" s="157">
        <f t="shared" ref="W95" si="38">V95/1000</f>
        <v>0</v>
      </c>
      <c r="X95" s="128"/>
      <c r="Y95" s="157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8" t="s">
        <v>176</v>
      </c>
      <c r="C96" s="159"/>
      <c r="D96" s="132" t="s">
        <v>381</v>
      </c>
      <c r="E96" s="160" t="e">
        <f>D96/1000</f>
        <v>#VALUE!</v>
      </c>
      <c r="F96" s="133" t="s">
        <v>381</v>
      </c>
      <c r="G96" s="67" t="e">
        <f>F96/1000</f>
        <v>#VALUE!</v>
      </c>
      <c r="H96" s="133" t="s">
        <v>381</v>
      </c>
      <c r="I96" s="67" t="e">
        <f>H96/1000</f>
        <v>#VALUE!</v>
      </c>
      <c r="J96" s="133" t="s">
        <v>381</v>
      </c>
      <c r="K96" s="67" t="e">
        <f>J96/1000</f>
        <v>#VALUE!</v>
      </c>
      <c r="L96" s="133" t="s">
        <v>381</v>
      </c>
      <c r="M96" s="67" t="e">
        <f>L96/1000</f>
        <v>#VALUE!</v>
      </c>
      <c r="N96" s="133" t="s">
        <v>381</v>
      </c>
      <c r="O96" s="67" t="e">
        <f>N96/1000</f>
        <v>#VALUE!</v>
      </c>
      <c r="P96" s="110"/>
      <c r="Q96" s="67">
        <f>P96/1000</f>
        <v>0</v>
      </c>
      <c r="R96" s="161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334</v>
      </c>
      <c r="C98" s="136" t="s">
        <v>60</v>
      </c>
      <c r="D98" s="137" t="s">
        <v>381</v>
      </c>
      <c r="E98" s="137"/>
      <c r="F98" s="138" t="s">
        <v>381</v>
      </c>
      <c r="G98" s="138"/>
      <c r="H98" s="138" t="s">
        <v>381</v>
      </c>
      <c r="I98" s="138"/>
      <c r="J98" s="138" t="s">
        <v>381</v>
      </c>
      <c r="K98" s="138"/>
      <c r="L98" s="138" t="s">
        <v>381</v>
      </c>
      <c r="M98" s="138"/>
      <c r="N98" s="138" t="s">
        <v>381</v>
      </c>
      <c r="O98" s="138"/>
      <c r="P98" s="84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335</v>
      </c>
      <c r="C99" s="140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3</v>
      </c>
      <c r="E100" s="69"/>
      <c r="F100" s="70">
        <v>3.3</v>
      </c>
      <c r="G100" s="70"/>
      <c r="H100" s="70">
        <v>5</v>
      </c>
      <c r="I100" s="70"/>
      <c r="J100" s="70">
        <v>4</v>
      </c>
      <c r="K100" s="70"/>
      <c r="L100" s="70">
        <v>4.4000000000000004</v>
      </c>
      <c r="M100" s="70"/>
      <c r="N100" s="70">
        <v>4.4000000000000004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0.12</v>
      </c>
      <c r="E101" s="69"/>
      <c r="F101" s="70">
        <v>0.12</v>
      </c>
      <c r="G101" s="70"/>
      <c r="H101" s="70">
        <v>0.21</v>
      </c>
      <c r="I101" s="70"/>
      <c r="J101" s="70">
        <v>0.21</v>
      </c>
      <c r="K101" s="70"/>
      <c r="L101" s="70">
        <v>0.27</v>
      </c>
      <c r="M101" s="70"/>
      <c r="N101" s="70">
        <v>0.3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381</v>
      </c>
      <c r="E105" s="147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09"/>
      <c r="B132" s="209"/>
      <c r="C132" s="181"/>
      <c r="D132" s="181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66">
        <v>45870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67">
        <v>45870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45871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45872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45873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45874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45875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45876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45877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45878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45879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45880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45881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45882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45883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45884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45885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45886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45887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45888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45889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45890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45891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45892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45893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45894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45895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45896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45897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45898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45899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45900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2021-04-27T10:06:28Z</cp:lastPrinted>
  <dcterms:created xsi:type="dcterms:W3CDTF">2020-11-06T01:25:08Z</dcterms:created>
  <dcterms:modified xsi:type="dcterms:W3CDTF">2025-09-24T02:26:29Z</dcterms:modified>
</cp:coreProperties>
</file>