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1EA4D07C-AA8A-44BC-BB3F-98F8A8DD6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<sst xmlns="http://schemas.openxmlformats.org/spreadsheetml/2006/main" count="2833" uniqueCount="407">
  <si>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</si>
  <si>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</si>
  <si>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</si>
  <si>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</si>
  <si>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</si>
  <si>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</si>
  <si>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</si>
  <si>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</si>
  <si>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</si>
  <si>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</si>
  <si>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</si>
  <si>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</si>
  <si>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</si>
  <si>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</si>
  <si>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</si>
  <si>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</si>
  <si>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</si>
  <si>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</si>
  <si>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</si>
  <si>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</si>
  <si>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</si>
  <si>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</si>
  <si>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</si>
  <si>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</si>
  <si>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</si>
  <si>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</si>
  <si>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</si>
  <si>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</si>
  <si>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</si>
  <si>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</si>
  <si>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</si>
  <si>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</si>
  <si>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</si>
  <si>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</si>
  <si>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</si>
  <si>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</si>
  <si>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</si>
  <si>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</si>
  <si>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</si>
  <si>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</si>
  <si>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</si>
  <si>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</si>
  <si>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</si>
  <si>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</si>
  <si>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</si>
  <si>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</si>
  <si>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</si>
  <si>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</si>
  <si>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</si>
  <si>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</si>
  <si>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</si>
  <si>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</si>
  <si>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</si>
  <si>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</si>
  <si>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</si>
  <si>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</si>
  <si>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</si>
  <si>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</si>
  <si>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</si>
  <si>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</si>
  <si>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</si>
  <si>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</si>
  <si>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</si>
  <si>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</si>
  <si>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</si>
  <si>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</si>
  <si>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</si>
  <si>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</si>
  <si>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</si>
  <si>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</si>
  <si>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</si>
  <si>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</si>
  <si>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</si>
  <si>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</si>
  <si>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</si>
  <si>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</si>
  <si>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</si>
  <si>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</si>
  <si>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</si>
  <si>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</si>
  <si>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</si>
  <si>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</si>
  <si>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</si>
  <si>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</si>
  <si>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</si>
  <si>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</si>
  <si>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</si>
  <si>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</si>
  <si>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</si>
  <si>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</si>
  <si>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</si>
  <si>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</si>
  <si>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</si>
  <si>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</si>
  <si>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</si>
  <si>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</si>
  <si>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</si>
  <si>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</si>
  <si>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</si>
  <si>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</si>
  <si>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</si>
  <si>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</si>
  <si>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</si>
  <si>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</si>
  <si>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</si>
  <si>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</si>
  <si>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</si>
  <si>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</si>
  <si>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</si>
  <si>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</si>
  <si>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</si>
  <si>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</si>
  <si>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</si>
  <si>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</si>
  <si>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</si>
  <si>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</si>
  <si>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</si>
  <si>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</si>
  <si>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</si>
  <si>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</si>
  <si>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</si>
  <si>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</si>
  <si>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</si>
  <si>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</si>
  <si>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</si>
  <si>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</si>
  <si>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</si>
  <si>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</si>
  <si>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</si>
  <si>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</si>
  <si>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</si>
  <si>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</si>
  <si>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</si>
  <si>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</si>
  <si>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</si>
  <si>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</si>
  <si>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</si>
  <si>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</si>
  <si>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</si>
  <si>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</si>
  <si>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</si>
  <si>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</si>
  <si>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</si>
  <si>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</si>
  <si>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</si>
  <si>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</si>
  <si>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</si>
  <si>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</si>
  <si>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</si>
  <si>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</si>
  <si>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</si>
  <si>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</si>
  <si>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</si>
  <si>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</si>
  <si>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</si>
  <si>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</si>
  <si>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</si>
  <si>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</si>
  <si>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</si>
  <si>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</si>
  <si>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</si>
  <si>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</si>
  <si>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</si>
  <si>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</si>
  <si>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</si>
  <si>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</si>
  <si>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</si>
  <si>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</si>
  <si>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</si>
  <si>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</si>
  <si>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</si>
  <si>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</si>
  <si>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</si>
  <si>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</si>
  <si>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</si>
  <si>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</si>
  <si>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</si>
  <si>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</si>
  <si>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</si>
  <si>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</si>
  <si>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</si>
  <si>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</si>
  <si>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</si>
  <si>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</si>
  <si>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</si>
  <si>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</si>
  <si>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</si>
  <si>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</si>
  <si>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</si>
  <si>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</si>
  <si>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</si>
  <si>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</si>
  <si>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</si>
  <si>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</si>
  <si>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</si>
  <si>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</si>
  <si>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</si>
  <si>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</si>
  <si>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</si>
  <si>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</si>
  <si>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</si>
  <si>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</si>
  <si>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</si>
  <si>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</si>
  <si>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</si>
  <si>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</si>
  <si>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</si>
  <si>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</si>
  <si>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</si>
  <si>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</si>
  <si>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</si>
  <si>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</si>
  <si>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</si>
  <si>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</si>
  <si>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</si>
  <si>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</si>
  <si>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</si>
  <si>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</si>
  <si>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</si>
  <si>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</si>
  <si>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</si>
  <si>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</si>
  <si>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</si>
  <si>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</si>
  <si>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</si>
  <si>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</si>
  <si>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</si>
  <si>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</si>
  <si>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</si>
  <si>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</si>
  <si>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</si>
  <si>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</si>
  <si>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</si>
  <si>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</si>
  <si>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</si>
  <si>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</si>
  <si>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</si>
  <si>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</si>
  <si>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</si>
  <si>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</si>
  <si>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</si>
  <si>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</si>
  <si>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</si>
  <si>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</si>
  <si>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</si>
  <si>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</si>
  <si>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</si>
  <si>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</si>
  <si>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</si>
  <si>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</si>
  <si>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</si>
  <si>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</si>
  <si>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</si>
  <si>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</si>
  <si>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</si>
  <si>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</si>
  <si>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</si>
  <si>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</si>
  <si>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</si>
  <si>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</si>
  <si>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</si>
  <si>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</si>
  <si>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</si>
  <si>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</si>
  <si>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</si>
  <si>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</si>
  <si>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</si>
  <si>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</si>
  <si>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</si>
  <si>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</si>
  <si>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</si>
  <si>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</si>
  <si>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</si>
  <si>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</si>
  <si>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</si>
  <si>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</si>
  <si>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</si>
  <si>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</si>
  <si>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</si>
  <si>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</si>
  <si>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</si>
  <si>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</si>
  <si>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</si>
  <si>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</si>
  <si>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</si>
  <si>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</si>
  <si>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</si>
  <si>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</si>
  <si>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</si>
  <si>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</si>
  <si>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</si>
  <si>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</si>
  <si>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</si>
  <si>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</si>
  <si>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</si>
  <si>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</si>
  <si>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</si>
  <si>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</si>
  <si>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</si>
  <si>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</si>
  <si>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</si>
  <si>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</si>
  <si>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</si>
  <si>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</si>
  <si>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</si>
  <si>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</si>
  <si>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</si>
  <si>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</si>
  <si>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</si>
  <si>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</si>
  <si>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</si>
  <si>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</si>
  <si>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</si>
  <si>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</si>
  <si>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</si>
  <si>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</si>
  <si>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</si>
  <si>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</si>
  <si>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</si>
  <si>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</si>
  <si>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</si>
  <si>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</si>
  <si>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</si>
  <si>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</si>
  <si>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</si>
  <si>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</si>
  <si>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</si>
  <si>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</si>
  <si>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</si>
  <si>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</si>
  <si>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</si>
  <si>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</si>
  <si>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</si>
  <si>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</si>
  <si>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</si>
  <si>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</si>
  <si>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</si>
  <si>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</si>
  <si>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</si>
  <si>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</si>
  <si>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</si>
  <si>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</si>
  <si>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</si>
  <si>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</si>
  <si>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</si>
  <si>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</si>
  <si>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</si>
  <si>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</si>
  <si>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</si>
  <si>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</si>
  <si>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</si>
  <si>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</si>
  <si>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</si>
  <si>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</si>
  <si>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</si>
  <si>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</si>
  <si>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</si>
  <si>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</si>
  <si>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</si>
  <si>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</si>
  <si>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</si>
  <si>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</si>
  <si>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</si>
  <si>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</si>
  <si>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</si>
  <si>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</si>
  <si>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</si>
  <si>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</si>
  <si>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</si>
  <si>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</si>
  <si>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</si>
  <si>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</si>
  <si>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</si>
  <si>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</si>
  <si>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</si>
  <si>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</si>
  <si>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</si>
  <si>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</si>
  <si>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</si>
  <si>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</si>
  <si>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</si>
  <si>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</si>
  <si>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</si>
  <si>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</si>
  <si>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</si>
  <si>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</si>
  <si>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</si>
  <si>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</si>
  <si>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</si>
  <si>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</si>
  <si>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</si>
  <si>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2024/10/15</t>
  </si>
  <si>
    <t>11:04</t>
  </si>
  <si>
    <t>10:46</t>
  </si>
  <si>
    <t>11:25</t>
  </si>
  <si>
    <t>09:39</t>
  </si>
  <si>
    <t>10:23</t>
  </si>
  <si>
    <t>10:09</t>
  </si>
  <si>
    <t>0.00005未満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</si>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</sst>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F77" sqref="F77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3">
        <f>EDATE(演算タグ!B1,-3)</f>
        <v>45474</v>
      </c>
      <c r="B2" s="223"/>
      <c r="C2" s="224">
        <f>演算タグ!B1</f>
        <v>45566</v>
      </c>
      <c r="D2" s="224"/>
    </row>
    <row r="3" spans="1:15" ht="10.15" customHeight="1" thickBot="1"/>
    <row r="4" spans="1:15" ht="11.1" customHeight="1">
      <c r="A4" s="35"/>
      <c r="B4" s="36"/>
      <c r="C4" s="37" t="s">
        <v>87</v>
      </c>
      <c r="D4" s="225" t="s">
        <v>348</v>
      </c>
      <c r="E4" s="219" t="s">
        <v>376</v>
      </c>
      <c r="F4" s="201" t="s">
        <v>374</v>
      </c>
      <c r="G4" s="201" t="s">
        <v>352</v>
      </c>
      <c r="H4" s="203" t="s">
        <v>353</v>
      </c>
      <c r="I4" s="201" t="s">
        <v>357</v>
      </c>
      <c r="J4" s="217"/>
      <c r="K4" s="201"/>
      <c r="L4" s="203"/>
      <c r="M4" s="201"/>
      <c r="N4" s="205"/>
      <c r="O4" s="207"/>
    </row>
    <row r="5" spans="1:15" ht="11.1" customHeight="1">
      <c r="A5" s="38"/>
      <c r="B5" s="39"/>
      <c r="C5" s="40"/>
      <c r="D5" s="226"/>
      <c r="E5" s="220"/>
      <c r="F5" s="202"/>
      <c r="G5" s="202"/>
      <c r="H5" s="204"/>
      <c r="I5" s="202"/>
      <c r="J5" s="218"/>
      <c r="K5" s="202"/>
      <c r="L5" s="204"/>
      <c r="M5" s="202"/>
      <c r="N5" s="206"/>
      <c r="O5" s="208"/>
    </row>
    <row r="6" spans="1:15" ht="11.1" customHeight="1">
      <c r="A6" s="38"/>
      <c r="B6" s="41"/>
      <c r="C6" s="42" t="s">
        <v>88</v>
      </c>
      <c r="D6" s="231" t="s">
        <v>350</v>
      </c>
      <c r="E6" s="215" t="s">
        <v>379</v>
      </c>
      <c r="F6" s="227" t="s">
        <v>375</v>
      </c>
      <c r="G6" s="227" t="s">
        <v>380</v>
      </c>
      <c r="H6" s="229" t="s">
        <v>355</v>
      </c>
      <c r="I6" s="227" t="s">
        <v>358</v>
      </c>
      <c r="J6" s="229"/>
      <c r="K6" s="227"/>
      <c r="L6" s="199"/>
      <c r="M6" s="213"/>
      <c r="N6" s="209"/>
      <c r="O6" s="211"/>
    </row>
    <row r="7" spans="1:15" ht="11.1" customHeight="1" thickBot="1">
      <c r="A7" s="45" t="s">
        <v>85</v>
      </c>
      <c r="B7" s="46" t="s">
        <v>86</v>
      </c>
      <c r="C7" s="47"/>
      <c r="D7" s="232"/>
      <c r="E7" s="216"/>
      <c r="F7" s="228"/>
      <c r="G7" s="228"/>
      <c r="H7" s="230"/>
      <c r="I7" s="228"/>
      <c r="J7" s="230"/>
      <c r="K7" s="228"/>
      <c r="L7" s="200"/>
      <c r="M7" s="214"/>
      <c r="N7" s="210"/>
      <c r="O7" s="212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85"/>
      <c r="O9" s="195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389</v>
      </c>
      <c r="E12" s="68" t="s">
        <v>389</v>
      </c>
      <c r="F12" s="68" t="s">
        <v>389</v>
      </c>
      <c r="G12" s="68" t="s">
        <v>389</v>
      </c>
      <c r="H12" s="68" t="s">
        <v>389</v>
      </c>
      <c r="I12" s="68" t="s">
        <v>389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17.5</v>
      </c>
      <c r="E13" s="70">
        <v>19</v>
      </c>
      <c r="F13" s="70">
        <v>20</v>
      </c>
      <c r="G13" s="70">
        <v>18</v>
      </c>
      <c r="H13" s="70">
        <v>17.2</v>
      </c>
      <c r="I13" s="70">
        <v>19.5</v>
      </c>
      <c r="J13" s="70"/>
      <c r="K13" s="70"/>
      <c r="L13" s="70"/>
      <c r="M13" s="70"/>
      <c r="N13" s="186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18</v>
      </c>
      <c r="E14" s="77">
        <v>23</v>
      </c>
      <c r="F14" s="77">
        <v>16.100000000000001</v>
      </c>
      <c r="G14" s="77">
        <v>21</v>
      </c>
      <c r="H14" s="77">
        <v>15.7</v>
      </c>
      <c r="I14" s="77">
        <v>22.2</v>
      </c>
      <c r="J14" s="77"/>
      <c r="K14" s="77"/>
      <c r="L14" s="77"/>
      <c r="M14" s="77"/>
      <c r="N14" s="187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8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89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398</v>
      </c>
      <c r="E19" s="94" t="s">
        <v>398</v>
      </c>
      <c r="F19" s="94" t="s">
        <v>398</v>
      </c>
      <c r="G19" s="94" t="s">
        <v>398</v>
      </c>
      <c r="H19" s="94" t="s">
        <v>398</v>
      </c>
      <c r="I19" s="94" t="s">
        <v>398</v>
      </c>
      <c r="J19" s="94"/>
      <c r="K19" s="94"/>
      <c r="L19" s="94"/>
      <c r="M19" s="94"/>
      <c r="N19" s="190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1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1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1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1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1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400</v>
      </c>
      <c r="E25" s="96" t="s">
        <v>400</v>
      </c>
      <c r="F25" s="96" t="s">
        <v>400</v>
      </c>
      <c r="G25" s="96" t="s">
        <v>400</v>
      </c>
      <c r="H25" s="96" t="s">
        <v>400</v>
      </c>
      <c r="I25" s="96" t="s">
        <v>400</v>
      </c>
      <c r="J25" s="96"/>
      <c r="K25" s="96"/>
      <c r="L25" s="96"/>
      <c r="M25" s="96"/>
      <c r="N25" s="191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0.12</v>
      </c>
      <c r="E26" s="98">
        <v>0.12</v>
      </c>
      <c r="F26" s="98">
        <v>0.22</v>
      </c>
      <c r="G26" s="98">
        <v>0.22</v>
      </c>
      <c r="H26" s="98">
        <v>0.39</v>
      </c>
      <c r="I26" s="98">
        <v>0.41</v>
      </c>
      <c r="J26" s="98"/>
      <c r="K26" s="98"/>
      <c r="L26" s="98"/>
      <c r="M26" s="98"/>
      <c r="N26" s="192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 t="s">
        <v>401</v>
      </c>
      <c r="E27" s="98" t="s">
        <v>401</v>
      </c>
      <c r="F27" s="98" t="s">
        <v>401</v>
      </c>
      <c r="G27" s="98" t="s">
        <v>401</v>
      </c>
      <c r="H27" s="98" t="s">
        <v>401</v>
      </c>
      <c r="I27" s="98" t="s">
        <v>401</v>
      </c>
      <c r="J27" s="98"/>
      <c r="K27" s="98"/>
      <c r="L27" s="98"/>
      <c r="M27" s="98"/>
      <c r="N27" s="192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2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89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1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1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1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1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1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1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>
        <v>0.1</v>
      </c>
      <c r="E36" s="98">
        <v>0.1</v>
      </c>
      <c r="F36" s="98">
        <v>0.1</v>
      </c>
      <c r="G36" s="98">
        <v>0.11</v>
      </c>
      <c r="H36" s="98">
        <v>0.1</v>
      </c>
      <c r="I36" s="98">
        <v>0.1</v>
      </c>
      <c r="J36" s="98"/>
      <c r="K36" s="98"/>
      <c r="L36" s="98"/>
      <c r="M36" s="98"/>
      <c r="N36" s="192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402</v>
      </c>
      <c r="G37" s="96" t="s">
        <v>402</v>
      </c>
      <c r="H37" s="96" t="s">
        <v>381</v>
      </c>
      <c r="I37" s="96" t="s">
        <v>381</v>
      </c>
      <c r="J37" s="96"/>
      <c r="K37" s="96"/>
      <c r="L37" s="96"/>
      <c r="M37" s="96"/>
      <c r="N37" s="191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1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402</v>
      </c>
      <c r="G39" s="96">
        <v>2E-3</v>
      </c>
      <c r="H39" s="96" t="s">
        <v>381</v>
      </c>
      <c r="I39" s="96" t="s">
        <v>381</v>
      </c>
      <c r="J39" s="96"/>
      <c r="K39" s="96"/>
      <c r="L39" s="96"/>
      <c r="M39" s="96"/>
      <c r="N39" s="191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1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400</v>
      </c>
      <c r="E41" s="96" t="s">
        <v>400</v>
      </c>
      <c r="F41" s="96" t="s">
        <v>400</v>
      </c>
      <c r="G41" s="96" t="s">
        <v>400</v>
      </c>
      <c r="H41" s="96" t="s">
        <v>400</v>
      </c>
      <c r="I41" s="96" t="s">
        <v>400</v>
      </c>
      <c r="J41" s="96"/>
      <c r="K41" s="96"/>
      <c r="L41" s="96"/>
      <c r="M41" s="96"/>
      <c r="N41" s="191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1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402</v>
      </c>
      <c r="G43" s="96">
        <v>3.0000000000000001E-3</v>
      </c>
      <c r="H43" s="96" t="s">
        <v>381</v>
      </c>
      <c r="I43" s="96" t="s">
        <v>381</v>
      </c>
      <c r="J43" s="96"/>
      <c r="K43" s="96"/>
      <c r="L43" s="96"/>
      <c r="M43" s="96"/>
      <c r="N43" s="191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1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1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1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1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2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2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1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86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1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6.1</v>
      </c>
      <c r="G53" s="70">
        <v>4.9000000000000004</v>
      </c>
      <c r="H53" s="70">
        <v>2.2000000000000002</v>
      </c>
      <c r="I53" s="70">
        <v>2.4</v>
      </c>
      <c r="J53" s="70"/>
      <c r="K53" s="70"/>
      <c r="L53" s="70"/>
      <c r="M53" s="70"/>
      <c r="N53" s="186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86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2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3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3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>
        <v>2E-3</v>
      </c>
      <c r="E59" s="96">
        <v>3.0000000000000001E-3</v>
      </c>
      <c r="F59" s="96">
        <v>3.0000000000000001E-3</v>
      </c>
      <c r="G59" s="96" t="s">
        <v>402</v>
      </c>
      <c r="H59" s="96" t="s">
        <v>402</v>
      </c>
      <c r="I59" s="96" t="s">
        <v>402</v>
      </c>
      <c r="J59" s="96"/>
      <c r="K59" s="96"/>
      <c r="L59" s="96"/>
      <c r="M59" s="96"/>
      <c r="N59" s="191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89"/>
      <c r="O60" s="162"/>
    </row>
    <row r="61" spans="1:15" ht="10.5" customHeight="1">
      <c r="A61" s="87">
        <v>46</v>
      </c>
      <c r="B61" s="64" t="s">
        <v>347</v>
      </c>
      <c r="C61" s="90" t="s">
        <v>78</v>
      </c>
      <c r="D61" s="70" t="s">
        <v>403</v>
      </c>
      <c r="E61" s="70" t="s">
        <v>403</v>
      </c>
      <c r="F61" s="70">
        <v>0.2</v>
      </c>
      <c r="G61" s="70">
        <v>0.3</v>
      </c>
      <c r="H61" s="70">
        <v>0.2</v>
      </c>
      <c r="I61" s="70">
        <v>0.3</v>
      </c>
      <c r="J61" s="70"/>
      <c r="K61" s="70"/>
      <c r="L61" s="70"/>
      <c r="M61" s="70"/>
      <c r="N61" s="186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7.4</v>
      </c>
      <c r="E62" s="70">
        <v>7.2</v>
      </c>
      <c r="F62" s="70">
        <v>7.2</v>
      </c>
      <c r="G62" s="70">
        <v>7.3</v>
      </c>
      <c r="H62" s="70">
        <v>6.7</v>
      </c>
      <c r="I62" s="70">
        <v>7.1</v>
      </c>
      <c r="J62" s="70"/>
      <c r="K62" s="70"/>
      <c r="L62" s="70"/>
      <c r="M62" s="70"/>
      <c r="N62" s="186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 t="s">
        <v>405</v>
      </c>
      <c r="G65" s="70" t="s">
        <v>405</v>
      </c>
      <c r="H65" s="70" t="s">
        <v>405</v>
      </c>
      <c r="I65" s="70" t="s">
        <v>405</v>
      </c>
      <c r="J65" s="70"/>
      <c r="K65" s="70"/>
      <c r="L65" s="70"/>
      <c r="M65" s="70"/>
      <c r="N65" s="186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4"/>
      <c r="O66" s="167"/>
    </row>
    <row r="67" spans="1:15" ht="11.1" customHeight="1" thickBot="1">
      <c r="B67" s="111"/>
      <c r="C67" s="33"/>
      <c r="N67" s="170"/>
    </row>
    <row r="68" spans="1:15" ht="11.1" customHeight="1" thickTop="1">
      <c r="A68" s="221">
        <f>EDATE(演算タグ!B1,-3)</f>
        <v>45474</v>
      </c>
      <c r="B68" s="221"/>
      <c r="C68" s="222">
        <f>演算タグ!B1</f>
        <v>45566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1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89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1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89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1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1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1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1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86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0.8</v>
      </c>
      <c r="H81" s="70">
        <v>1</v>
      </c>
      <c r="I81" s="70">
        <v>0.6</v>
      </c>
      <c r="J81" s="70"/>
      <c r="K81" s="70"/>
      <c r="L81" s="70"/>
      <c r="M81" s="70"/>
      <c r="N81" s="186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86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1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86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1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1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86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86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7.4</v>
      </c>
      <c r="E91" s="70">
        <v>7.2</v>
      </c>
      <c r="F91" s="70">
        <v>7.2</v>
      </c>
      <c r="G91" s="70">
        <v>7.3</v>
      </c>
      <c r="H91" s="70">
        <v>6.7</v>
      </c>
      <c r="I91" s="70">
        <v>7.1</v>
      </c>
      <c r="J91" s="70"/>
      <c r="K91" s="70"/>
      <c r="L91" s="70"/>
      <c r="M91" s="70"/>
      <c r="N91" s="186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86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1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2"/>
      <c r="O95" s="165"/>
    </row>
    <row r="96" spans="1:15" ht="11.1" customHeight="1" thickBot="1">
      <c r="A96" s="132">
        <v>27</v>
      </c>
      <c r="B96" s="133" t="s">
        <v>176</v>
      </c>
      <c r="C96" s="107" t="s">
        <v>360</v>
      </c>
      <c r="D96" s="181" t="s">
        <v>381</v>
      </c>
      <c r="E96" s="181" t="s">
        <v>381</v>
      </c>
      <c r="F96" s="181" t="s">
        <v>381</v>
      </c>
      <c r="G96" s="181" t="s">
        <v>381</v>
      </c>
      <c r="H96" s="181" t="s">
        <v>381</v>
      </c>
      <c r="I96" s="181" t="s">
        <v>381</v>
      </c>
      <c r="J96" s="181"/>
      <c r="K96" s="181"/>
      <c r="L96" s="181"/>
      <c r="M96" s="181"/>
      <c r="N96" s="196"/>
      <c r="O96" s="182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197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86"/>
      <c r="O99" s="126"/>
    </row>
    <row r="100" spans="1:15" ht="11.1" customHeight="1">
      <c r="A100" s="87">
        <v>3</v>
      </c>
      <c r="B100" s="141" t="s">
        <v>59</v>
      </c>
      <c r="C100" s="159" t="s">
        <v>362</v>
      </c>
      <c r="D100" s="70">
        <v>3</v>
      </c>
      <c r="E100" s="70">
        <v>3.6</v>
      </c>
      <c r="F100" s="70">
        <v>4.9000000000000004</v>
      </c>
      <c r="G100" s="70">
        <v>4.2</v>
      </c>
      <c r="H100" s="70">
        <v>4.7</v>
      </c>
      <c r="I100" s="70">
        <v>4.8</v>
      </c>
      <c r="J100" s="70"/>
      <c r="K100" s="70"/>
      <c r="L100" s="70"/>
      <c r="M100" s="70"/>
      <c r="N100" s="186"/>
      <c r="O100" s="126"/>
    </row>
    <row r="101" spans="1:15" ht="11.1" customHeight="1">
      <c r="A101" s="87">
        <v>4</v>
      </c>
      <c r="B101" s="141" t="s">
        <v>219</v>
      </c>
      <c r="C101" s="159" t="s">
        <v>360</v>
      </c>
      <c r="D101" s="98">
        <v>0.12</v>
      </c>
      <c r="E101" s="98">
        <v>0.12</v>
      </c>
      <c r="F101" s="98">
        <v>0.22</v>
      </c>
      <c r="G101" s="98">
        <v>0.22</v>
      </c>
      <c r="H101" s="98">
        <v>0.39</v>
      </c>
      <c r="I101" s="98">
        <v>0.41</v>
      </c>
      <c r="J101" s="98"/>
      <c r="K101" s="98"/>
      <c r="L101" s="98"/>
      <c r="M101" s="98"/>
      <c r="N101" s="192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98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1">
        <f>EDATE(演算タグ!B1,-3)</f>
        <v>45474</v>
      </c>
      <c r="B130" s="221"/>
      <c r="C130" s="222">
        <f>演算タグ!B1</f>
        <v>45566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conditionalFormatting sqref="O17 G17:H17 D17:E17 J17">
    <cfRule type="beginsWith" dxfId="203" priority="1494" operator="beginsWith" text="検出">
      <formula>LEFT(D17,LEN("検出"))="検出"</formula>
    </cfRule>
  </conditionalFormatting>
  <conditionalFormatting sqref="D63:E63 G63:J63">
    <cfRule type="containsText" dxfId="202" priority="1481" operator="containsText" text="あり">
      <formula>NOT(ISERROR(SEARCH("あり",D63)))</formula>
    </cfRule>
  </conditionalFormatting>
  <conditionalFormatting sqref="D64:E64 G64:J64">
    <cfRule type="expression" dxfId="201" priority="163">
      <formula>D$64=""</formula>
    </cfRule>
    <cfRule type="notContainsText" dxfId="200" priority="1797" operator="notContains" text="異常なし">
      <formula>ISERROR(SEARCH("異常なし",D64))</formula>
    </cfRule>
  </conditionalFormatting>
  <conditionalFormatting sqref="J21">
    <cfRule type="containsText" dxfId="199" priority="1790" operator="containsText" text="0.001未満">
      <formula>NOT(ISERROR(SEARCH("0.001未満",J21)))</formula>
    </cfRule>
  </conditionalFormatting>
  <conditionalFormatting sqref="G21">
    <cfRule type="containsText" dxfId="198" priority="1764" operator="containsText" text="0.001未満">
      <formula>NOT(ISERROR(SEARCH("0.001未満",G21)))</formula>
    </cfRule>
  </conditionalFormatting>
  <conditionalFormatting sqref="D21">
    <cfRule type="containsText" dxfId="197" priority="1763" operator="containsText" text="0.001未満">
      <formula>NOT(ISERROR(SEARCH("0.001未満",D21)))</formula>
    </cfRule>
  </conditionalFormatting>
  <conditionalFormatting sqref="E21">
    <cfRule type="containsText" dxfId="196" priority="1762" operator="containsText" text="0.001未満">
      <formula>NOT(ISERROR(SEARCH("0.001未満",E21)))</formula>
    </cfRule>
  </conditionalFormatting>
  <conditionalFormatting sqref="H21">
    <cfRule type="containsText" dxfId="195" priority="1761" operator="containsText" text="0.001未満">
      <formula>NOT(ISERROR(SEARCH("0.001未満",H21)))</formula>
    </cfRule>
  </conditionalFormatting>
  <conditionalFormatting sqref="O21">
    <cfRule type="containsText" dxfId="194" priority="1752" operator="containsText" text="0.001未満">
      <formula>NOT(ISERROR(SEARCH("0.001未満",O21)))</formula>
    </cfRule>
  </conditionalFormatting>
  <conditionalFormatting sqref="O104 G104:H104 D104:E105 J104:J105">
    <cfRule type="beginsWith" dxfId="193" priority="1493" operator="beginsWith" text="検出">
      <formula>LEFT(D104,LEN("検出"))="検出"</formula>
    </cfRule>
  </conditionalFormatting>
  <conditionalFormatting sqref="O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O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O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O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O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O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O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O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O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O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O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O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O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O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O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O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O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O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O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O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O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O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O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O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O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O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O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O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O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O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O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O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O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O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O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O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O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O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O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O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O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O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O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O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O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O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O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365</v>
      </c>
      <c r="AI3" s="179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9"/>
    </row>
    <row r="5" spans="1:35" ht="19.5" thickBot="1">
      <c r="A5" t="s">
        <v>184</v>
      </c>
      <c r="B5">
        <v>5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0">
        <f>INDEX(C41:AG41,MATCH(MAX(C41:AG41)+1,C41:AG41,1))</f>
        <v>2</v>
      </c>
      <c r="AI6" s="180">
        <f>AH6*1</f>
        <v>2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382</v>
      </c>
      <c r="D32" t="s">
        <v>383</v>
      </c>
      <c r="E32" t="s">
        <v>384</v>
      </c>
      <c r="F32" t="s">
        <v>385</v>
      </c>
      <c r="G32" t="s">
        <v>386</v>
      </c>
      <c r="H32" t="s">
        <v>387</v>
      </c>
      <c r="I32" t="s">
        <v>386</v>
      </c>
      <c r="J32" t="s">
        <v>386</v>
      </c>
      <c r="K32" t="s">
        <v>388</v>
      </c>
      <c r="L32" t="s">
        <v>382</v>
      </c>
      <c r="M32" t="s">
        <v>382</v>
      </c>
      <c r="N32" t="s">
        <v>382</v>
      </c>
      <c r="O32" t="s">
        <v>382</v>
      </c>
      <c r="P32" t="s">
        <v>383</v>
      </c>
      <c r="Q32" t="s">
        <v>389</v>
      </c>
      <c r="R32" t="s">
        <v>389</v>
      </c>
      <c r="S32" t="s">
        <v>390</v>
      </c>
      <c r="T32" t="s">
        <v>389</v>
      </c>
      <c r="U32" t="s">
        <v>386</v>
      </c>
      <c r="V32" t="s">
        <v>390</v>
      </c>
      <c r="W32" t="s">
        <v>382</v>
      </c>
      <c r="X32" t="s">
        <v>390</v>
      </c>
      <c r="Y32" t="s">
        <v>386</v>
      </c>
      <c r="Z32" t="s">
        <v>390</v>
      </c>
      <c r="AA32" t="s">
        <v>390</v>
      </c>
      <c r="AB32" t="s">
        <v>389</v>
      </c>
      <c r="AC32" t="s">
        <v>389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曇/雨</v>
      </c>
      <c r="F37" s="2" t="str">
        <f t="shared" si="0"/>
        <v>雨|曇</v>
      </c>
      <c r="G37" s="2" t="str">
        <f t="shared" si="0"/>
        <v>曇|雨</v>
      </c>
      <c r="H37" s="2" t="str">
        <f t="shared" si="0"/>
        <v>雨|晴</v>
      </c>
      <c r="I37" s="2" t="str">
        <f t="shared" si="0"/>
        <v>曇|雨</v>
      </c>
      <c r="J37" s="2" t="str">
        <f t="shared" si="0"/>
        <v>曇|雨</v>
      </c>
      <c r="K37" s="2" t="str">
        <f t="shared" si="0"/>
        <v>雨/曇</v>
      </c>
      <c r="L37" s="2" t="str">
        <f t="shared" si="0"/>
        <v>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</v>
      </c>
      <c r="R37" s="2" t="str">
        <f t="shared" si="0"/>
        <v>曇</v>
      </c>
      <c r="S37" s="2" t="str">
        <f t="shared" si="0"/>
        <v>晴/曇</v>
      </c>
      <c r="T37" s="2" t="str">
        <f t="shared" si="0"/>
        <v>曇</v>
      </c>
      <c r="U37" s="2" t="str">
        <f t="shared" si="0"/>
        <v>曇|雨</v>
      </c>
      <c r="V37" s="2" t="str">
        <f t="shared" si="0"/>
        <v>晴/曇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曇|雨</v>
      </c>
      <c r="Z37" s="2" t="str">
        <f t="shared" si="0"/>
        <v>晴/曇</v>
      </c>
      <c r="AA37" s="2" t="str">
        <f t="shared" si="0"/>
        <v>晴/曇</v>
      </c>
      <c r="AB37" s="2" t="str">
        <f t="shared" si="0"/>
        <v>曇</v>
      </c>
      <c r="AC37" s="2" t="str">
        <f t="shared" si="0"/>
        <v>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8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9</v>
      </c>
      <c r="F41" s="2">
        <f>IF(F37="","",VLOOKUP(F37,変換!$B$31:$C$58,2,FALSE))</f>
        <v>24</v>
      </c>
      <c r="G41" s="2">
        <f>IF(G37="","",VLOOKUP(G37,変換!$B$31:$C$58,2,FALSE))</f>
        <v>21</v>
      </c>
      <c r="H41" s="2">
        <f>IF(H37="","",VLOOKUP(H37,変換!$B$31:$C$58,2,FALSE))</f>
        <v>23</v>
      </c>
      <c r="I41" s="2">
        <f>IF(I37="","",VLOOKUP(I37,変換!$B$31:$C$58,2,FALSE))</f>
        <v>21</v>
      </c>
      <c r="J41" s="2">
        <f>IF(J37="","",VLOOKUP(J37,変換!$B$31:$C$58,2,FALSE))</f>
        <v>21</v>
      </c>
      <c r="K41" s="2">
        <f>IF(K37="","",VLOOKUP(K37,変換!$B$31:$C$58,2,FALSE))</f>
        <v>12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</v>
      </c>
      <c r="R41" s="2">
        <f>IF(R37="","",VLOOKUP(R37,変換!$B$31:$C$58,2,FALSE))</f>
        <v>2</v>
      </c>
      <c r="S41" s="2">
        <f>IF(S37="","",VLOOKUP(S37,変換!$B$31:$C$58,2,FALSE))</f>
        <v>5</v>
      </c>
      <c r="T41" s="2">
        <f>IF(T37="","",VLOOKUP(T37,変換!$B$31:$C$58,2,FALSE))</f>
        <v>2</v>
      </c>
      <c r="U41" s="2">
        <f>IF(U37="","",VLOOKUP(U37,変換!$B$31:$C$58,2,FALSE))</f>
        <v>21</v>
      </c>
      <c r="V41" s="2">
        <f>IF(V37="","",VLOOKUP(V37,変換!$B$31:$C$58,2,FALSE))</f>
        <v>5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21</v>
      </c>
      <c r="Z41" s="2">
        <f>IF(Z37="","",VLOOKUP(Z37,変換!$B$31:$C$58,2,FALSE))</f>
        <v>5</v>
      </c>
      <c r="AA41" s="2">
        <f>IF(AA37="","",VLOOKUP(AA37,変換!$B$31:$C$58,2,FALSE))</f>
        <v>5</v>
      </c>
      <c r="AB41" s="2">
        <f>IF(AB37="","",VLOOKUP(AB37,変換!$B$31:$C$58,2,FALSE))</f>
        <v>2</v>
      </c>
      <c r="AC41" s="2">
        <f>IF(AC37="","",VLOOKUP(AC37,変換!$B$31:$C$58,2,FALSE))</f>
        <v>2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363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45566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4" t="s">
        <v>349</v>
      </c>
      <c r="E4" s="235"/>
      <c r="F4" s="238" t="s">
        <v>377</v>
      </c>
      <c r="G4" s="239"/>
      <c r="H4" s="244" t="s">
        <v>373</v>
      </c>
      <c r="I4" s="245"/>
      <c r="J4" s="244" t="s">
        <v>351</v>
      </c>
      <c r="K4" s="245"/>
      <c r="L4" s="244" t="s">
        <v>354</v>
      </c>
      <c r="M4" s="245"/>
      <c r="N4" s="244" t="s">
        <v>356</v>
      </c>
      <c r="O4" s="245"/>
      <c r="P4" s="238"/>
      <c r="Q4" s="242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6"/>
      <c r="E5" s="237"/>
      <c r="F5" s="240"/>
      <c r="G5" s="241"/>
      <c r="H5" s="246"/>
      <c r="I5" s="247"/>
      <c r="J5" s="246"/>
      <c r="K5" s="247"/>
      <c r="L5" s="246"/>
      <c r="M5" s="247"/>
      <c r="N5" s="246"/>
      <c r="O5" s="247"/>
      <c r="P5" s="240"/>
      <c r="Q5" s="243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15"/>
      <c r="G6" s="44"/>
      <c r="H6" s="227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199"/>
      <c r="U6" s="43"/>
      <c r="V6" s="213"/>
      <c r="W6" s="43"/>
      <c r="X6" s="21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28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0"/>
      <c r="U7" s="48" t="s">
        <v>124</v>
      </c>
      <c r="V7" s="214"/>
      <c r="W7" s="48" t="s">
        <v>124</v>
      </c>
      <c r="X7" s="21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20241015</v>
      </c>
      <c r="E9" s="59" t="str">
        <f>IF(手入力!C3="",REPLACE(D9,5,0,"/"),REPLACE(手入力!C3,5,0,"/"))</f>
        <v>2024/1015</v>
      </c>
      <c r="F9" s="58">
        <v>20241015</v>
      </c>
      <c r="G9" s="59" t="str">
        <f>IF(手入力!D3="",REPLACE(F9,5,0,"/"),REPLACE(手入力!D3,5,0,"/"))</f>
        <v>2024/1015</v>
      </c>
      <c r="H9" s="58">
        <v>20241015</v>
      </c>
      <c r="I9" s="59" t="str">
        <f>IF(手入力!E3="",REPLACE(H9,5,0,"/"),REPLACE(手入力!E3,5,0,"/"))</f>
        <v>2024/1015</v>
      </c>
      <c r="J9" s="58">
        <v>20241015</v>
      </c>
      <c r="K9" s="59" t="str">
        <f>IF(手入力!F3="",REPLACE(J9,5,0,"/"),REPLACE(手入力!F3,5,0,"/"))</f>
        <v>2024/1015</v>
      </c>
      <c r="L9" s="58">
        <v>20241015</v>
      </c>
      <c r="M9" s="59" t="str">
        <f>IF(手入力!G3="",REPLACE(L9,5,0,"/"),REPLACE(手入力!G3,5,0,"/"))</f>
        <v>2024/1015</v>
      </c>
      <c r="N9" s="58">
        <v>20241015</v>
      </c>
      <c r="O9" s="59" t="str">
        <f>IF(手入力!H3="",REPLACE(N9,5,0,"/"),REPLACE(手入力!H3,5,0,"/"))</f>
        <v>2024/1015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1104</v>
      </c>
      <c r="E10" s="67" t="str">
        <f>TEXT(D10,"0000")</f>
        <v>1104</v>
      </c>
      <c r="F10" s="68">
        <v>1046</v>
      </c>
      <c r="G10" s="67" t="str">
        <f>TEXT(F10,"0000")</f>
        <v>1046</v>
      </c>
      <c r="H10" s="68">
        <v>1125</v>
      </c>
      <c r="I10" s="67" t="str">
        <f>TEXT(H10,"0000")</f>
        <v>1125</v>
      </c>
      <c r="J10" s="68">
        <v>939</v>
      </c>
      <c r="K10" s="67" t="str">
        <f>TEXT(J10,"0000")</f>
        <v>0939</v>
      </c>
      <c r="L10" s="68">
        <v>1023</v>
      </c>
      <c r="M10" s="67" t="str">
        <f>TEXT(L10,"0000")</f>
        <v>1023</v>
      </c>
      <c r="N10" s="68">
        <v>1009</v>
      </c>
      <c r="O10" s="67" t="str">
        <f>TEXT(N10,"0000")</f>
        <v>1009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14</v>
      </c>
      <c r="F11" s="68" t="str">
        <f>IF(F$9=0,"",HLOOKUP(G11,天気タグ!$B$3:$AG$39,35))</f>
        <v>晴|曇</v>
      </c>
      <c r="G11" s="68">
        <f>IF(G9=0,"",(RIGHT(G9,2))-1)</f>
        <v>14</v>
      </c>
      <c r="H11" s="68" t="str">
        <f>IF(H$9=0,"",HLOOKUP(I11,天気タグ!$B$3:$AG$39,35))</f>
        <v>晴|曇</v>
      </c>
      <c r="I11" s="68">
        <f>IF(I9=0,"",(RIGHT(I9,2))-1)</f>
        <v>14</v>
      </c>
      <c r="J11" s="68" t="str">
        <f>IF(J$9=0,"",HLOOKUP(K11,天気タグ!$B$3:$AG$39,35))</f>
        <v>晴|曇</v>
      </c>
      <c r="K11" s="68">
        <f>IF(K9=0,"",(RIGHT(K9,2))-1)</f>
        <v>14</v>
      </c>
      <c r="L11" s="68" t="str">
        <f>IF(L$9=0,"",HLOOKUP(M11,天気タグ!$B$3:$AG$39,35))</f>
        <v>晴|曇</v>
      </c>
      <c r="M11" s="68">
        <f>IF(M9=0,"",(RIGHT(M9,2))-1)</f>
        <v>14</v>
      </c>
      <c r="N11" s="68" t="str">
        <f>IF(N$9=0,"",HLOOKUP(O11,天気タグ!$B$3:$AG$39,35))</f>
        <v>晴|曇</v>
      </c>
      <c r="O11" s="68">
        <f>IF(O9=0,"",(RIGHT(O9,2))-1)</f>
        <v>14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</v>
      </c>
      <c r="E12" s="68">
        <f>IF(E9=0,"",RIGHT(E9,2)*1)</f>
        <v>15</v>
      </c>
      <c r="F12" s="68" t="str">
        <f>IF(F$9=0,"",HLOOKUP(G12,天気タグ!$B$3:$AG$39,35))</f>
        <v>曇</v>
      </c>
      <c r="G12" s="68">
        <f>IF(G9=0,"",RIGHT(G9,2)*1)</f>
        <v>15</v>
      </c>
      <c r="H12" s="68" t="str">
        <f>IF(H$9=0,"",HLOOKUP(I12,天気タグ!$B$3:$AG$39,35))</f>
        <v>曇</v>
      </c>
      <c r="I12" s="68">
        <f>IF(I9=0,"",RIGHT(I9,2)*1)</f>
        <v>15</v>
      </c>
      <c r="J12" s="68" t="str">
        <f>IF(J$9=0,"",HLOOKUP(K12,天気タグ!$B$3:$AG$39,35))</f>
        <v>曇</v>
      </c>
      <c r="K12" s="68">
        <f>IF(K9=0,"",RIGHT(K9,2)*1)</f>
        <v>15</v>
      </c>
      <c r="L12" s="68" t="str">
        <f>IF(L$9=0,"",HLOOKUP(M12,天気タグ!$B$3:$AG$39,35))</f>
        <v>曇</v>
      </c>
      <c r="M12" s="68">
        <f>IF(M9=0,"",RIGHT(M9,2)*1)</f>
        <v>15</v>
      </c>
      <c r="N12" s="68" t="str">
        <f>IF(N$9=0,"",HLOOKUP(O12,天気タグ!$B$3:$AG$39,35))</f>
        <v>曇</v>
      </c>
      <c r="O12" s="68">
        <f>IF(O9=0,"",RIGHT(O9,2)*1)</f>
        <v>15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17.5</v>
      </c>
      <c r="E13" s="70"/>
      <c r="F13" s="70">
        <v>19</v>
      </c>
      <c r="G13" s="70"/>
      <c r="H13" s="70">
        <v>20</v>
      </c>
      <c r="I13" s="70"/>
      <c r="J13" s="70">
        <v>18</v>
      </c>
      <c r="K13" s="70"/>
      <c r="L13" s="70">
        <v>17.2</v>
      </c>
      <c r="M13" s="70"/>
      <c r="N13" s="70">
        <v>19.5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18</v>
      </c>
      <c r="E14" s="76"/>
      <c r="F14" s="77">
        <v>23</v>
      </c>
      <c r="G14" s="77"/>
      <c r="H14" s="77">
        <v>16.100000000000001</v>
      </c>
      <c r="I14" s="77"/>
      <c r="J14" s="77">
        <v>21</v>
      </c>
      <c r="K14" s="77"/>
      <c r="L14" s="77">
        <v>15.7</v>
      </c>
      <c r="M14" s="77"/>
      <c r="N14" s="77">
        <v>22.2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94">
        <v>0</v>
      </c>
      <c r="G19" s="67">
        <f t="shared" ref="G19:G23" si="2">F19/1000</f>
        <v>0</v>
      </c>
      <c r="H19" s="68">
        <v>0</v>
      </c>
      <c r="I19" s="67">
        <f t="shared" ref="I19:I23" si="3">H19/1000</f>
        <v>0</v>
      </c>
      <c r="J19" s="68">
        <v>0</v>
      </c>
      <c r="K19" s="67">
        <f t="shared" ref="K19:Y23" si="4">J19/1000</f>
        <v>0</v>
      </c>
      <c r="L19" s="68">
        <v>0</v>
      </c>
      <c r="M19" s="67">
        <f t="shared" si="4"/>
        <v>0</v>
      </c>
      <c r="N19" s="68">
        <v>0</v>
      </c>
      <c r="O19" s="67">
        <f t="shared" si="4"/>
        <v>0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0.12</v>
      </c>
      <c r="E26" s="98"/>
      <c r="F26" s="98">
        <v>0.12</v>
      </c>
      <c r="G26" s="98"/>
      <c r="H26" s="68">
        <v>0.22</v>
      </c>
      <c r="I26" s="98"/>
      <c r="J26" s="68">
        <v>0.22</v>
      </c>
      <c r="K26" s="98"/>
      <c r="L26" s="68">
        <v>0.39</v>
      </c>
      <c r="M26" s="98"/>
      <c r="N26" s="68">
        <v>0.41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</v>
      </c>
      <c r="E36" s="98"/>
      <c r="F36" s="98">
        <v>0.1</v>
      </c>
      <c r="G36" s="98"/>
      <c r="H36" s="68">
        <v>0.1</v>
      </c>
      <c r="I36" s="98"/>
      <c r="J36" s="68">
        <v>0.11</v>
      </c>
      <c r="K36" s="98"/>
      <c r="L36" s="68">
        <v>0.1</v>
      </c>
      <c r="M36" s="98"/>
      <c r="N36" s="68">
        <v>0.1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3" t="e">
        <f t="shared" ref="E38:Y40" si="10">D38/1000</f>
        <v>#VALUE!</v>
      </c>
      <c r="F38" s="96" t="s">
        <v>381</v>
      </c>
      <c r="G38" s="173" t="e">
        <f t="shared" si="10"/>
        <v>#VALUE!</v>
      </c>
      <c r="H38" s="68" t="s">
        <v>381</v>
      </c>
      <c r="I38" s="173" t="e">
        <f t="shared" ref="I38:I40" si="11">H38/1000</f>
        <v>#VALUE!</v>
      </c>
      <c r="J38" s="68" t="s">
        <v>381</v>
      </c>
      <c r="K38" s="173" t="e">
        <f t="shared" si="10"/>
        <v>#VALUE!</v>
      </c>
      <c r="L38" s="68" t="s">
        <v>381</v>
      </c>
      <c r="M38" s="173" t="e">
        <f t="shared" si="10"/>
        <v>#VALUE!</v>
      </c>
      <c r="N38" s="68" t="s">
        <v>381</v>
      </c>
      <c r="O38" s="173" t="e">
        <f t="shared" si="10"/>
        <v>#VALUE!</v>
      </c>
      <c r="P38" s="68"/>
      <c r="Q38" s="173">
        <f>P38/1000</f>
        <v>0</v>
      </c>
      <c r="R38" s="68"/>
      <c r="S38" s="173">
        <f t="shared" si="10"/>
        <v>0</v>
      </c>
      <c r="T38" s="68"/>
      <c r="U38" s="173">
        <f t="shared" si="10"/>
        <v>0</v>
      </c>
      <c r="V38" s="68"/>
      <c r="W38" s="173">
        <f t="shared" si="10"/>
        <v>0</v>
      </c>
      <c r="X38" s="68"/>
      <c r="Y38" s="173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2E-3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3" t="e">
        <f t="shared" si="10"/>
        <v>#VALUE!</v>
      </c>
      <c r="F40" s="96" t="s">
        <v>381</v>
      </c>
      <c r="G40" s="173" t="e">
        <f t="shared" si="10"/>
        <v>#VALUE!</v>
      </c>
      <c r="H40" s="68" t="s">
        <v>381</v>
      </c>
      <c r="I40" s="173" t="e">
        <f t="shared" si="11"/>
        <v>#VALUE!</v>
      </c>
      <c r="J40" s="68" t="s">
        <v>381</v>
      </c>
      <c r="K40" s="173" t="e">
        <f t="shared" si="10"/>
        <v>#VALUE!</v>
      </c>
      <c r="L40" s="68" t="s">
        <v>381</v>
      </c>
      <c r="M40" s="173" t="e">
        <f t="shared" si="10"/>
        <v>#VALUE!</v>
      </c>
      <c r="N40" s="68" t="s">
        <v>381</v>
      </c>
      <c r="O40" s="173" t="e">
        <f t="shared" si="10"/>
        <v>#VALUE!</v>
      </c>
      <c r="P40" s="68"/>
      <c r="Q40" s="173">
        <f>P40/1000</f>
        <v>0</v>
      </c>
      <c r="R40" s="68"/>
      <c r="S40" s="173">
        <f t="shared" si="10"/>
        <v>0</v>
      </c>
      <c r="T40" s="68"/>
      <c r="U40" s="173">
        <f t="shared" si="10"/>
        <v>0</v>
      </c>
      <c r="V40" s="68"/>
      <c r="W40" s="173">
        <f t="shared" si="10"/>
        <v>0</v>
      </c>
      <c r="X40" s="68"/>
      <c r="Y40" s="173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3.0000000000000001E-3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3" t="e">
        <f t="shared" ref="E44:Y45" si="12">D44/1000</f>
        <v>#VALUE!</v>
      </c>
      <c r="F44" s="96" t="s">
        <v>381</v>
      </c>
      <c r="G44" s="173" t="e">
        <f t="shared" si="12"/>
        <v>#VALUE!</v>
      </c>
      <c r="H44" s="68" t="s">
        <v>381</v>
      </c>
      <c r="I44" s="173" t="e">
        <f t="shared" ref="I44:I45" si="13">H44/1000</f>
        <v>#VALUE!</v>
      </c>
      <c r="J44" s="68" t="s">
        <v>381</v>
      </c>
      <c r="K44" s="173" t="e">
        <f t="shared" si="12"/>
        <v>#VALUE!</v>
      </c>
      <c r="L44" s="68" t="s">
        <v>381</v>
      </c>
      <c r="M44" s="173" t="e">
        <f t="shared" si="12"/>
        <v>#VALUE!</v>
      </c>
      <c r="N44" s="68" t="s">
        <v>381</v>
      </c>
      <c r="O44" s="173" t="e">
        <f t="shared" si="12"/>
        <v>#VALUE!</v>
      </c>
      <c r="P44" s="68"/>
      <c r="Q44" s="173">
        <f>P44/1000</f>
        <v>0</v>
      </c>
      <c r="R44" s="68"/>
      <c r="S44" s="173">
        <f t="shared" si="12"/>
        <v>0</v>
      </c>
      <c r="T44" s="68"/>
      <c r="U44" s="173">
        <f t="shared" si="12"/>
        <v>0</v>
      </c>
      <c r="V44" s="68"/>
      <c r="W44" s="173">
        <f t="shared" si="12"/>
        <v>0</v>
      </c>
      <c r="X44" s="68"/>
      <c r="Y44" s="173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3" t="e">
        <f t="shared" si="12"/>
        <v>#VALUE!</v>
      </c>
      <c r="F45" s="96" t="s">
        <v>381</v>
      </c>
      <c r="G45" s="173" t="e">
        <f t="shared" si="12"/>
        <v>#VALUE!</v>
      </c>
      <c r="H45" s="68" t="s">
        <v>381</v>
      </c>
      <c r="I45" s="173" t="e">
        <f t="shared" si="13"/>
        <v>#VALUE!</v>
      </c>
      <c r="J45" s="68" t="s">
        <v>381</v>
      </c>
      <c r="K45" s="173" t="e">
        <f t="shared" si="12"/>
        <v>#VALUE!</v>
      </c>
      <c r="L45" s="68" t="s">
        <v>381</v>
      </c>
      <c r="M45" s="173" t="e">
        <f t="shared" si="12"/>
        <v>#VALUE!</v>
      </c>
      <c r="N45" s="68" t="s">
        <v>381</v>
      </c>
      <c r="O45" s="173" t="e">
        <f t="shared" si="12"/>
        <v>#VALUE!</v>
      </c>
      <c r="P45" s="68"/>
      <c r="Q45" s="173">
        <f>P45/1000</f>
        <v>0</v>
      </c>
      <c r="R45" s="68"/>
      <c r="S45" s="173">
        <f t="shared" si="12"/>
        <v>0</v>
      </c>
      <c r="T45" s="68"/>
      <c r="U45" s="173">
        <f t="shared" si="12"/>
        <v>0</v>
      </c>
      <c r="V45" s="68"/>
      <c r="W45" s="173">
        <f t="shared" si="12"/>
        <v>0</v>
      </c>
      <c r="X45" s="68"/>
      <c r="Y45" s="173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6.1</v>
      </c>
      <c r="I53" s="70"/>
      <c r="J53" s="68">
        <v>4.9000000000000004</v>
      </c>
      <c r="K53" s="70"/>
      <c r="L53" s="68">
        <v>2.2000000000000002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2E-3</v>
      </c>
      <c r="E59" s="96"/>
      <c r="F59" s="96">
        <v>3.0000000000000001E-3</v>
      </c>
      <c r="G59" s="96"/>
      <c r="H59" s="68">
        <v>3.0000000000000001E-3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0.2</v>
      </c>
      <c r="I61" s="70"/>
      <c r="J61" s="68">
        <v>0.3</v>
      </c>
      <c r="K61" s="70"/>
      <c r="L61" s="68">
        <v>0.2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7.4</v>
      </c>
      <c r="E62" s="70"/>
      <c r="F62" s="70">
        <v>7.2</v>
      </c>
      <c r="G62" s="70"/>
      <c r="H62" s="68">
        <v>7.2</v>
      </c>
      <c r="I62" s="70"/>
      <c r="J62" s="68">
        <v>7.3</v>
      </c>
      <c r="K62" s="70"/>
      <c r="L62" s="68">
        <v>6.7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0.8</v>
      </c>
      <c r="K81" s="70"/>
      <c r="L81" s="70">
        <v>1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3" t="e">
        <f t="shared" ref="E83" si="18">D83/1000</f>
        <v>#VALUE!</v>
      </c>
      <c r="F83" s="96" t="s">
        <v>381</v>
      </c>
      <c r="G83" s="173" t="e">
        <f t="shared" ref="G83" si="19">F83/1000</f>
        <v>#VALUE!</v>
      </c>
      <c r="H83" s="96" t="s">
        <v>381</v>
      </c>
      <c r="I83" s="173" t="e">
        <f t="shared" ref="I83" si="20">H83/1000</f>
        <v>#VALUE!</v>
      </c>
      <c r="J83" s="96" t="s">
        <v>381</v>
      </c>
      <c r="K83" s="173" t="e">
        <f t="shared" ref="K83" si="21">J83/1000</f>
        <v>#VALUE!</v>
      </c>
      <c r="L83" s="96" t="s">
        <v>381</v>
      </c>
      <c r="M83" s="173" t="e">
        <f t="shared" ref="M83" si="22">L83/1000</f>
        <v>#VALUE!</v>
      </c>
      <c r="N83" s="96" t="s">
        <v>381</v>
      </c>
      <c r="O83" s="173" t="e">
        <f t="shared" ref="O83" si="23">N83/1000</f>
        <v>#VALUE!</v>
      </c>
      <c r="P83" s="68"/>
      <c r="Q83" s="173">
        <f t="shared" ref="Q83" si="24">P83/1000</f>
        <v>0</v>
      </c>
      <c r="R83" s="96"/>
      <c r="S83" s="173">
        <f t="shared" ref="S83" si="25">R83/1000</f>
        <v>0</v>
      </c>
      <c r="T83" s="96"/>
      <c r="U83" s="173">
        <f t="shared" ref="U83" si="26">T83/1000</f>
        <v>0</v>
      </c>
      <c r="V83" s="96"/>
      <c r="W83" s="173">
        <f t="shared" ref="W83" si="27">V83/1000</f>
        <v>0</v>
      </c>
      <c r="X83" s="96"/>
      <c r="Y83" s="173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7.4</v>
      </c>
      <c r="E91" s="69"/>
      <c r="F91" s="70">
        <v>7.2</v>
      </c>
      <c r="G91" s="70"/>
      <c r="H91" s="70">
        <v>7.2</v>
      </c>
      <c r="I91" s="70"/>
      <c r="J91" s="70">
        <v>7.3</v>
      </c>
      <c r="K91" s="70"/>
      <c r="L91" s="70">
        <v>6.7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3" t="e">
        <f t="shared" ref="E95" si="29">D95/1000</f>
        <v>#VALUE!</v>
      </c>
      <c r="F95" s="130" t="s">
        <v>381</v>
      </c>
      <c r="G95" s="173" t="e">
        <f t="shared" ref="G95" si="30">F95/1000</f>
        <v>#VALUE!</v>
      </c>
      <c r="H95" s="130" t="s">
        <v>381</v>
      </c>
      <c r="I95" s="173" t="e">
        <f t="shared" ref="I95" si="31">H95/1000</f>
        <v>#VALUE!</v>
      </c>
      <c r="J95" s="130" t="s">
        <v>381</v>
      </c>
      <c r="K95" s="173" t="e">
        <f t="shared" ref="K95" si="32">J95/1000</f>
        <v>#VALUE!</v>
      </c>
      <c r="L95" s="130" t="s">
        <v>381</v>
      </c>
      <c r="M95" s="173" t="e">
        <f t="shared" ref="M95" si="33">L95/1000</f>
        <v>#VALUE!</v>
      </c>
      <c r="N95" s="130" t="s">
        <v>381</v>
      </c>
      <c r="O95" s="173" t="e">
        <f t="shared" ref="O95" si="34">N95/1000</f>
        <v>#VALUE!</v>
      </c>
      <c r="P95" s="131"/>
      <c r="Q95" s="173">
        <f t="shared" ref="Q95" si="35">P95/1000</f>
        <v>0</v>
      </c>
      <c r="R95" s="130"/>
      <c r="S95" s="173">
        <f t="shared" ref="S95" si="36">R95/1000</f>
        <v>0</v>
      </c>
      <c r="T95" s="130"/>
      <c r="U95" s="173">
        <f t="shared" ref="U95" si="37">T95/1000</f>
        <v>0</v>
      </c>
      <c r="V95" s="130"/>
      <c r="W95" s="173">
        <f t="shared" ref="W95" si="38">V95/1000</f>
        <v>0</v>
      </c>
      <c r="X95" s="130"/>
      <c r="Y95" s="173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381</v>
      </c>
      <c r="E96" s="176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7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3.6</v>
      </c>
      <c r="G100" s="70"/>
      <c r="H100" s="70">
        <v>4.9000000000000004</v>
      </c>
      <c r="I100" s="70"/>
      <c r="J100" s="70">
        <v>4.2</v>
      </c>
      <c r="K100" s="70"/>
      <c r="L100" s="70">
        <v>4.7</v>
      </c>
      <c r="M100" s="70"/>
      <c r="N100" s="70">
        <v>4.8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0.12</v>
      </c>
      <c r="E101" s="69"/>
      <c r="F101" s="70">
        <v>0.12</v>
      </c>
      <c r="G101" s="70"/>
      <c r="H101" s="70">
        <v>0.22</v>
      </c>
      <c r="I101" s="70"/>
      <c r="J101" s="70">
        <v>0.22</v>
      </c>
      <c r="K101" s="70"/>
      <c r="L101" s="70">
        <v>0.39</v>
      </c>
      <c r="M101" s="70"/>
      <c r="N101" s="70">
        <v>0.41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3">
        <v>45566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4">
        <v>45566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45567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45568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45569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45570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45571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45572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45573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45574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45575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45576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45577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45578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45579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45580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45581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45582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45583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45584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45585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45586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45587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45588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45589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45590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45591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45592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45593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45594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45595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45596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2025-03-17T05:54:18Z</dcterms:modified>
</cp:coreProperties>
</file>