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F57D02B3-B2F4-4806-85C5-6E99FD502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<sst xmlns="http://schemas.openxmlformats.org/spreadsheetml/2006/main" count="3706" uniqueCount="407">
  <si>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</si>
  <si>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</si>
  <si>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</si>
  <si>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</si>
  <si>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</si>
  <si>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</si>
  <si>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</si>
  <si>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</si>
  <si>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</si>
  <si>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</si>
  <si>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</si>
  <si>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</si>
  <si>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</si>
  <si>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</si>
  <si>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</si>
  <si>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</si>
  <si>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</si>
  <si>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</si>
  <si>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</si>
  <si>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</si>
  <si>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</si>
  <si>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</si>
  <si>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</si>
  <si>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</si>
  <si>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</si>
  <si>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</si>
  <si>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</si>
  <si>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</si>
  <si>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</si>
  <si>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</si>
  <si>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</si>
  <si>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</si>
  <si>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</si>
  <si>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</si>
  <si>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</si>
  <si>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</si>
  <si>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</si>
  <si>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</si>
  <si>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</si>
  <si>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</si>
  <si>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</si>
  <si>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</si>
  <si>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</si>
  <si>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</si>
  <si>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</si>
  <si>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</si>
  <si>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</si>
  <si>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</si>
  <si>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</si>
  <si>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</si>
  <si>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</si>
  <si>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</si>
  <si>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</si>
  <si>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</si>
  <si>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</si>
  <si>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</si>
  <si>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</si>
  <si>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</si>
  <si>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</si>
  <si>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</si>
  <si>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</si>
  <si>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</si>
  <si>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</si>
  <si>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</si>
  <si>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</si>
  <si>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</si>
  <si>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</si>
  <si>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</si>
  <si>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</si>
  <si>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</si>
  <si>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</si>
  <si>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</si>
  <si>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</si>
  <si>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</si>
  <si>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</si>
  <si>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</si>
  <si>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</si>
  <si>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</si>
  <si>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</si>
  <si>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</si>
  <si>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</si>
  <si>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</si>
  <si>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</si>
  <si>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</si>
  <si>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</si>
  <si>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</si>
  <si>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</si>
  <si>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</si>
  <si>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</si>
  <si>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</si>
  <si>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</si>
  <si>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</si>
  <si>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</si>
  <si>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</si>
  <si>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</si>
  <si>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</si>
  <si>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</si>
  <si>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</si>
  <si>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</si>
  <si>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</si>
  <si>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</si>
  <si>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</si>
  <si>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</si>
  <si>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</si>
  <si>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</si>
  <si>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</si>
  <si>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</si>
  <si>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</si>
  <si>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</si>
  <si>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</si>
  <si>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</si>
  <si>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</si>
  <si>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</si>
  <si>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</si>
  <si>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</si>
  <si>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</si>
  <si>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</si>
  <si>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</si>
  <si>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</si>
  <si>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</si>
  <si>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</si>
  <si>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</si>
  <si>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</si>
  <si>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</si>
  <si>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</si>
  <si>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</si>
  <si>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</si>
  <si>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</si>
  <si>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</si>
  <si>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</si>
  <si>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</si>
  <si>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</si>
  <si>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</si>
  <si>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</si>
  <si>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</si>
  <si>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</si>
  <si>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</si>
  <si>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</si>
  <si>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</si>
  <si>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</si>
  <si>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</si>
  <si>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</si>
  <si>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</si>
  <si>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</si>
  <si>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</si>
  <si>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</si>
  <si>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</si>
  <si>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</si>
  <si>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</si>
  <si>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</si>
  <si>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</si>
  <si>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</si>
  <si>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</si>
  <si>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</si>
  <si>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</si>
  <si>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</si>
  <si>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</si>
  <si>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</si>
  <si>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</si>
  <si>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</si>
  <si>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</si>
  <si>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</si>
  <si>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</si>
  <si>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</si>
  <si>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</si>
  <si>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</si>
  <si>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</si>
  <si>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</si>
  <si>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</si>
  <si>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</si>
  <si>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</si>
  <si>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</si>
  <si>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</si>
  <si>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</si>
  <si>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</si>
  <si>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</si>
  <si>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</si>
  <si>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</si>
  <si>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</si>
  <si>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</si>
  <si>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</si>
  <si>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</si>
  <si>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</si>
  <si>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</si>
  <si>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</si>
  <si>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</si>
  <si>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</si>
  <si>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</si>
  <si>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</si>
  <si>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</si>
  <si>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</si>
  <si>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</si>
  <si>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</si>
  <si>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</si>
  <si>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</si>
  <si>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</si>
  <si>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</si>
  <si>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</si>
  <si>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</si>
  <si>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</si>
  <si>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</si>
  <si>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</si>
  <si>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</si>
  <si>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</si>
  <si>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</si>
  <si>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</si>
  <si>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</si>
  <si>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</si>
  <si>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</si>
  <si>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</si>
  <si>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</si>
  <si>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</si>
  <si>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</si>
  <si>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</si>
  <si>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</si>
  <si>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</si>
  <si>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</si>
  <si>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</si>
  <si>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</si>
  <si>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</si>
  <si>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</si>
  <si>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</si>
  <si>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</si>
  <si>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</si>
  <si>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</si>
  <si>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</si>
  <si>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</si>
  <si>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</si>
  <si>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</si>
  <si>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</si>
  <si>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</si>
  <si>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</si>
  <si>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</si>
  <si>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</si>
  <si>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</si>
  <si>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</si>
  <si>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</si>
  <si>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</si>
  <si>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</si>
  <si>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</si>
  <si>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</si>
  <si>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</si>
  <si>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</si>
  <si>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</si>
  <si>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</si>
  <si>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</si>
  <si>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</si>
  <si>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</si>
  <si>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</si>
  <si>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</si>
  <si>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</si>
  <si>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</si>
  <si>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</si>
  <si>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</si>
  <si>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</si>
  <si>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</si>
  <si>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</si>
  <si>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</si>
  <si>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</si>
  <si>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</si>
  <si>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</si>
  <si>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</si>
  <si>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</si>
  <si>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</si>
  <si>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</si>
  <si>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</si>
  <si>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</si>
  <si>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</si>
  <si>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</si>
  <si>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</si>
  <si>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</si>
  <si>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</si>
  <si>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</si>
  <si>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</si>
  <si>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</si>
  <si>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</si>
  <si>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</si>
  <si>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</si>
  <si>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</si>
  <si>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</si>
  <si>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</si>
  <si>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</si>
  <si>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</si>
  <si>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</si>
  <si>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</si>
  <si>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</si>
  <si>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</si>
  <si>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</si>
  <si>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</si>
  <si>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</si>
  <si>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</si>
  <si>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</si>
  <si>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</si>
  <si>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</si>
  <si>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</si>
  <si>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</si>
  <si>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</si>
  <si>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</si>
  <si>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</si>
  <si>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</si>
  <si>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</si>
  <si>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</si>
  <si>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</si>
  <si>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</si>
  <si>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</si>
  <si>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</si>
  <si>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</si>
  <si>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</si>
  <si>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</si>
  <si>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</si>
  <si>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</si>
  <si>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</si>
  <si>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</si>
  <si>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</si>
  <si>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</si>
  <si>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</si>
  <si>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</si>
  <si>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</si>
  <si>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</si>
  <si>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</si>
  <si>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</si>
  <si>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</si>
  <si>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</si>
  <si>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</si>
  <si>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</si>
  <si>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</si>
  <si>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</si>
  <si>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</si>
  <si>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</si>
  <si>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</si>
  <si>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</si>
  <si>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</si>
  <si>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</si>
  <si>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</si>
  <si>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</si>
  <si>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</si>
  <si>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</si>
  <si>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</si>
  <si>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</si>
  <si>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</si>
  <si>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</si>
  <si>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</si>
  <si>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</si>
  <si>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</si>
  <si>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</si>
  <si>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</si>
  <si>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</si>
  <si>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</si>
  <si>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</si>
  <si>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</si>
  <si>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</si>
  <si>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</si>
  <si>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</si>
  <si>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</si>
  <si>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</si>
  <si>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</si>
  <si>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</si>
  <si>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</si>
  <si>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</si>
  <si>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</si>
  <si>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</si>
  <si>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</si>
  <si>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</si>
  <si>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</si>
  <si>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</si>
  <si>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</si>
  <si>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</si>
  <si>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</si>
  <si>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</si>
  <si>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</si>
  <si>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</si>
  <si>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</si>
  <si>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</si>
  <si>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</si>
  <si>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</si>
  <si>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</si>
  <si>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</si>
  <si>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</si>
  <si>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</si>
  <si>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</si>
  <si>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</si>
  <si>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</si>
  <si>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</si>
  <si>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</si>
  <si>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</si>
  <si>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</si>
  <si>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</si>
  <si>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</si>
  <si>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</si>
  <si>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</si>
  <si>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</si>
  <si>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2024/08/13</t>
  </si>
  <si>
    <t>11:03</t>
  </si>
  <si>
    <t>10:44</t>
  </si>
  <si>
    <t>11:29</t>
  </si>
  <si>
    <t>09:38</t>
  </si>
  <si>
    <t>10:24</t>
  </si>
  <si>
    <t>10:07</t>
  </si>
  <si>
    <t>0.004未満</t>
  </si>
  <si>
    <t>0.05未満</t>
  </si>
  <si>
    <t>0.002未満</t>
  </si>
  <si>
    <t>0.008未満</t>
  </si>
  <si>
    <t>0.000001未満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</si>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</sst>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A54" zoomScaleNormal="100" zoomScaleSheetLayoutView="100" workbookViewId="0">
      <selection activeCell="A69" sqref="A69:XFD69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5">
        <v>45413</v>
      </c>
      <c r="B2" s="235"/>
      <c r="C2" s="236">
        <v>45505</v>
      </c>
      <c r="D2" s="23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7" t="s">
        <v>348</v>
      </c>
      <c r="E4" s="229" t="s">
        <v>376</v>
      </c>
      <c r="F4" s="205" t="s">
        <v>374</v>
      </c>
      <c r="G4" s="205" t="s">
        <v>352</v>
      </c>
      <c r="H4" s="207" t="s">
        <v>353</v>
      </c>
      <c r="I4" s="205" t="s">
        <v>357</v>
      </c>
      <c r="J4" s="227"/>
      <c r="K4" s="205"/>
      <c r="L4" s="207"/>
      <c r="M4" s="205"/>
      <c r="N4" s="215"/>
      <c r="O4" s="217"/>
      <c r="P4" s="233"/>
      <c r="Q4" s="20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8"/>
      <c r="E5" s="230"/>
      <c r="F5" s="206"/>
      <c r="G5" s="206"/>
      <c r="H5" s="208"/>
      <c r="I5" s="206"/>
      <c r="J5" s="228"/>
      <c r="K5" s="206"/>
      <c r="L5" s="208"/>
      <c r="M5" s="206"/>
      <c r="N5" s="216"/>
      <c r="O5" s="218"/>
      <c r="P5" s="234"/>
      <c r="Q5" s="21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3" t="s">
        <v>350</v>
      </c>
      <c r="E6" s="225" t="s">
        <v>379</v>
      </c>
      <c r="F6" s="239" t="s">
        <v>375</v>
      </c>
      <c r="G6" s="239" t="s">
        <v>380</v>
      </c>
      <c r="H6" s="241" t="s">
        <v>355</v>
      </c>
      <c r="I6" s="239" t="s">
        <v>358</v>
      </c>
      <c r="J6" s="241"/>
      <c r="K6" s="239"/>
      <c r="L6" s="203"/>
      <c r="M6" s="223"/>
      <c r="N6" s="219"/>
      <c r="O6" s="221"/>
      <c r="P6" s="211"/>
      <c r="Q6" s="21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4"/>
      <c r="E7" s="226"/>
      <c r="F7" s="240"/>
      <c r="G7" s="240"/>
      <c r="H7" s="242"/>
      <c r="I7" s="240"/>
      <c r="J7" s="242"/>
      <c r="K7" s="240"/>
      <c r="L7" s="204"/>
      <c r="M7" s="224"/>
      <c r="N7" s="220"/>
      <c r="O7" s="222"/>
      <c r="P7" s="212"/>
      <c r="Q7" s="21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382</v>
      </c>
      <c r="E12" s="68" t="s">
        <v>382</v>
      </c>
      <c r="F12" s="68" t="s">
        <v>382</v>
      </c>
      <c r="G12" s="68" t="s">
        <v>382</v>
      </c>
      <c r="H12" s="68" t="s">
        <v>382</v>
      </c>
      <c r="I12" s="68" t="s">
        <v>382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27.5</v>
      </c>
      <c r="E13" s="70">
        <v>31.5</v>
      </c>
      <c r="F13" s="70">
        <v>28.3</v>
      </c>
      <c r="G13" s="70">
        <v>31</v>
      </c>
      <c r="H13" s="70">
        <v>28</v>
      </c>
      <c r="I13" s="70">
        <v>30.5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21.4</v>
      </c>
      <c r="E14" s="77">
        <v>28.2</v>
      </c>
      <c r="F14" s="77">
        <v>23.1</v>
      </c>
      <c r="G14" s="77">
        <v>28.2</v>
      </c>
      <c r="H14" s="77">
        <v>20.6</v>
      </c>
      <c r="I14" s="77">
        <v>26.3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398</v>
      </c>
      <c r="E24" s="96" t="s">
        <v>398</v>
      </c>
      <c r="F24" s="96" t="s">
        <v>398</v>
      </c>
      <c r="G24" s="96" t="s">
        <v>398</v>
      </c>
      <c r="H24" s="96" t="s">
        <v>398</v>
      </c>
      <c r="I24" s="96" t="s">
        <v>398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0.13</v>
      </c>
      <c r="E26" s="98">
        <v>0.15</v>
      </c>
      <c r="F26" s="98">
        <v>0.24</v>
      </c>
      <c r="G26" s="98">
        <v>0.25</v>
      </c>
      <c r="H26" s="98">
        <v>0.25</v>
      </c>
      <c r="I26" s="98">
        <v>0.28999999999999998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399</v>
      </c>
      <c r="E27" s="98" t="s">
        <v>399</v>
      </c>
      <c r="F27" s="98" t="s">
        <v>399</v>
      </c>
      <c r="G27" s="98" t="s">
        <v>399</v>
      </c>
      <c r="H27" s="98" t="s">
        <v>399</v>
      </c>
      <c r="I27" s="98" t="s">
        <v>399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0.08</v>
      </c>
      <c r="E36" s="98">
        <v>0.09</v>
      </c>
      <c r="F36" s="98">
        <v>0.13</v>
      </c>
      <c r="G36" s="98">
        <v>0.13</v>
      </c>
      <c r="H36" s="98">
        <v>0.08</v>
      </c>
      <c r="I36" s="98">
        <v>7.0000000000000007E-2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400</v>
      </c>
      <c r="E37" s="96" t="s">
        <v>400</v>
      </c>
      <c r="F37" s="96" t="s">
        <v>400</v>
      </c>
      <c r="G37" s="96" t="s">
        <v>400</v>
      </c>
      <c r="H37" s="96" t="s">
        <v>400</v>
      </c>
      <c r="I37" s="96" t="s">
        <v>400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400</v>
      </c>
      <c r="E39" s="96">
        <v>4.0000000000000001E-3</v>
      </c>
      <c r="F39" s="96">
        <v>2E-3</v>
      </c>
      <c r="G39" s="96">
        <v>0.01</v>
      </c>
      <c r="H39" s="96">
        <v>4.0000000000000001E-3</v>
      </c>
      <c r="I39" s="96">
        <v>4.0000000000000001E-3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400</v>
      </c>
      <c r="E43" s="96">
        <v>2E-3</v>
      </c>
      <c r="F43" s="96">
        <v>2E-3</v>
      </c>
      <c r="G43" s="96">
        <v>1.4E-2</v>
      </c>
      <c r="H43" s="96">
        <v>5.0000000000000001E-3</v>
      </c>
      <c r="I43" s="96">
        <v>8.9999999999999993E-3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3</v>
      </c>
      <c r="E53" s="70">
        <v>3.3</v>
      </c>
      <c r="F53" s="70">
        <v>6.6</v>
      </c>
      <c r="G53" s="70">
        <v>5.3</v>
      </c>
      <c r="H53" s="70">
        <v>2.4</v>
      </c>
      <c r="I53" s="70">
        <v>2.8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402</v>
      </c>
      <c r="E57" s="102" t="s">
        <v>402</v>
      </c>
      <c r="F57" s="102" t="s">
        <v>402</v>
      </c>
      <c r="G57" s="102" t="s">
        <v>402</v>
      </c>
      <c r="H57" s="102" t="s">
        <v>402</v>
      </c>
      <c r="I57" s="102" t="s">
        <v>402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402</v>
      </c>
      <c r="E58" s="102">
        <v>1.9999999999999999E-6</v>
      </c>
      <c r="F58" s="102" t="s">
        <v>402</v>
      </c>
      <c r="G58" s="102" t="s">
        <v>402</v>
      </c>
      <c r="H58" s="102" t="s">
        <v>402</v>
      </c>
      <c r="I58" s="102" t="s">
        <v>402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 x14ac:dyDescent="0.4">
      <c r="A61" s="87">
        <v>46</v>
      </c>
      <c r="B61" s="64" t="s">
        <v>347</v>
      </c>
      <c r="C61" s="90" t="s">
        <v>78</v>
      </c>
      <c r="D61" s="70">
        <v>0.4</v>
      </c>
      <c r="E61" s="70">
        <v>0.6</v>
      </c>
      <c r="F61" s="70">
        <v>0.6</v>
      </c>
      <c r="G61" s="70">
        <v>0.6</v>
      </c>
      <c r="H61" s="70">
        <v>0.5</v>
      </c>
      <c r="I61" s="70">
        <v>0.6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7.4</v>
      </c>
      <c r="E62" s="70">
        <v>7.5</v>
      </c>
      <c r="F62" s="70">
        <v>7.3</v>
      </c>
      <c r="G62" s="70">
        <v>7.2</v>
      </c>
      <c r="H62" s="70">
        <v>7</v>
      </c>
      <c r="I62" s="70">
        <v>7.3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404</v>
      </c>
      <c r="E65" s="70">
        <v>0.5</v>
      </c>
      <c r="F65" s="70" t="s">
        <v>404</v>
      </c>
      <c r="G65" s="70" t="s">
        <v>404</v>
      </c>
      <c r="H65" s="70" t="s">
        <v>404</v>
      </c>
      <c r="I65" s="70" t="s">
        <v>404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 x14ac:dyDescent="0.45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1">
        <v>45413</v>
      </c>
      <c r="B68" s="231"/>
      <c r="C68" s="232">
        <v>45505</v>
      </c>
      <c r="D68" s="23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406</v>
      </c>
      <c r="E78" s="96" t="s">
        <v>406</v>
      </c>
      <c r="F78" s="96" t="s">
        <v>406</v>
      </c>
      <c r="G78" s="96" t="s">
        <v>406</v>
      </c>
      <c r="H78" s="96" t="s">
        <v>406</v>
      </c>
      <c r="I78" s="96">
        <v>1E-3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400</v>
      </c>
      <c r="E79" s="96">
        <v>5.0000000000000001E-3</v>
      </c>
      <c r="F79" s="96" t="s">
        <v>400</v>
      </c>
      <c r="G79" s="96">
        <v>4.0000000000000001E-3</v>
      </c>
      <c r="H79" s="96" t="s">
        <v>400</v>
      </c>
      <c r="I79" s="96">
        <v>4.0000000000000001E-3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0.4</v>
      </c>
      <c r="F81" s="70">
        <v>1</v>
      </c>
      <c r="G81" s="70">
        <v>0.5</v>
      </c>
      <c r="H81" s="70">
        <v>1</v>
      </c>
      <c r="I81" s="70">
        <v>0.4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7.4</v>
      </c>
      <c r="E91" s="70">
        <v>7.5</v>
      </c>
      <c r="F91" s="70">
        <v>7.3</v>
      </c>
      <c r="G91" s="70">
        <v>7.2</v>
      </c>
      <c r="H91" s="70">
        <v>7</v>
      </c>
      <c r="I91" s="70">
        <v>7.3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362</v>
      </c>
      <c r="D100" s="70">
        <v>3</v>
      </c>
      <c r="E100" s="70">
        <v>3.6</v>
      </c>
      <c r="F100" s="70">
        <v>5.6</v>
      </c>
      <c r="G100" s="70">
        <v>4.8</v>
      </c>
      <c r="H100" s="70">
        <v>4.5999999999999996</v>
      </c>
      <c r="I100" s="70">
        <v>4.7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360</v>
      </c>
      <c r="D101" s="98">
        <v>0.13</v>
      </c>
      <c r="E101" s="98">
        <v>0.15</v>
      </c>
      <c r="F101" s="98">
        <v>0.24</v>
      </c>
      <c r="G101" s="98">
        <v>0.25</v>
      </c>
      <c r="H101" s="98">
        <v>0.25</v>
      </c>
      <c r="I101" s="98">
        <v>0.28999999999999998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1">
        <v>45413</v>
      </c>
      <c r="B130" s="231"/>
      <c r="C130" s="232">
        <v>45505</v>
      </c>
      <c r="D130" s="23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 x14ac:dyDescent="0.45">
      <c r="A5" t="s">
        <v>184</v>
      </c>
      <c r="B5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2">
        <f>INDEX(C41:AG41,MATCH(MAX(C41:AG41)+1,C41:AG41,1))</f>
        <v>24</v>
      </c>
      <c r="AI6" s="182">
        <f>AH6*1</f>
        <v>24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382</v>
      </c>
      <c r="D34" t="s">
        <v>383</v>
      </c>
      <c r="E34" t="s">
        <v>382</v>
      </c>
      <c r="F34" t="s">
        <v>383</v>
      </c>
      <c r="G34" t="s">
        <v>384</v>
      </c>
      <c r="H34" t="s">
        <v>385</v>
      </c>
      <c r="I34" t="s">
        <v>383</v>
      </c>
      <c r="J34" t="s">
        <v>383</v>
      </c>
      <c r="K34" t="s">
        <v>382</v>
      </c>
      <c r="L34" t="s">
        <v>383</v>
      </c>
      <c r="M34" t="s">
        <v>382</v>
      </c>
      <c r="N34" t="s">
        <v>384</v>
      </c>
      <c r="O34" t="s">
        <v>382</v>
      </c>
      <c r="P34" t="s">
        <v>383</v>
      </c>
      <c r="Q34" t="s">
        <v>386</v>
      </c>
      <c r="R34" t="s">
        <v>383</v>
      </c>
      <c r="S34" t="s">
        <v>382</v>
      </c>
      <c r="T34" t="s">
        <v>383</v>
      </c>
      <c r="U34" t="s">
        <v>387</v>
      </c>
      <c r="V34" t="s">
        <v>388</v>
      </c>
      <c r="W34" t="s">
        <v>383</v>
      </c>
      <c r="X34" t="s">
        <v>389</v>
      </c>
      <c r="Y34" t="s">
        <v>386</v>
      </c>
      <c r="Z34" t="s">
        <v>389</v>
      </c>
      <c r="AA34" t="s">
        <v>386</v>
      </c>
      <c r="AB34" t="s">
        <v>389</v>
      </c>
      <c r="AC34" t="s">
        <v>388</v>
      </c>
      <c r="AD34" t="s">
        <v>389</v>
      </c>
      <c r="AE34" t="s">
        <v>390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晴/曇</v>
      </c>
      <c r="H37" s="2" t="str">
        <f t="shared" si="0"/>
        <v>曇|晴</v>
      </c>
      <c r="I37" s="2" t="str">
        <f t="shared" si="0"/>
        <v>晴|曇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晴|雨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曇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曇|雨</v>
      </c>
      <c r="Y37" s="2" t="str">
        <f t="shared" si="0"/>
        <v>晴|雨</v>
      </c>
      <c r="Z37" s="2" t="str">
        <f t="shared" si="0"/>
        <v>曇|雨</v>
      </c>
      <c r="AA37" s="2" t="str">
        <f t="shared" si="0"/>
        <v>晴|雨</v>
      </c>
      <c r="AB37" s="2" t="str">
        <f t="shared" si="0"/>
        <v>曇|雨</v>
      </c>
      <c r="AC37" s="2" t="str">
        <f t="shared" si="0"/>
        <v>雨/晴</v>
      </c>
      <c r="AD37" s="2" t="str">
        <f t="shared" si="0"/>
        <v>曇|雨</v>
      </c>
      <c r="AE37" s="2" t="str">
        <f t="shared" si="0"/>
        <v>雨|曇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5</v>
      </c>
      <c r="H41" s="2">
        <f>IF(H37="","",VLOOKUP(H37,変換!$B$31:$C$58,2,FALSE))</f>
        <v>20</v>
      </c>
      <c r="I41" s="2">
        <f>IF(I37="","",VLOOKUP(I37,変換!$B$31:$C$58,2,FALSE))</f>
        <v>17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5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18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2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21</v>
      </c>
      <c r="Y41" s="2">
        <f>IF(Y37="","",VLOOKUP(Y37,変換!$B$31:$C$58,2,FALSE))</f>
        <v>18</v>
      </c>
      <c r="Z41" s="2">
        <f>IF(Z37="","",VLOOKUP(Z37,変換!$B$31:$C$58,2,FALSE))</f>
        <v>21</v>
      </c>
      <c r="AA41" s="2">
        <f>IF(AA37="","",VLOOKUP(AA37,変換!$B$31:$C$58,2,FALSE))</f>
        <v>18</v>
      </c>
      <c r="AB41" s="2">
        <f>IF(AB37="","",VLOOKUP(AB37,変換!$B$31:$C$58,2,FALSE))</f>
        <v>21</v>
      </c>
      <c r="AC41" s="2">
        <f>IF(AC37="","",VLOOKUP(AC37,変換!$B$31:$C$58,2,FALSE))</f>
        <v>11</v>
      </c>
      <c r="AD41" s="2">
        <f>IF(AD37="","",VLOOKUP(AD37,変換!$B$31:$C$58,2,FALSE))</f>
        <v>21</v>
      </c>
      <c r="AE41" s="2">
        <f>IF(AE37="","",VLOOKUP(AE37,変換!$B$31:$C$58,2,FALSE))</f>
        <v>24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363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45505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5"/>
      <c r="B2" s="245"/>
      <c r="C2" s="236"/>
      <c r="D2" s="236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6" t="s">
        <v>349</v>
      </c>
      <c r="E4" s="247"/>
      <c r="F4" s="250" t="s">
        <v>377</v>
      </c>
      <c r="G4" s="251"/>
      <c r="H4" s="256" t="s">
        <v>373</v>
      </c>
      <c r="I4" s="257"/>
      <c r="J4" s="256" t="s">
        <v>351</v>
      </c>
      <c r="K4" s="257"/>
      <c r="L4" s="256" t="s">
        <v>354</v>
      </c>
      <c r="M4" s="257"/>
      <c r="N4" s="256" t="s">
        <v>356</v>
      </c>
      <c r="O4" s="257"/>
      <c r="P4" s="250"/>
      <c r="Q4" s="254"/>
      <c r="R4" s="256"/>
      <c r="S4" s="257"/>
      <c r="T4" s="256"/>
      <c r="U4" s="257"/>
      <c r="V4" s="256"/>
      <c r="W4" s="257"/>
      <c r="X4" s="256"/>
      <c r="Y4" s="26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8"/>
      <c r="E5" s="249"/>
      <c r="F5" s="252"/>
      <c r="G5" s="253"/>
      <c r="H5" s="258"/>
      <c r="I5" s="259"/>
      <c r="J5" s="258"/>
      <c r="K5" s="259"/>
      <c r="L5" s="258"/>
      <c r="M5" s="259"/>
      <c r="N5" s="258"/>
      <c r="O5" s="259"/>
      <c r="P5" s="252"/>
      <c r="Q5" s="255"/>
      <c r="R5" s="258"/>
      <c r="S5" s="259"/>
      <c r="T5" s="258"/>
      <c r="U5" s="259"/>
      <c r="V5" s="258"/>
      <c r="W5" s="259"/>
      <c r="X5" s="258"/>
      <c r="Y5" s="26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43"/>
      <c r="E6" s="43"/>
      <c r="F6" s="225"/>
      <c r="G6" s="44"/>
      <c r="H6" s="239"/>
      <c r="I6" s="43"/>
      <c r="J6" s="239"/>
      <c r="K6" s="43"/>
      <c r="L6" s="241"/>
      <c r="M6" s="43"/>
      <c r="N6" s="239"/>
      <c r="O6" s="43"/>
      <c r="P6" s="241"/>
      <c r="Q6" s="43"/>
      <c r="R6" s="239"/>
      <c r="S6" s="43"/>
      <c r="T6" s="203"/>
      <c r="U6" s="43"/>
      <c r="V6" s="223"/>
      <c r="W6" s="43"/>
      <c r="X6" s="22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44"/>
      <c r="E7" s="48" t="s">
        <v>124</v>
      </c>
      <c r="F7" s="226"/>
      <c r="G7" s="49" t="s">
        <v>124</v>
      </c>
      <c r="H7" s="240"/>
      <c r="I7" s="48" t="s">
        <v>124</v>
      </c>
      <c r="J7" s="240"/>
      <c r="K7" s="48" t="s">
        <v>124</v>
      </c>
      <c r="L7" s="242"/>
      <c r="M7" s="48" t="s">
        <v>124</v>
      </c>
      <c r="N7" s="240"/>
      <c r="O7" s="48" t="s">
        <v>124</v>
      </c>
      <c r="P7" s="242"/>
      <c r="Q7" s="48" t="s">
        <v>124</v>
      </c>
      <c r="R7" s="240"/>
      <c r="S7" s="48" t="s">
        <v>124</v>
      </c>
      <c r="T7" s="204"/>
      <c r="U7" s="48" t="s">
        <v>124</v>
      </c>
      <c r="V7" s="224"/>
      <c r="W7" s="48" t="s">
        <v>124</v>
      </c>
      <c r="X7" s="22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20240813</v>
      </c>
      <c r="E9" s="59" t="str">
        <f>IF(手入力!C3="",REPLACE(D9,5,0,"/"),REPLACE(手入力!C3,5,0,"/"))</f>
        <v>2024/0813</v>
      </c>
      <c r="F9" s="58">
        <v>20240813</v>
      </c>
      <c r="G9" s="59" t="str">
        <f>IF(手入力!D3="",REPLACE(F9,5,0,"/"),REPLACE(手入力!D3,5,0,"/"))</f>
        <v>2024/0813</v>
      </c>
      <c r="H9" s="58">
        <v>20240813</v>
      </c>
      <c r="I9" s="59" t="str">
        <f>IF(手入力!E3="",REPLACE(H9,5,0,"/"),REPLACE(手入力!E3,5,0,"/"))</f>
        <v>2024/0813</v>
      </c>
      <c r="J9" s="58">
        <v>20240813</v>
      </c>
      <c r="K9" s="59" t="str">
        <f>IF(手入力!F3="",REPLACE(J9,5,0,"/"),REPLACE(手入力!F3,5,0,"/"))</f>
        <v>2024/0813</v>
      </c>
      <c r="L9" s="58">
        <v>20240813</v>
      </c>
      <c r="M9" s="59" t="str">
        <f>IF(手入力!G3="",REPLACE(L9,5,0,"/"),REPLACE(手入力!G3,5,0,"/"))</f>
        <v>2024/0813</v>
      </c>
      <c r="N9" s="58">
        <v>20240813</v>
      </c>
      <c r="O9" s="59" t="str">
        <f>IF(手入力!H3="",REPLACE(N9,5,0,"/"),REPLACE(手入力!H3,5,0,"/"))</f>
        <v>2024/0813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1103</v>
      </c>
      <c r="E10" s="67" t="str">
        <f>TEXT(D10,"0000")</f>
        <v>1103</v>
      </c>
      <c r="F10" s="68">
        <v>1044</v>
      </c>
      <c r="G10" s="67" t="str">
        <f>TEXT(F10,"0000")</f>
        <v>1044</v>
      </c>
      <c r="H10" s="68">
        <v>1129</v>
      </c>
      <c r="I10" s="67" t="str">
        <f>TEXT(H10,"0000")</f>
        <v>1129</v>
      </c>
      <c r="J10" s="68">
        <v>938</v>
      </c>
      <c r="K10" s="67" t="str">
        <f>TEXT(J10,"0000")</f>
        <v>0938</v>
      </c>
      <c r="L10" s="68">
        <v>1024</v>
      </c>
      <c r="M10" s="67" t="str">
        <f>TEXT(L10,"0000")</f>
        <v>1024</v>
      </c>
      <c r="N10" s="68">
        <v>1007</v>
      </c>
      <c r="O10" s="67" t="str">
        <f>TEXT(N10,"0000")</f>
        <v>1007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12</v>
      </c>
      <c r="F11" s="68" t="str">
        <f>IF(F$9=0,"",HLOOKUP(G11,天気タグ!$B$3:$AG$39,35))</f>
        <v>晴/曇</v>
      </c>
      <c r="G11" s="68">
        <f>IF(G9=0,"",(RIGHT(G9,2))-1)</f>
        <v>12</v>
      </c>
      <c r="H11" s="68" t="str">
        <f>IF(H$9=0,"",HLOOKUP(I11,天気タグ!$B$3:$AG$39,35))</f>
        <v>晴/曇</v>
      </c>
      <c r="I11" s="68">
        <f>IF(I9=0,"",(RIGHT(I9,2))-1)</f>
        <v>12</v>
      </c>
      <c r="J11" s="68" t="str">
        <f>IF(J$9=0,"",HLOOKUP(K11,天気タグ!$B$3:$AG$39,35))</f>
        <v>晴/曇</v>
      </c>
      <c r="K11" s="68">
        <f>IF(K9=0,"",(RIGHT(K9,2))-1)</f>
        <v>12</v>
      </c>
      <c r="L11" s="68" t="str">
        <f>IF(L$9=0,"",HLOOKUP(M11,天気タグ!$B$3:$AG$39,35))</f>
        <v>晴/曇</v>
      </c>
      <c r="M11" s="68">
        <f>IF(M9=0,"",(RIGHT(M9,2))-1)</f>
        <v>12</v>
      </c>
      <c r="N11" s="68" t="str">
        <f>IF(N$9=0,"",HLOOKUP(O11,天気タグ!$B$3:$AG$39,35))</f>
        <v>晴/曇</v>
      </c>
      <c r="O11" s="68">
        <f>IF(O9=0,"",(RIGHT(O9,2))-1)</f>
        <v>12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13</v>
      </c>
      <c r="F12" s="68" t="str">
        <f>IF(F$9=0,"",HLOOKUP(G12,天気タグ!$B$3:$AG$39,35))</f>
        <v>晴</v>
      </c>
      <c r="G12" s="68">
        <f>IF(G9=0,"",RIGHT(G9,2)*1)</f>
        <v>13</v>
      </c>
      <c r="H12" s="68" t="str">
        <f>IF(H$9=0,"",HLOOKUP(I12,天気タグ!$B$3:$AG$39,35))</f>
        <v>晴</v>
      </c>
      <c r="I12" s="68">
        <f>IF(I9=0,"",RIGHT(I9,2)*1)</f>
        <v>13</v>
      </c>
      <c r="J12" s="68" t="str">
        <f>IF(J$9=0,"",HLOOKUP(K12,天気タグ!$B$3:$AG$39,35))</f>
        <v>晴</v>
      </c>
      <c r="K12" s="68">
        <f>IF(K9=0,"",RIGHT(K9,2)*1)</f>
        <v>13</v>
      </c>
      <c r="L12" s="68" t="str">
        <f>IF(L$9=0,"",HLOOKUP(M12,天気タグ!$B$3:$AG$39,35))</f>
        <v>晴</v>
      </c>
      <c r="M12" s="68">
        <f>IF(M9=0,"",RIGHT(M9,2)*1)</f>
        <v>13</v>
      </c>
      <c r="N12" s="68" t="str">
        <f>IF(N$9=0,"",HLOOKUP(O12,天気タグ!$B$3:$AG$39,35))</f>
        <v>晴</v>
      </c>
      <c r="O12" s="68">
        <f>IF(O9=0,"",RIGHT(O9,2)*1)</f>
        <v>13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27.5</v>
      </c>
      <c r="E13" s="70"/>
      <c r="F13" s="70">
        <v>31.5</v>
      </c>
      <c r="G13" s="70"/>
      <c r="H13" s="70">
        <v>28.3</v>
      </c>
      <c r="I13" s="70"/>
      <c r="J13" s="70">
        <v>31</v>
      </c>
      <c r="K13" s="70"/>
      <c r="L13" s="70">
        <v>28</v>
      </c>
      <c r="M13" s="70"/>
      <c r="N13" s="70">
        <v>30.5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21.4</v>
      </c>
      <c r="E14" s="76"/>
      <c r="F14" s="77">
        <v>28.2</v>
      </c>
      <c r="G14" s="77"/>
      <c r="H14" s="77">
        <v>23.1</v>
      </c>
      <c r="I14" s="77"/>
      <c r="J14" s="77">
        <v>28.2</v>
      </c>
      <c r="K14" s="77"/>
      <c r="L14" s="77">
        <v>20.6</v>
      </c>
      <c r="M14" s="77"/>
      <c r="N14" s="77">
        <v>26.3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0.13</v>
      </c>
      <c r="E26" s="98"/>
      <c r="F26" s="98">
        <v>0.15</v>
      </c>
      <c r="G26" s="98"/>
      <c r="H26" s="68">
        <v>0.24</v>
      </c>
      <c r="I26" s="98"/>
      <c r="J26" s="68">
        <v>0.25</v>
      </c>
      <c r="K26" s="98"/>
      <c r="L26" s="68">
        <v>0.25</v>
      </c>
      <c r="M26" s="98"/>
      <c r="N26" s="68">
        <v>0.28999999999999998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0.08</v>
      </c>
      <c r="E36" s="98"/>
      <c r="F36" s="98">
        <v>0.09</v>
      </c>
      <c r="G36" s="98"/>
      <c r="H36" s="68">
        <v>0.13</v>
      </c>
      <c r="I36" s="98"/>
      <c r="J36" s="68">
        <v>0.13</v>
      </c>
      <c r="K36" s="98"/>
      <c r="L36" s="68">
        <v>0.08</v>
      </c>
      <c r="M36" s="98"/>
      <c r="N36" s="68">
        <v>7.0000000000000007E-2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4.0000000000000001E-3</v>
      </c>
      <c r="G39" s="96"/>
      <c r="H39" s="68">
        <v>2E-3</v>
      </c>
      <c r="I39" s="96"/>
      <c r="J39" s="68">
        <v>0.01</v>
      </c>
      <c r="K39" s="96"/>
      <c r="L39" s="68">
        <v>4.0000000000000001E-3</v>
      </c>
      <c r="M39" s="96"/>
      <c r="N39" s="68">
        <v>4.0000000000000001E-3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2E-3</v>
      </c>
      <c r="G43" s="96"/>
      <c r="H43" s="68">
        <v>2E-3</v>
      </c>
      <c r="I43" s="96"/>
      <c r="J43" s="68">
        <v>1.4E-2</v>
      </c>
      <c r="K43" s="96"/>
      <c r="L43" s="68">
        <v>5.0000000000000001E-3</v>
      </c>
      <c r="M43" s="96"/>
      <c r="N43" s="68">
        <v>8.9999999999999993E-3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3.3</v>
      </c>
      <c r="G53" s="70"/>
      <c r="H53" s="68">
        <v>6.6</v>
      </c>
      <c r="I53" s="70"/>
      <c r="J53" s="68">
        <v>5.3</v>
      </c>
      <c r="K53" s="70"/>
      <c r="L53" s="68">
        <v>2.4</v>
      </c>
      <c r="M53" s="70"/>
      <c r="N53" s="68">
        <v>2.8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2E-3</v>
      </c>
      <c r="G58" s="67">
        <f>F58/1000</f>
        <v>1.9999999999999999E-6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0.4</v>
      </c>
      <c r="E61" s="70"/>
      <c r="F61" s="70">
        <v>0.6</v>
      </c>
      <c r="G61" s="70"/>
      <c r="H61" s="68">
        <v>0.6</v>
      </c>
      <c r="I61" s="70"/>
      <c r="J61" s="68">
        <v>0.6</v>
      </c>
      <c r="K61" s="70"/>
      <c r="L61" s="68">
        <v>0.5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7.4</v>
      </c>
      <c r="E62" s="70"/>
      <c r="F62" s="70">
        <v>7.5</v>
      </c>
      <c r="G62" s="70"/>
      <c r="H62" s="68">
        <v>7.3</v>
      </c>
      <c r="I62" s="70"/>
      <c r="J62" s="68">
        <v>7.2</v>
      </c>
      <c r="K62" s="70"/>
      <c r="L62" s="68">
        <v>7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0.5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62"/>
      <c r="B68" s="262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>
        <v>0</v>
      </c>
      <c r="E78" s="95"/>
      <c r="F78" s="96">
        <v>0</v>
      </c>
      <c r="G78" s="96"/>
      <c r="H78" s="96">
        <v>0</v>
      </c>
      <c r="I78" s="96"/>
      <c r="J78" s="96">
        <v>0</v>
      </c>
      <c r="K78" s="96"/>
      <c r="L78" s="96">
        <v>0</v>
      </c>
      <c r="M78" s="96"/>
      <c r="N78" s="96">
        <v>1E-3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>
        <v>0</v>
      </c>
      <c r="E79" s="95"/>
      <c r="F79" s="96">
        <v>5.0000000000000001E-3</v>
      </c>
      <c r="G79" s="96"/>
      <c r="H79" s="96">
        <v>0</v>
      </c>
      <c r="I79" s="96"/>
      <c r="J79" s="96">
        <v>4.0000000000000001E-3</v>
      </c>
      <c r="K79" s="96"/>
      <c r="L79" s="96">
        <v>0</v>
      </c>
      <c r="M79" s="96"/>
      <c r="N79" s="96">
        <v>4.0000000000000001E-3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0.4</v>
      </c>
      <c r="G81" s="70"/>
      <c r="H81" s="70">
        <v>1</v>
      </c>
      <c r="I81" s="70"/>
      <c r="J81" s="70">
        <v>0.5</v>
      </c>
      <c r="K81" s="70"/>
      <c r="L81" s="70">
        <v>1</v>
      </c>
      <c r="M81" s="70"/>
      <c r="N81" s="70">
        <v>0.4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7.4</v>
      </c>
      <c r="E91" s="69"/>
      <c r="F91" s="70">
        <v>7.5</v>
      </c>
      <c r="G91" s="70"/>
      <c r="H91" s="70">
        <v>7.3</v>
      </c>
      <c r="I91" s="70"/>
      <c r="J91" s="70">
        <v>7.2</v>
      </c>
      <c r="K91" s="70"/>
      <c r="L91" s="70">
        <v>7</v>
      </c>
      <c r="M91" s="70"/>
      <c r="N91" s="70">
        <v>7.3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3.6</v>
      </c>
      <c r="G100" s="70"/>
      <c r="H100" s="70">
        <v>5.6</v>
      </c>
      <c r="I100" s="70"/>
      <c r="J100" s="70">
        <v>4.8</v>
      </c>
      <c r="K100" s="70"/>
      <c r="L100" s="70">
        <v>4.5999999999999996</v>
      </c>
      <c r="M100" s="70"/>
      <c r="N100" s="70">
        <v>4.7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0.13</v>
      </c>
      <c r="E101" s="69"/>
      <c r="F101" s="70">
        <v>0.15</v>
      </c>
      <c r="G101" s="70"/>
      <c r="H101" s="70">
        <v>0.24</v>
      </c>
      <c r="I101" s="70"/>
      <c r="J101" s="70">
        <v>0.25</v>
      </c>
      <c r="K101" s="70"/>
      <c r="L101" s="70">
        <v>0.25</v>
      </c>
      <c r="M101" s="70"/>
      <c r="N101" s="70">
        <v>0.28999999999999998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62"/>
      <c r="B132" s="262"/>
      <c r="C132" s="232"/>
      <c r="D132" s="23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7">
        <v>45505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8">
        <v>45505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45506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45507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45508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45509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45510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45511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45512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45513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45514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45515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45516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45517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45518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45519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45520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45521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45522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45523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45524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45525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45526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45527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45528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45529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45530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45531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45532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45533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45534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 x14ac:dyDescent="0.4">
      <c r="B33">
        <v>45535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2024-09-03T04:52:07Z</cp:lastPrinted>
  <dcterms:created xsi:type="dcterms:W3CDTF">2020-11-06T01:25:08Z</dcterms:created>
  <dcterms:modified xsi:type="dcterms:W3CDTF">2024-09-03T04:52:08Z</dcterms:modified>
</cp:coreProperties>
</file>