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0月月報\"/>
    </mc:Choice>
  </mc:AlternateContent>
  <xr:revisionPtr revIDLastSave="0" documentId="13_ncr:1_{57A61E1D-24F4-41A7-9659-223595D64D28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<sst xmlns="http://schemas.openxmlformats.org/spreadsheetml/2006/main" count="3685" uniqueCount="407">
  <si>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</si>
  <si>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</si>
  <si>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</si>
  <si>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</si>
  <si>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</si>
  <si>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</si>
  <si>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</si>
  <si>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</si>
  <si>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</si>
  <si>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</si>
  <si>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</si>
  <si>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</si>
  <si>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</si>
  <si>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</si>
  <si>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</si>
  <si>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</si>
  <si>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</si>
  <si>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</si>
  <si>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</si>
  <si>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</si>
  <si>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</si>
  <si>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</si>
  <si>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</si>
  <si>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</si>
  <si>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</si>
  <si>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</si>
  <si>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</si>
  <si>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</si>
  <si>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</si>
  <si>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</si>
  <si>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</si>
  <si>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</si>
  <si>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</si>
  <si>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</si>
  <si>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</si>
  <si>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</si>
  <si>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</si>
  <si>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</si>
  <si>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</si>
  <si>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</si>
  <si>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</si>
  <si>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</si>
  <si>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</si>
  <si>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</si>
  <si>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</si>
  <si>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</si>
  <si>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</si>
  <si>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</si>
  <si>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</si>
  <si>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</si>
  <si>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</si>
  <si>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</si>
  <si>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</si>
  <si>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</si>
  <si>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</si>
  <si>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</si>
  <si>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</si>
  <si>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</si>
  <si>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</si>
  <si>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</si>
  <si>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</si>
  <si>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</si>
  <si>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</si>
  <si>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</si>
  <si>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</si>
  <si>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</si>
  <si>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</si>
  <si>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</si>
  <si>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</si>
  <si>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</si>
  <si>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</si>
  <si>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</si>
  <si>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</si>
  <si>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</si>
  <si>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</si>
  <si>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</si>
  <si>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</si>
  <si>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</si>
  <si>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</si>
  <si>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</si>
  <si>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</si>
  <si>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</si>
  <si>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</si>
  <si>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</si>
  <si>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</si>
  <si>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</si>
  <si>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</si>
  <si>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</si>
  <si>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</si>
  <si>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</si>
  <si>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</si>
  <si>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</si>
  <si>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</si>
  <si>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</si>
  <si>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</si>
  <si>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</si>
  <si>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</si>
  <si>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</si>
  <si>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</si>
  <si>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</si>
  <si>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</si>
  <si>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</si>
  <si>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</si>
  <si>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</si>
  <si>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</si>
  <si>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</si>
  <si>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</si>
  <si>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</si>
  <si>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</si>
  <si>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</si>
  <si>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</si>
  <si>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</si>
  <si>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</si>
  <si>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</si>
  <si>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</si>
  <si>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</si>
  <si>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</si>
  <si>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</si>
  <si>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</si>
  <si>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</si>
  <si>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</si>
  <si>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</si>
  <si>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</si>
  <si>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</si>
  <si>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</si>
  <si>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</si>
  <si>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</si>
  <si>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</si>
  <si>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</si>
  <si>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</si>
  <si>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</si>
  <si>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</si>
  <si>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</si>
  <si>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</si>
  <si>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</si>
  <si>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</si>
  <si>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</si>
  <si>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</si>
  <si>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</si>
  <si>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</si>
  <si>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</si>
  <si>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</si>
  <si>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</si>
  <si>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</si>
  <si>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</si>
  <si>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</si>
  <si>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</si>
  <si>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</si>
  <si>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</si>
  <si>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</si>
  <si>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</si>
  <si>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</si>
  <si>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</si>
  <si>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</si>
  <si>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</si>
  <si>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</si>
  <si>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</si>
  <si>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</si>
  <si>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</si>
  <si>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</si>
  <si>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</si>
  <si>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</si>
  <si>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</si>
  <si>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</si>
  <si>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</si>
  <si>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</si>
  <si>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</si>
  <si>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</si>
  <si>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</si>
  <si>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</si>
  <si>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</si>
  <si>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</si>
  <si>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</si>
  <si>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</si>
  <si>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</si>
  <si>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</si>
  <si>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</si>
  <si>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</si>
  <si>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</si>
  <si>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</si>
  <si>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</si>
  <si>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</si>
  <si>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</si>
  <si>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</si>
  <si>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</si>
  <si>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</si>
  <si>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</si>
  <si>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</si>
  <si>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</si>
  <si>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</si>
  <si>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</si>
  <si>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</si>
  <si>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</si>
  <si>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</si>
  <si>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</si>
  <si>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</si>
  <si>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</si>
  <si>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</si>
  <si>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</si>
  <si>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</si>
  <si>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</si>
  <si>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</si>
  <si>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</si>
  <si>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</si>
  <si>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</si>
  <si>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</si>
  <si>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</si>
  <si>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</si>
  <si>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</si>
  <si>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</si>
  <si>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</si>
  <si>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</si>
  <si>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</si>
  <si>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</si>
  <si>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</si>
  <si>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</si>
  <si>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</si>
  <si>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</si>
  <si>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</si>
  <si>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</si>
  <si>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</si>
  <si>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</si>
  <si>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</si>
  <si>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</si>
  <si>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</si>
  <si>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</si>
  <si>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</si>
  <si>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</si>
  <si>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</si>
  <si>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</si>
  <si>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</si>
  <si>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</si>
  <si>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</si>
  <si>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</si>
  <si>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</si>
  <si>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</si>
  <si>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</si>
  <si>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</si>
  <si>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</si>
  <si>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</si>
  <si>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</si>
  <si>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</si>
  <si>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</si>
  <si>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</si>
  <si>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</si>
  <si>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</si>
  <si>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</si>
  <si>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</si>
  <si>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</si>
  <si>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</si>
  <si>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</si>
  <si>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</si>
  <si>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</si>
  <si>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</si>
  <si>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</si>
  <si>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</si>
  <si>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</si>
  <si>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</si>
  <si>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</si>
  <si>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</si>
  <si>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</si>
  <si>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</si>
  <si>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</si>
  <si>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</si>
  <si>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</si>
  <si>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</si>
  <si>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</si>
  <si>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</si>
  <si>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</si>
  <si>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</si>
  <si>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</si>
  <si>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</si>
  <si>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</si>
  <si>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</si>
  <si>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</si>
  <si>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</si>
  <si>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</si>
  <si>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</si>
  <si>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</si>
  <si>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</si>
  <si>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</si>
  <si>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</si>
  <si>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</si>
  <si>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</si>
  <si>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</si>
  <si>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</si>
  <si>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</si>
  <si>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</si>
  <si>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</si>
  <si>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</si>
  <si>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</si>
  <si>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</si>
  <si>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</si>
  <si>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</si>
  <si>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</si>
  <si>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</si>
  <si>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</si>
  <si>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</si>
  <si>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</si>
  <si>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</si>
  <si>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</si>
  <si>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</si>
  <si>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</si>
  <si>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</si>
  <si>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</si>
  <si>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</si>
  <si>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</si>
  <si>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</si>
  <si>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</si>
  <si>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</si>
  <si>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</si>
  <si>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</si>
  <si>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</si>
  <si>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</si>
  <si>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</si>
  <si>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</si>
  <si>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</si>
  <si>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</si>
  <si>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</si>
  <si>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</si>
  <si>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</si>
  <si>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</si>
  <si>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</si>
  <si>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</si>
  <si>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</si>
  <si>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</si>
  <si>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</si>
  <si>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</si>
  <si>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</si>
  <si>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</si>
  <si>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</si>
  <si>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</si>
  <si>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</si>
  <si>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</si>
  <si>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</si>
  <si>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</si>
  <si>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</si>
  <si>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</si>
  <si>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</si>
  <si>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</si>
  <si>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</si>
  <si>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</si>
  <si>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</si>
  <si>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</si>
  <si>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</si>
  <si>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</si>
  <si>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</si>
  <si>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</si>
  <si>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</si>
  <si>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</si>
  <si>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</si>
  <si>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</si>
  <si>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</si>
  <si>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</si>
  <si>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</si>
  <si>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</si>
  <si>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</si>
  <si>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</si>
  <si>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</si>
  <si>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</si>
  <si>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</si>
  <si>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</si>
  <si>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</si>
  <si>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</si>
  <si>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</si>
  <si>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</si>
  <si>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</si>
  <si>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</si>
  <si>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</si>
  <si>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</si>
  <si>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</si>
  <si>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</si>
  <si>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</si>
  <si>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</si>
  <si>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</si>
  <si>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</si>
  <si>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</si>
  <si>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</si>
  <si>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</si>
  <si>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</si>
  <si>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</si>
  <si>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</si>
  <si>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曇|雨</t>
  </si>
  <si>
    <t>晴</t>
  </si>
  <si>
    <t>晴/雨</t>
  </si>
  <si>
    <t>雨|曇</t>
  </si>
  <si>
    <t>曇/晴</t>
  </si>
  <si>
    <t>晴/曇</t>
  </si>
  <si>
    <t>曇/雨</t>
  </si>
  <si>
    <t>雪/曇</t>
  </si>
  <si>
    <t>晴|曇</t>
  </si>
  <si>
    <t>雨/晴</t>
  </si>
  <si>
    <t>2023/10/10</t>
  </si>
  <si>
    <t>10:50</t>
  </si>
  <si>
    <t>10:36</t>
  </si>
  <si>
    <t>11:14</t>
  </si>
  <si>
    <t>09:32</t>
  </si>
  <si>
    <t>10:15</t>
  </si>
  <si>
    <t>09:59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</si>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</sst>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E1" zoomScaleNormal="100" zoomScaleSheetLayoutView="100" workbookViewId="0">
      <selection activeCell="G14" sqref="G14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6">
        <v>45108</v>
      </c>
      <c r="B2" s="236"/>
      <c r="C2" s="237">
        <v>45200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8" t="s">
        <v>348</v>
      </c>
      <c r="E4" s="230" t="s">
        <v>376</v>
      </c>
      <c r="F4" s="206" t="s">
        <v>374</v>
      </c>
      <c r="G4" s="206" t="s">
        <v>352</v>
      </c>
      <c r="H4" s="208" t="s">
        <v>353</v>
      </c>
      <c r="I4" s="206" t="s">
        <v>357</v>
      </c>
      <c r="J4" s="228"/>
      <c r="K4" s="206"/>
      <c r="L4" s="208"/>
      <c r="M4" s="206"/>
      <c r="N4" s="216"/>
      <c r="O4" s="218"/>
      <c r="P4" s="23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39"/>
      <c r="E5" s="231"/>
      <c r="F5" s="207"/>
      <c r="G5" s="207"/>
      <c r="H5" s="209"/>
      <c r="I5" s="207"/>
      <c r="J5" s="229"/>
      <c r="K5" s="207"/>
      <c r="L5" s="209"/>
      <c r="M5" s="207"/>
      <c r="N5" s="217"/>
      <c r="O5" s="219"/>
      <c r="P5" s="23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4" t="s">
        <v>350</v>
      </c>
      <c r="E6" s="226" t="s">
        <v>379</v>
      </c>
      <c r="F6" s="240" t="s">
        <v>375</v>
      </c>
      <c r="G6" s="240" t="s">
        <v>380</v>
      </c>
      <c r="H6" s="242" t="s">
        <v>355</v>
      </c>
      <c r="I6" s="240" t="s">
        <v>358</v>
      </c>
      <c r="J6" s="242"/>
      <c r="K6" s="240"/>
      <c r="L6" s="204"/>
      <c r="M6" s="224"/>
      <c r="N6" s="220"/>
      <c r="O6" s="222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5"/>
      <c r="E7" s="227"/>
      <c r="F7" s="241"/>
      <c r="G7" s="241"/>
      <c r="H7" s="243"/>
      <c r="I7" s="241"/>
      <c r="J7" s="243"/>
      <c r="K7" s="241"/>
      <c r="L7" s="205"/>
      <c r="M7" s="225"/>
      <c r="N7" s="221"/>
      <c r="O7" s="223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392</v>
      </c>
      <c r="E9" s="152" t="s">
        <v>392</v>
      </c>
      <c r="F9" s="152" t="s">
        <v>392</v>
      </c>
      <c r="G9" s="152" t="s">
        <v>392</v>
      </c>
      <c r="H9" s="152" t="s">
        <v>392</v>
      </c>
      <c r="I9" s="152" t="s">
        <v>392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382</v>
      </c>
      <c r="E11" s="68" t="s">
        <v>382</v>
      </c>
      <c r="F11" s="68" t="s">
        <v>382</v>
      </c>
      <c r="G11" s="68" t="s">
        <v>382</v>
      </c>
      <c r="H11" s="68" t="s">
        <v>382</v>
      </c>
      <c r="I11" s="68" t="s">
        <v>382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389</v>
      </c>
      <c r="E12" s="68" t="s">
        <v>389</v>
      </c>
      <c r="F12" s="68" t="s">
        <v>389</v>
      </c>
      <c r="G12" s="68" t="s">
        <v>389</v>
      </c>
      <c r="H12" s="68" t="s">
        <v>389</v>
      </c>
      <c r="I12" s="68" t="s">
        <v>389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18</v>
      </c>
      <c r="E13" s="70">
        <v>20.8</v>
      </c>
      <c r="F13" s="70">
        <v>17.8</v>
      </c>
      <c r="G13" s="70">
        <v>19.8</v>
      </c>
      <c r="H13" s="70">
        <v>17.5</v>
      </c>
      <c r="I13" s="70">
        <v>21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17.399999999999999</v>
      </c>
      <c r="E14" s="77">
        <v>22.7</v>
      </c>
      <c r="F14" s="77">
        <v>16.600000000000001</v>
      </c>
      <c r="G14" s="77">
        <v>20.399999999999999</v>
      </c>
      <c r="H14" s="77">
        <v>15.1</v>
      </c>
      <c r="I14" s="77">
        <v>21.9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399</v>
      </c>
      <c r="E19" s="94" t="s">
        <v>399</v>
      </c>
      <c r="F19" s="94" t="s">
        <v>399</v>
      </c>
      <c r="G19" s="94" t="s">
        <v>399</v>
      </c>
      <c r="H19" s="94" t="s">
        <v>399</v>
      </c>
      <c r="I19" s="94" t="s">
        <v>399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400</v>
      </c>
      <c r="E24" s="96" t="s">
        <v>400</v>
      </c>
      <c r="F24" s="96" t="s">
        <v>400</v>
      </c>
      <c r="G24" s="96" t="s">
        <v>400</v>
      </c>
      <c r="H24" s="96" t="s">
        <v>400</v>
      </c>
      <c r="I24" s="96" t="s">
        <v>400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0.08</v>
      </c>
      <c r="E26" s="98">
        <v>0.1</v>
      </c>
      <c r="F26" s="98">
        <v>0.16</v>
      </c>
      <c r="G26" s="98">
        <v>0.18</v>
      </c>
      <c r="H26" s="98">
        <v>0.25</v>
      </c>
      <c r="I26" s="98">
        <v>0.28000000000000003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402</v>
      </c>
      <c r="E27" s="98" t="s">
        <v>402</v>
      </c>
      <c r="F27" s="98" t="s">
        <v>402</v>
      </c>
      <c r="G27" s="98" t="s">
        <v>402</v>
      </c>
      <c r="H27" s="98">
        <v>7.0000000000000007E-2</v>
      </c>
      <c r="I27" s="98" t="s">
        <v>402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0.08</v>
      </c>
      <c r="E36" s="98">
        <v>7.0000000000000007E-2</v>
      </c>
      <c r="F36" s="98">
        <v>0.15</v>
      </c>
      <c r="G36" s="98">
        <v>0.14000000000000001</v>
      </c>
      <c r="H36" s="98">
        <v>0.16</v>
      </c>
      <c r="I36" s="98">
        <v>0.16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403</v>
      </c>
      <c r="G37" s="96" t="s">
        <v>403</v>
      </c>
      <c r="H37" s="96" t="s">
        <v>381</v>
      </c>
      <c r="I37" s="96" t="s">
        <v>381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>
        <v>4.0000000000000001E-3</v>
      </c>
      <c r="G39" s="96">
        <v>8.9999999999999993E-3</v>
      </c>
      <c r="H39" s="96" t="s">
        <v>381</v>
      </c>
      <c r="I39" s="96" t="s">
        <v>381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>
        <v>4.0000000000000001E-3</v>
      </c>
      <c r="G43" s="96">
        <v>1.4999999999999999E-2</v>
      </c>
      <c r="H43" s="96" t="s">
        <v>381</v>
      </c>
      <c r="I43" s="96" t="s">
        <v>381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>
        <v>3</v>
      </c>
      <c r="E51" s="70">
        <v>3</v>
      </c>
      <c r="F51" s="70">
        <v>9.4</v>
      </c>
      <c r="G51" s="70">
        <v>5.9</v>
      </c>
      <c r="H51" s="70">
        <v>3.7</v>
      </c>
      <c r="I51" s="70">
        <v>3.8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3.1</v>
      </c>
      <c r="E53" s="70">
        <v>3.1</v>
      </c>
      <c r="F53" s="70">
        <v>6.6</v>
      </c>
      <c r="G53" s="70">
        <v>4.5</v>
      </c>
      <c r="H53" s="70">
        <v>2.7</v>
      </c>
      <c r="I53" s="70">
        <v>2.5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>
        <v>4.9337748999999995</v>
      </c>
      <c r="E54" s="70">
        <v>8.7018882000000009</v>
      </c>
      <c r="F54" s="70">
        <v>4.3180572000000002</v>
      </c>
      <c r="G54" s="70">
        <v>5.3111613999999996</v>
      </c>
      <c r="H54" s="70">
        <v>11.6327585</v>
      </c>
      <c r="I54" s="70">
        <v>11.655169300000001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>
        <v>0.5</v>
      </c>
      <c r="E61" s="70">
        <v>0.5</v>
      </c>
      <c r="F61" s="70">
        <v>0.6</v>
      </c>
      <c r="G61" s="70">
        <v>0.7</v>
      </c>
      <c r="H61" s="70">
        <v>0.7</v>
      </c>
      <c r="I61" s="70">
        <v>0.7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7.7</v>
      </c>
      <c r="E62" s="70">
        <v>7.4</v>
      </c>
      <c r="F62" s="70">
        <v>7.4</v>
      </c>
      <c r="G62" s="70">
        <v>7.8</v>
      </c>
      <c r="H62" s="70">
        <v>7.4</v>
      </c>
      <c r="I62" s="70">
        <v>7.3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404</v>
      </c>
      <c r="E63" s="68" t="s">
        <v>404</v>
      </c>
      <c r="F63" s="68" t="s">
        <v>404</v>
      </c>
      <c r="G63" s="68" t="s">
        <v>404</v>
      </c>
      <c r="H63" s="68" t="s">
        <v>404</v>
      </c>
      <c r="I63" s="68" t="s">
        <v>404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404</v>
      </c>
      <c r="E64" s="68" t="s">
        <v>404</v>
      </c>
      <c r="F64" s="68" t="s">
        <v>404</v>
      </c>
      <c r="G64" s="68" t="s">
        <v>404</v>
      </c>
      <c r="H64" s="68" t="s">
        <v>404</v>
      </c>
      <c r="I64" s="68" t="s">
        <v>404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405</v>
      </c>
      <c r="E65" s="70">
        <v>0.6</v>
      </c>
      <c r="F65" s="70">
        <v>1.3</v>
      </c>
      <c r="G65" s="70">
        <v>0.8</v>
      </c>
      <c r="H65" s="70" t="s">
        <v>405</v>
      </c>
      <c r="I65" s="70" t="s">
        <v>405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406</v>
      </c>
      <c r="E66" s="109" t="s">
        <v>406</v>
      </c>
      <c r="F66" s="109" t="s">
        <v>406</v>
      </c>
      <c r="G66" s="109" t="s">
        <v>406</v>
      </c>
      <c r="H66" s="109" t="s">
        <v>406</v>
      </c>
      <c r="I66" s="109" t="s">
        <v>406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5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2">
        <v>45108</v>
      </c>
      <c r="B68" s="232"/>
      <c r="C68" s="233">
        <v>45200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0.6</v>
      </c>
      <c r="F81" s="70">
        <v>1</v>
      </c>
      <c r="G81" s="70">
        <v>0.8</v>
      </c>
      <c r="H81" s="70">
        <v>0.6</v>
      </c>
      <c r="I81" s="70">
        <v>0.5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>
        <v>4.9337748999999995</v>
      </c>
      <c r="E82" s="70">
        <v>8.7018882000000009</v>
      </c>
      <c r="F82" s="70">
        <v>4.3180572000000002</v>
      </c>
      <c r="G82" s="70">
        <v>5.3111613999999996</v>
      </c>
      <c r="H82" s="70">
        <v>11.6327585</v>
      </c>
      <c r="I82" s="70">
        <v>11.655169300000001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406</v>
      </c>
      <c r="E90" s="70" t="s">
        <v>406</v>
      </c>
      <c r="F90" s="70" t="s">
        <v>406</v>
      </c>
      <c r="G90" s="70" t="s">
        <v>406</v>
      </c>
      <c r="H90" s="70" t="s">
        <v>406</v>
      </c>
      <c r="I90" s="70" t="s">
        <v>406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7.7</v>
      </c>
      <c r="E91" s="70">
        <v>7.4</v>
      </c>
      <c r="F91" s="70">
        <v>7.4</v>
      </c>
      <c r="G91" s="70">
        <v>7.8</v>
      </c>
      <c r="H91" s="70">
        <v>7.4</v>
      </c>
      <c r="I91" s="70">
        <v>7.3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362</v>
      </c>
      <c r="D100" s="70">
        <v>3</v>
      </c>
      <c r="E100" s="70">
        <v>3.8</v>
      </c>
      <c r="F100" s="70">
        <v>6</v>
      </c>
      <c r="G100" s="70">
        <v>4.5999999999999996</v>
      </c>
      <c r="H100" s="70">
        <v>4.8</v>
      </c>
      <c r="I100" s="70">
        <v>4.9000000000000004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360</v>
      </c>
      <c r="D101" s="98">
        <v>0.08</v>
      </c>
      <c r="E101" s="98">
        <v>0.1</v>
      </c>
      <c r="F101" s="98">
        <v>0.16</v>
      </c>
      <c r="G101" s="98">
        <v>0.18</v>
      </c>
      <c r="H101" s="98">
        <v>0.25</v>
      </c>
      <c r="I101" s="98">
        <v>0.28000000000000003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2">
        <v>45108</v>
      </c>
      <c r="B130" s="232"/>
      <c r="C130" s="233">
        <v>45200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M6:M7"/>
  </mergeCells>
  <phoneticPr fontId="2"/>
  <conditionalFormatting sqref="O17:Q17 G17:H17 D17:E17 J17">
    <cfRule type="beginsWith" dxfId="205" priority="1494" operator="beginsWith" text="検出">
      <formula>LEFT(D17,LEN("検出"))="検出"</formula>
    </cfRule>
  </conditionalFormatting>
  <conditionalFormatting sqref="D63:E63 G63:J63">
    <cfRule type="containsText" dxfId="204" priority="1481" operator="containsText" text="あり">
      <formula>NOT(ISERROR(SEARCH("あり",D63)))</formula>
    </cfRule>
  </conditionalFormatting>
  <conditionalFormatting sqref="D64:E64 G64:J64">
    <cfRule type="expression" dxfId="203" priority="163">
      <formula>D$64=""</formula>
    </cfRule>
    <cfRule type="notContainsText" dxfId="202" priority="1797" operator="notContains" text="異常なし">
      <formula>ISERROR(SEARCH("異常なし",D64))</formula>
    </cfRule>
  </conditionalFormatting>
  <conditionalFormatting sqref="J21">
    <cfRule type="containsText" dxfId="201" priority="1790" operator="containsText" text="0.001未満">
      <formula>NOT(ISERROR(SEARCH("0.001未満",J21)))</formula>
    </cfRule>
  </conditionalFormatting>
  <conditionalFormatting sqref="G21">
    <cfRule type="containsText" dxfId="200" priority="1764" operator="containsText" text="0.001未満">
      <formula>NOT(ISERROR(SEARCH("0.001未満",G21)))</formula>
    </cfRule>
  </conditionalFormatting>
  <conditionalFormatting sqref="D21">
    <cfRule type="containsText" dxfId="199" priority="1763" operator="containsText" text="0.001未満">
      <formula>NOT(ISERROR(SEARCH("0.001未満",D21)))</formula>
    </cfRule>
  </conditionalFormatting>
  <conditionalFormatting sqref="E21">
    <cfRule type="containsText" dxfId="198" priority="1762" operator="containsText" text="0.001未満">
      <formula>NOT(ISERROR(SEARCH("0.001未満",E21)))</formula>
    </cfRule>
  </conditionalFormatting>
  <conditionalFormatting sqref="H21">
    <cfRule type="containsText" dxfId="197" priority="1761" operator="containsText" text="0.001未満">
      <formula>NOT(ISERROR(SEARCH("0.001未満",H21)))</formula>
    </cfRule>
  </conditionalFormatting>
  <conditionalFormatting sqref="Q21">
    <cfRule type="containsText" dxfId="196" priority="1753" operator="containsText" text="0.001未満">
      <formula>NOT(ISERROR(SEARCH("0.001未満",Q21)))</formula>
    </cfRule>
  </conditionalFormatting>
  <conditionalFormatting sqref="O21">
    <cfRule type="containsText" dxfId="195" priority="1752" operator="containsText" text="0.001未満">
      <formula>NOT(ISERROR(SEARCH("0.001未満",O21)))</formula>
    </cfRule>
  </conditionalFormatting>
  <conditionalFormatting sqref="P21">
    <cfRule type="containsText" dxfId="194" priority="1751" operator="containsText" text="0.001未満">
      <formula>NOT(ISERROR(SEARCH("0.001未満",P21)))</formula>
    </cfRule>
  </conditionalFormatting>
  <conditionalFormatting sqref="O104:Q104 G104:H104 D104:E105 J104:J105">
    <cfRule type="beginsWith" dxfId="193" priority="1493" operator="beginsWith" text="検出">
      <formula>LEFT(D104,LEN("検出"))="検出"</formula>
    </cfRule>
  </conditionalFormatting>
  <conditionalFormatting sqref="O105:Q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Q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Q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Q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Q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Q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Q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Q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Q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Q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Q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Q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Q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Q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Q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Q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Q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Q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Q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Q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Q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Q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Q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Q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Q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Q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Q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Q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Q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Q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Q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Q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Q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Q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Q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Q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Q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Q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Q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Q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Q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Q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Q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Q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Q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Q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Q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5" width="9.7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45200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7" t="s">
        <v>349</v>
      </c>
      <c r="E4" s="248"/>
      <c r="F4" s="251" t="s">
        <v>377</v>
      </c>
      <c r="G4" s="252"/>
      <c r="H4" s="257" t="s">
        <v>373</v>
      </c>
      <c r="I4" s="258"/>
      <c r="J4" s="257" t="s">
        <v>351</v>
      </c>
      <c r="K4" s="258"/>
      <c r="L4" s="257" t="s">
        <v>354</v>
      </c>
      <c r="M4" s="258"/>
      <c r="N4" s="257" t="s">
        <v>356</v>
      </c>
      <c r="O4" s="258"/>
      <c r="P4" s="251"/>
      <c r="Q4" s="255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9"/>
      <c r="E5" s="250"/>
      <c r="F5" s="253"/>
      <c r="G5" s="254"/>
      <c r="H5" s="259"/>
      <c r="I5" s="260"/>
      <c r="J5" s="259"/>
      <c r="K5" s="260"/>
      <c r="L5" s="259"/>
      <c r="M5" s="260"/>
      <c r="N5" s="259"/>
      <c r="O5" s="260"/>
      <c r="P5" s="253"/>
      <c r="Q5" s="256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4"/>
      <c r="E6" s="43"/>
      <c r="F6" s="226"/>
      <c r="G6" s="44"/>
      <c r="H6" s="240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4"/>
      <c r="U6" s="43"/>
      <c r="V6" s="224"/>
      <c r="W6" s="43"/>
      <c r="X6" s="22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1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5"/>
      <c r="U7" s="48" t="s">
        <v>124</v>
      </c>
      <c r="V7" s="225"/>
      <c r="W7" s="48" t="s">
        <v>124</v>
      </c>
      <c r="X7" s="22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20231010</v>
      </c>
      <c r="E9" s="59" t="str">
        <f>IF(手入力!C3="",REPLACE(D9,5,0,"/"),REPLACE(手入力!C3,5,0,"/"))</f>
        <v>2023/1010</v>
      </c>
      <c r="F9" s="58">
        <v>20231010</v>
      </c>
      <c r="G9" s="59" t="str">
        <f>IF(手入力!D3="",REPLACE(F9,5,0,"/"),REPLACE(手入力!D3,5,0,"/"))</f>
        <v>2023/1010</v>
      </c>
      <c r="H9" s="58">
        <v>20231010</v>
      </c>
      <c r="I9" s="59" t="str">
        <f>IF(手入力!E3="",REPLACE(H9,5,0,"/"),REPLACE(手入力!E3,5,0,"/"))</f>
        <v>2023/1010</v>
      </c>
      <c r="J9" s="58">
        <v>20231010</v>
      </c>
      <c r="K9" s="59" t="str">
        <f>IF(手入力!F3="",REPLACE(J9,5,0,"/"),REPLACE(手入力!F3,5,0,"/"))</f>
        <v>2023/1010</v>
      </c>
      <c r="L9" s="58">
        <v>20231010</v>
      </c>
      <c r="M9" s="59" t="str">
        <f>IF(手入力!G3="",REPLACE(L9,5,0,"/"),REPLACE(手入力!G3,5,0,"/"))</f>
        <v>2023/1010</v>
      </c>
      <c r="N9" s="58">
        <v>20231010</v>
      </c>
      <c r="O9" s="59" t="str">
        <f>IF(手入力!H3="",REPLACE(N9,5,0,"/"),REPLACE(手入力!H3,5,0,"/"))</f>
        <v>2023/1010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1050</v>
      </c>
      <c r="E10" s="67" t="str">
        <f>TEXT(D10,"0000")</f>
        <v>1050</v>
      </c>
      <c r="F10" s="68">
        <v>1036</v>
      </c>
      <c r="G10" s="67" t="str">
        <f>TEXT(F10,"0000")</f>
        <v>1036</v>
      </c>
      <c r="H10" s="68">
        <v>1114</v>
      </c>
      <c r="I10" s="67" t="str">
        <f>TEXT(H10,"0000")</f>
        <v>1114</v>
      </c>
      <c r="J10" s="68">
        <v>932</v>
      </c>
      <c r="K10" s="67" t="str">
        <f>TEXT(J10,"0000")</f>
        <v>0932</v>
      </c>
      <c r="L10" s="68">
        <v>1015</v>
      </c>
      <c r="M10" s="67" t="str">
        <f>TEXT(L10,"0000")</f>
        <v>1015</v>
      </c>
      <c r="N10" s="68">
        <v>959</v>
      </c>
      <c r="O10" s="67" t="str">
        <f>TEXT(N10,"0000")</f>
        <v>0959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曇|雨</v>
      </c>
      <c r="E11" s="68">
        <f>IF(E9=0,"",(RIGHT(E9,2))-1)</f>
        <v>9</v>
      </c>
      <c r="F11" s="68" t="str">
        <f>IF(F$9=0,"",HLOOKUP(G11,天気タグ!$B$3:$AG$39,35))</f>
        <v>曇|雨</v>
      </c>
      <c r="G11" s="68">
        <f>IF(G9=0,"",(RIGHT(G9,2))-1)</f>
        <v>9</v>
      </c>
      <c r="H11" s="68" t="str">
        <f>IF(H$9=0,"",HLOOKUP(I11,天気タグ!$B$3:$AG$39,35))</f>
        <v>曇|雨</v>
      </c>
      <c r="I11" s="68">
        <f>IF(I9=0,"",(RIGHT(I9,2))-1)</f>
        <v>9</v>
      </c>
      <c r="J11" s="68" t="str">
        <f>IF(J$9=0,"",HLOOKUP(K11,天気タグ!$B$3:$AG$39,35))</f>
        <v>曇|雨</v>
      </c>
      <c r="K11" s="68">
        <f>IF(K9=0,"",(RIGHT(K9,2))-1)</f>
        <v>9</v>
      </c>
      <c r="L11" s="68" t="str">
        <f>IF(L$9=0,"",HLOOKUP(M11,天気タグ!$B$3:$AG$39,35))</f>
        <v>曇|雨</v>
      </c>
      <c r="M11" s="68">
        <f>IF(M9=0,"",(RIGHT(M9,2))-1)</f>
        <v>9</v>
      </c>
      <c r="N11" s="68" t="str">
        <f>IF(N$9=0,"",HLOOKUP(O11,天気タグ!$B$3:$AG$39,35))</f>
        <v>曇|雨</v>
      </c>
      <c r="O11" s="68">
        <f>IF(O9=0,"",(RIGHT(O9,2))-1)</f>
        <v>9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雪/曇</v>
      </c>
      <c r="E12" s="68">
        <f>IF(E9=0,"",RIGHT(E9,2)*1)</f>
        <v>10</v>
      </c>
      <c r="F12" s="68" t="str">
        <f>IF(F$9=0,"",HLOOKUP(G12,天気タグ!$B$3:$AG$39,35))</f>
        <v>雪/曇</v>
      </c>
      <c r="G12" s="68">
        <f>IF(G9=0,"",RIGHT(G9,2)*1)</f>
        <v>10</v>
      </c>
      <c r="H12" s="68" t="str">
        <f>IF(H$9=0,"",HLOOKUP(I12,天気タグ!$B$3:$AG$39,35))</f>
        <v>雪/曇</v>
      </c>
      <c r="I12" s="68">
        <f>IF(I9=0,"",RIGHT(I9,2)*1)</f>
        <v>10</v>
      </c>
      <c r="J12" s="68" t="str">
        <f>IF(J$9=0,"",HLOOKUP(K12,天気タグ!$B$3:$AG$39,35))</f>
        <v>雪/曇</v>
      </c>
      <c r="K12" s="68">
        <f>IF(K9=0,"",RIGHT(K9,2)*1)</f>
        <v>10</v>
      </c>
      <c r="L12" s="68" t="str">
        <f>IF(L$9=0,"",HLOOKUP(M12,天気タグ!$B$3:$AG$39,35))</f>
        <v>雪/曇</v>
      </c>
      <c r="M12" s="68">
        <f>IF(M9=0,"",RIGHT(M9,2)*1)</f>
        <v>10</v>
      </c>
      <c r="N12" s="68" t="str">
        <f>IF(N$9=0,"",HLOOKUP(O12,天気タグ!$B$3:$AG$39,35))</f>
        <v>雪/曇</v>
      </c>
      <c r="O12" s="68">
        <f>IF(O9=0,"",RIGHT(O9,2)*1)</f>
        <v>10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18</v>
      </c>
      <c r="E13" s="70"/>
      <c r="F13" s="70">
        <v>20.8</v>
      </c>
      <c r="G13" s="70"/>
      <c r="H13" s="70">
        <v>17.8</v>
      </c>
      <c r="I13" s="70"/>
      <c r="J13" s="70">
        <v>198</v>
      </c>
      <c r="K13" s="70"/>
      <c r="L13" s="70">
        <v>17.5</v>
      </c>
      <c r="M13" s="70"/>
      <c r="N13" s="70">
        <v>21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17.399999999999999</v>
      </c>
      <c r="E14" s="76"/>
      <c r="F14" s="77">
        <v>22.7</v>
      </c>
      <c r="G14" s="77"/>
      <c r="H14" s="77">
        <v>16.600000000000001</v>
      </c>
      <c r="I14" s="77"/>
      <c r="J14" s="77">
        <v>20.399999999999999</v>
      </c>
      <c r="K14" s="77"/>
      <c r="L14" s="77">
        <v>15.1</v>
      </c>
      <c r="M14" s="77"/>
      <c r="N14" s="77">
        <v>21.9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1">D19/1000</f>
        <v>0</v>
      </c>
      <c r="F19" s="94">
        <v>0</v>
      </c>
      <c r="G19" s="67">
        <f t="shared" ref="G19:G23" si="2">F19/1000</f>
        <v>0</v>
      </c>
      <c r="H19" s="68">
        <v>0</v>
      </c>
      <c r="I19" s="67">
        <f t="shared" ref="I19:I23" si="3">H19/1000</f>
        <v>0</v>
      </c>
      <c r="J19" s="68">
        <v>0</v>
      </c>
      <c r="K19" s="67">
        <f t="shared" ref="K19:Y23" si="4">J19/1000</f>
        <v>0</v>
      </c>
      <c r="L19" s="68">
        <v>0</v>
      </c>
      <c r="M19" s="67">
        <f t="shared" si="4"/>
        <v>0</v>
      </c>
      <c r="N19" s="68">
        <v>0</v>
      </c>
      <c r="O19" s="67">
        <f t="shared" si="4"/>
        <v>0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0.08</v>
      </c>
      <c r="E26" s="98"/>
      <c r="F26" s="98">
        <v>0.1</v>
      </c>
      <c r="G26" s="98"/>
      <c r="H26" s="68">
        <v>0.16</v>
      </c>
      <c r="I26" s="98"/>
      <c r="J26" s="68">
        <v>0.18</v>
      </c>
      <c r="K26" s="98"/>
      <c r="L26" s="68">
        <v>0.25</v>
      </c>
      <c r="M26" s="98"/>
      <c r="N26" s="68">
        <v>0.28000000000000003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7.0000000000000007E-2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0.08</v>
      </c>
      <c r="E36" s="98"/>
      <c r="F36" s="98">
        <v>7.0000000000000007E-2</v>
      </c>
      <c r="G36" s="98"/>
      <c r="H36" s="68">
        <v>0.15</v>
      </c>
      <c r="I36" s="98"/>
      <c r="J36" s="68">
        <v>0.14000000000000001</v>
      </c>
      <c r="K36" s="98"/>
      <c r="L36" s="68">
        <v>0.16</v>
      </c>
      <c r="M36" s="98"/>
      <c r="N36" s="68">
        <v>0.16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>
        <v>0</v>
      </c>
      <c r="I37" s="96"/>
      <c r="J37" s="68">
        <v>0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>
        <v>4.0000000000000001E-3</v>
      </c>
      <c r="I39" s="96"/>
      <c r="J39" s="68">
        <v>8.9999999999999993E-3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>
        <v>4.0000000000000001E-3</v>
      </c>
      <c r="I43" s="96"/>
      <c r="J43" s="68">
        <v>1.4999999999999999E-2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>
        <v>3</v>
      </c>
      <c r="E51" s="70"/>
      <c r="F51" s="70">
        <v>3</v>
      </c>
      <c r="G51" s="70"/>
      <c r="H51" s="68">
        <v>9.4</v>
      </c>
      <c r="I51" s="70"/>
      <c r="J51" s="68">
        <v>5.9</v>
      </c>
      <c r="K51" s="70"/>
      <c r="L51" s="68">
        <v>3.7</v>
      </c>
      <c r="M51" s="70"/>
      <c r="N51" s="68">
        <v>3.8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3.1</v>
      </c>
      <c r="E53" s="70"/>
      <c r="F53" s="70">
        <v>3.1</v>
      </c>
      <c r="G53" s="70"/>
      <c r="H53" s="68">
        <v>6.6</v>
      </c>
      <c r="I53" s="70"/>
      <c r="J53" s="68">
        <v>4.5</v>
      </c>
      <c r="K53" s="70"/>
      <c r="L53" s="68">
        <v>2.7</v>
      </c>
      <c r="M53" s="70"/>
      <c r="N53" s="68">
        <v>2.5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>
        <v>4.9337748999999995</v>
      </c>
      <c r="E54" s="70"/>
      <c r="F54" s="70">
        <v>8.7018882000000009</v>
      </c>
      <c r="G54" s="70"/>
      <c r="H54" s="68">
        <v>4.3180572000000002</v>
      </c>
      <c r="I54" s="70"/>
      <c r="J54" s="68">
        <v>5.3111613999999996</v>
      </c>
      <c r="K54" s="70"/>
      <c r="L54" s="68">
        <v>11.6327585</v>
      </c>
      <c r="M54" s="70"/>
      <c r="N54" s="68">
        <v>11.655169300000001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>
        <v>0</v>
      </c>
      <c r="E59" s="96"/>
      <c r="F59" s="96">
        <v>0</v>
      </c>
      <c r="G59" s="96"/>
      <c r="H59" s="68">
        <v>0</v>
      </c>
      <c r="I59" s="96"/>
      <c r="J59" s="68">
        <v>0</v>
      </c>
      <c r="K59" s="96"/>
      <c r="L59" s="68">
        <v>0</v>
      </c>
      <c r="M59" s="96"/>
      <c r="N59" s="68">
        <v>0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0.5</v>
      </c>
      <c r="E61" s="70"/>
      <c r="F61" s="70">
        <v>0.5</v>
      </c>
      <c r="G61" s="70"/>
      <c r="H61" s="68">
        <v>0.6</v>
      </c>
      <c r="I61" s="70"/>
      <c r="J61" s="68">
        <v>0.7</v>
      </c>
      <c r="K61" s="70"/>
      <c r="L61" s="68">
        <v>0.7</v>
      </c>
      <c r="M61" s="70"/>
      <c r="N61" s="68">
        <v>0.7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7.7</v>
      </c>
      <c r="E62" s="70"/>
      <c r="F62" s="70">
        <v>7.4</v>
      </c>
      <c r="G62" s="70"/>
      <c r="H62" s="68">
        <v>7.4</v>
      </c>
      <c r="I62" s="70"/>
      <c r="J62" s="68">
        <v>7.8</v>
      </c>
      <c r="K62" s="70"/>
      <c r="L62" s="68">
        <v>7.4</v>
      </c>
      <c r="M62" s="70"/>
      <c r="N62" s="68">
        <v>7.3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0.6</v>
      </c>
      <c r="G65" s="70"/>
      <c r="H65" s="68">
        <v>1.3</v>
      </c>
      <c r="I65" s="70"/>
      <c r="J65" s="68">
        <v>0.8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0.6</v>
      </c>
      <c r="G81" s="70"/>
      <c r="H81" s="70">
        <v>1</v>
      </c>
      <c r="I81" s="70"/>
      <c r="J81" s="70">
        <v>0.8</v>
      </c>
      <c r="K81" s="70"/>
      <c r="L81" s="70">
        <v>0.6</v>
      </c>
      <c r="M81" s="70"/>
      <c r="N81" s="70">
        <v>0.5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>
        <v>4.9337748999999995</v>
      </c>
      <c r="E82" s="69"/>
      <c r="F82" s="70">
        <v>8.7018882000000009</v>
      </c>
      <c r="G82" s="70"/>
      <c r="H82" s="70">
        <v>4.3180572000000002</v>
      </c>
      <c r="I82" s="70"/>
      <c r="J82" s="70">
        <v>5.3111613999999996</v>
      </c>
      <c r="K82" s="70"/>
      <c r="L82" s="70">
        <v>11.6327585</v>
      </c>
      <c r="M82" s="70"/>
      <c r="N82" s="70">
        <v>11.655169300000001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7.7</v>
      </c>
      <c r="E91" s="69"/>
      <c r="F91" s="70">
        <v>7.4</v>
      </c>
      <c r="G91" s="70"/>
      <c r="H91" s="70">
        <v>7.4</v>
      </c>
      <c r="I91" s="70"/>
      <c r="J91" s="70">
        <v>7.8</v>
      </c>
      <c r="K91" s="70"/>
      <c r="L91" s="70">
        <v>7.4</v>
      </c>
      <c r="M91" s="70"/>
      <c r="N91" s="70">
        <v>7.3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>
        <v>0</v>
      </c>
      <c r="E93" s="66"/>
      <c r="F93" s="68">
        <v>0</v>
      </c>
      <c r="G93" s="68"/>
      <c r="H93" s="68">
        <v>0</v>
      </c>
      <c r="I93" s="68"/>
      <c r="J93" s="68">
        <v>0</v>
      </c>
      <c r="K93" s="68"/>
      <c r="L93" s="68">
        <v>0</v>
      </c>
      <c r="M93" s="68"/>
      <c r="N93" s="68">
        <v>0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3.8</v>
      </c>
      <c r="G100" s="70"/>
      <c r="H100" s="70">
        <v>6</v>
      </c>
      <c r="I100" s="70"/>
      <c r="J100" s="70">
        <v>4.5999999999999996</v>
      </c>
      <c r="K100" s="70"/>
      <c r="L100" s="70">
        <v>4.8</v>
      </c>
      <c r="M100" s="70"/>
      <c r="N100" s="70">
        <v>4.9000000000000004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0.08</v>
      </c>
      <c r="E101" s="69"/>
      <c r="F101" s="70">
        <v>0.1</v>
      </c>
      <c r="G101" s="70"/>
      <c r="H101" s="70">
        <v>0.16</v>
      </c>
      <c r="I101" s="70"/>
      <c r="J101" s="70">
        <v>0.18</v>
      </c>
      <c r="K101" s="70"/>
      <c r="L101" s="70">
        <v>0.25</v>
      </c>
      <c r="M101" s="70"/>
      <c r="N101" s="70">
        <v>0.28000000000000003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45200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45200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45201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45202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45203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45204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45205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45206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45207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45208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45209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45210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45211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45212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45213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45214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45215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45216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45217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45218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45219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45220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45221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45222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45223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45224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45225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45226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45227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45228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45229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45230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8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8.5" thickBot="1">
      <c r="A5" t="s">
        <v>184</v>
      </c>
      <c r="B5">
        <v>17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8.5" thickBot="1">
      <c r="A6" t="s">
        <v>185</v>
      </c>
      <c r="AH6" s="182">
        <f>INDEX(C41:AG41,MATCH(MAX(C41:AG41)+1,C41:AG41,1))</f>
        <v>1</v>
      </c>
      <c r="AI6" s="182">
        <f>AH6*1</f>
        <v>1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382</v>
      </c>
      <c r="D35" s="1" t="s">
        <v>383</v>
      </c>
      <c r="E35" s="1" t="s">
        <v>384</v>
      </c>
      <c r="F35" s="1" t="s">
        <v>385</v>
      </c>
      <c r="G35" s="1" t="s">
        <v>386</v>
      </c>
      <c r="H35" s="1" t="s">
        <v>383</v>
      </c>
      <c r="I35" s="1" t="s">
        <v>387</v>
      </c>
      <c r="J35" s="1" t="s">
        <v>388</v>
      </c>
      <c r="K35" s="1" t="s">
        <v>382</v>
      </c>
      <c r="L35" s="1" t="s">
        <v>389</v>
      </c>
      <c r="M35" s="1" t="s">
        <v>390</v>
      </c>
      <c r="N35" s="1" t="s">
        <v>383</v>
      </c>
      <c r="O35" s="1" t="s">
        <v>383</v>
      </c>
      <c r="P35" s="1" t="s">
        <v>388</v>
      </c>
      <c r="Q35" s="1" t="s">
        <v>391</v>
      </c>
      <c r="R35" s="1" t="s">
        <v>383</v>
      </c>
      <c r="S35" s="1" t="s">
        <v>383</v>
      </c>
      <c r="T35" s="1" t="s">
        <v>383</v>
      </c>
      <c r="U35" s="1" t="s">
        <v>383</v>
      </c>
      <c r="V35" s="1" t="s">
        <v>384</v>
      </c>
      <c r="W35" s="1" t="s">
        <v>390</v>
      </c>
      <c r="X35" s="1" t="s">
        <v>383</v>
      </c>
      <c r="Y35" s="1" t="s">
        <v>383</v>
      </c>
      <c r="Z35" s="1" t="s">
        <v>383</v>
      </c>
      <c r="AA35" s="1" t="s">
        <v>383</v>
      </c>
      <c r="AB35" s="1" t="s">
        <v>383</v>
      </c>
      <c r="AC35" s="1" t="s">
        <v>382</v>
      </c>
      <c r="AD35" s="1" t="s">
        <v>390</v>
      </c>
      <c r="AE35" s="1" t="s">
        <v>383</v>
      </c>
      <c r="AF35" s="1" t="s">
        <v>383</v>
      </c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晴/雨</v>
      </c>
      <c r="F37" s="2" t="str">
        <f t="shared" si="0"/>
        <v>雨|曇</v>
      </c>
      <c r="G37" s="2" t="str">
        <f t="shared" si="0"/>
        <v>曇/晴</v>
      </c>
      <c r="H37" s="2" t="str">
        <f t="shared" si="0"/>
        <v>晴</v>
      </c>
      <c r="I37" s="2" t="str">
        <f t="shared" si="0"/>
        <v>晴/曇</v>
      </c>
      <c r="J37" s="2" t="str">
        <f t="shared" si="0"/>
        <v>曇/雨</v>
      </c>
      <c r="K37" s="2" t="str">
        <f t="shared" si="0"/>
        <v>曇|雨</v>
      </c>
      <c r="L37" s="2" t="str">
        <f t="shared" si="0"/>
        <v>雪/曇</v>
      </c>
      <c r="M37" s="2" t="str">
        <f t="shared" si="0"/>
        <v>晴|曇</v>
      </c>
      <c r="N37" s="2" t="str">
        <f t="shared" si="0"/>
        <v>晴</v>
      </c>
      <c r="O37" s="2" t="str">
        <f t="shared" si="0"/>
        <v>晴</v>
      </c>
      <c r="P37" s="2" t="str">
        <f t="shared" si="0"/>
        <v>曇/雨</v>
      </c>
      <c r="Q37" s="2" t="str">
        <f t="shared" si="0"/>
        <v>雨/晴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晴</v>
      </c>
      <c r="V37" s="2" t="str">
        <f t="shared" si="0"/>
        <v>晴/雨</v>
      </c>
      <c r="W37" s="2" t="str">
        <f t="shared" si="0"/>
        <v>晴|曇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曇|雨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晴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21</v>
      </c>
      <c r="D41" s="2">
        <f>IF(D37="","",VLOOKUP(D37,変換!$B$31:$C$58,2,FALSE))</f>
        <v>1</v>
      </c>
      <c r="E41" s="2">
        <f>IF(E37="","",VLOOKUP(E37,変換!$B$31:$C$58,2,FALSE))</f>
        <v>6</v>
      </c>
      <c r="F41" s="2">
        <f>IF(F37="","",VLOOKUP(F37,変換!$B$31:$C$58,2,FALSE))</f>
        <v>24</v>
      </c>
      <c r="G41" s="2">
        <f>IF(G37="","",VLOOKUP(G37,変換!$B$31:$C$58,2,FALSE))</f>
        <v>8</v>
      </c>
      <c r="H41" s="2">
        <f>IF(H37="","",VLOOKUP(H37,変換!$B$31:$C$58,2,FALSE))</f>
        <v>1</v>
      </c>
      <c r="I41" s="2">
        <f>IF(I37="","",VLOOKUP(I37,変換!$B$31:$C$58,2,FALSE))</f>
        <v>5</v>
      </c>
      <c r="J41" s="2">
        <f>IF(J37="","",VLOOKUP(J37,変換!$B$31:$C$58,2,FALSE))</f>
        <v>9</v>
      </c>
      <c r="K41" s="2">
        <f>IF(K37="","",VLOOKUP(K37,変換!$B$31:$C$58,2,FALSE))</f>
        <v>21</v>
      </c>
      <c r="L41" s="2">
        <f>IF(L37="","",VLOOKUP(L37,変換!$B$31:$C$58,2,FALSE))</f>
        <v>15</v>
      </c>
      <c r="M41" s="2">
        <f>IF(M37="","",VLOOKUP(M37,変換!$B$31:$C$58,2,FALSE))</f>
        <v>17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9</v>
      </c>
      <c r="Q41" s="2">
        <f>IF(Q37="","",VLOOKUP(Q37,変換!$B$31:$C$58,2,FALSE))</f>
        <v>11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</v>
      </c>
      <c r="V41" s="2">
        <f>IF(V37="","",VLOOKUP(V37,変換!$B$31:$C$58,2,FALSE))</f>
        <v>6</v>
      </c>
      <c r="W41" s="2">
        <f>IF(W37="","",VLOOKUP(W37,変換!$B$31:$C$58,2,FALSE))</f>
        <v>17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21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1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2024-01-10T05:53:26Z</cp:lastPrinted>
  <dcterms:created xsi:type="dcterms:W3CDTF">2020-11-06T01:25:08Z</dcterms:created>
  <dcterms:modified xsi:type="dcterms:W3CDTF">2024-01-22T02:58:14Z</dcterms:modified>
</cp:coreProperties>
</file>