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3BC98DB1-5828-43E2-9765-8CD06B63CD39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新時瀬" sheetId="14" state="hidden"/>
    <sheet r:id="rId5" name="cnt_小渡" sheetId="15" state="hidden"/>
    <sheet r:id="rId6" name="cnt_万町" sheetId="9" state="hidden"/>
    <sheet r:id="rId7" name="cnt_ぬくもり" sheetId="12" state="hidden"/>
    <sheet r:id="rId8" name="cnt_日下部" sheetId="16" state="hidden"/>
    <sheet r:id="rId9" name="cnt_旭高原" sheetId="17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I9" i="5" l="1"/>
  <c r="I11" i="5" s="1"/>
  <c r="G9" i="5"/>
  <c r="G12" i="5" s="1"/>
  <c r="E9" i="5"/>
  <c r="E11" i="5" s="1"/>
  <c r="O9" i="5"/>
  <c r="O12" i="5" s="1"/>
  <c r="M9" i="5"/>
  <c r="M11" i="5" s="1"/>
  <c r="K9" i="5"/>
  <c r="K12" i="5" s="1"/>
  <c r="O11" i="5" l="1"/>
  <c r="M12" i="5"/>
  <c r="G11" i="5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AC66" i="2"/>
  <c r="AB61" i="2" l="1"/>
  <c r="Y65" i="2"/>
  <c r="Y48" i="2"/>
  <c r="X66" i="2"/>
  <c r="AE43" i="2"/>
  <c r="X25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<sst xmlns="http://schemas.openxmlformats.org/spreadsheetml/2006/main" count="2831" uniqueCount="408">
  <si>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</si>
  <si>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</si>
  <si>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</si>
  <si>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</si>
  <si>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</si>
  <si>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</si>
  <si>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</si>
  <si>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</si>
  <si>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</si>
  <si>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</si>
  <si>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</si>
  <si>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</si>
  <si>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</si>
  <si>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</si>
  <si>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</si>
  <si>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</si>
  <si>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</si>
  <si>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</si>
  <si>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</si>
  <si>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</si>
  <si>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</si>
  <si>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</si>
  <si>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</si>
  <si>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</si>
  <si>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</si>
  <si>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</si>
  <si>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</si>
  <si>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</si>
  <si>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</si>
  <si>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</si>
  <si>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</si>
  <si>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</si>
  <si>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</si>
  <si>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</si>
  <si>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</si>
  <si>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</si>
  <si>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</si>
  <si>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</si>
  <si>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</si>
  <si>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</si>
  <si>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</si>
  <si>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</si>
  <si>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</si>
  <si>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</si>
  <si>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</si>
  <si>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</si>
  <si>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</si>
  <si>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</si>
  <si>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</si>
  <si>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</si>
  <si>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</si>
  <si>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</si>
  <si>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</si>
  <si>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</si>
  <si>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</si>
  <si>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</si>
  <si>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</si>
  <si>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</si>
  <si>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</si>
  <si>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</si>
  <si>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</si>
  <si>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</si>
  <si>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</si>
  <si>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</si>
  <si>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</si>
  <si>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</si>
  <si>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</si>
  <si>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</si>
  <si>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</si>
  <si>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</si>
  <si>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</si>
  <si>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</si>
  <si>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</si>
  <si>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</si>
  <si>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</si>
  <si>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</si>
  <si>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</si>
  <si>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</si>
  <si>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</si>
  <si>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</si>
  <si>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</si>
  <si>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</si>
  <si>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</si>
  <si>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</si>
  <si>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</si>
  <si>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</si>
  <si>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</si>
  <si>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</si>
  <si>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</si>
  <si>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</si>
  <si>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</si>
  <si>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</si>
  <si>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</si>
  <si>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</si>
  <si>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</si>
  <si>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</si>
  <si>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</si>
  <si>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</si>
  <si>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</si>
  <si>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</si>
  <si>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</si>
  <si>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</si>
  <si>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</si>
  <si>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</si>
  <si>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</si>
  <si>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</si>
  <si>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</si>
  <si>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</si>
  <si>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</si>
  <si>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</si>
  <si>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</si>
  <si>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</si>
  <si>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</si>
  <si>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</si>
  <si>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</si>
  <si>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</si>
  <si>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</si>
  <si>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</si>
  <si>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</si>
  <si>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</si>
  <si>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</si>
  <si>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</si>
  <si>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</si>
  <si>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</si>
  <si>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</si>
  <si>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</si>
  <si>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</si>
  <si>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</si>
  <si>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</si>
  <si>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</si>
  <si>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</si>
  <si>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</si>
  <si>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</si>
  <si>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</si>
  <si>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</si>
  <si>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</si>
  <si>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</si>
  <si>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</si>
  <si>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</si>
  <si>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</si>
  <si>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</si>
  <si>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</si>
  <si>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</si>
  <si>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</si>
  <si>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</si>
  <si>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</si>
  <si>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</si>
  <si>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</si>
  <si>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</si>
  <si>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</si>
  <si>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</si>
  <si>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</si>
  <si>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</si>
  <si>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</si>
  <si>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</si>
  <si>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</si>
  <si>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</si>
  <si>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</si>
  <si>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</si>
  <si>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</si>
  <si>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</si>
  <si>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</si>
  <si>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</si>
  <si>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</si>
  <si>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</si>
  <si>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</si>
  <si>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</si>
  <si>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</si>
  <si>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</si>
  <si>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</si>
  <si>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</si>
  <si>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</si>
  <si>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</si>
  <si>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</si>
  <si>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</si>
  <si>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</si>
  <si>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</si>
  <si>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</si>
  <si>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</si>
  <si>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</si>
  <si>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</si>
  <si>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</si>
  <si>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</si>
  <si>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</si>
  <si>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</si>
  <si>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</si>
  <si>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</si>
  <si>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</si>
  <si>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</si>
  <si>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</si>
  <si>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</si>
  <si>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</si>
  <si>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</si>
  <si>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</si>
  <si>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</si>
  <si>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</si>
  <si>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</si>
  <si>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</si>
  <si>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</si>
  <si>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</si>
  <si>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</si>
  <si>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</si>
  <si>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</si>
  <si>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</si>
  <si>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</si>
  <si>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</si>
  <si>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</si>
  <si>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</si>
  <si>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</si>
  <si>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</si>
  <si>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</si>
  <si>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</si>
  <si>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</si>
  <si>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</si>
  <si>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</si>
  <si>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</si>
  <si>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</si>
  <si>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</si>
  <si>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</si>
  <si>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</si>
  <si>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</si>
  <si>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</si>
  <si>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</si>
  <si>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</si>
  <si>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</si>
  <si>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</si>
  <si>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</si>
  <si>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</si>
  <si>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</si>
  <si>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</si>
  <si>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</si>
  <si>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</si>
  <si>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</si>
  <si>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</si>
  <si>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</si>
  <si>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</si>
  <si>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</si>
  <si>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</si>
  <si>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</si>
  <si>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</si>
  <si>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</si>
  <si>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</si>
  <si>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</si>
  <si>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</si>
  <si>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</si>
  <si>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</si>
  <si>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</si>
  <si>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</si>
  <si>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</si>
  <si>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</si>
  <si>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</si>
  <si>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</si>
  <si>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</si>
  <si>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</si>
  <si>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</si>
  <si>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</si>
  <si>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</si>
  <si>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</si>
  <si>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</si>
  <si>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</si>
  <si>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</si>
  <si>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</si>
  <si>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</si>
  <si>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</si>
  <si>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</si>
  <si>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</si>
  <si>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</si>
  <si>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</si>
  <si>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</si>
  <si>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</si>
  <si>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</si>
  <si>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</si>
  <si>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</si>
  <si>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</si>
  <si>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</si>
  <si>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</si>
  <si>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</si>
  <si>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</si>
  <si>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</si>
  <si>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</si>
  <si>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</si>
  <si>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</si>
  <si>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</si>
  <si>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</si>
  <si>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</si>
  <si>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</si>
  <si>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</si>
  <si>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</si>
  <si>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</si>
  <si>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</si>
  <si>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</si>
  <si>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</si>
  <si>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</si>
  <si>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</si>
  <si>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</si>
  <si>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</si>
  <si>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</si>
  <si>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</si>
  <si>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</si>
  <si>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</si>
  <si>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</si>
  <si>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</si>
  <si>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</si>
  <si>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</si>
  <si>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</si>
  <si>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</si>
  <si>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</si>
  <si>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</si>
  <si>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</si>
  <si>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</si>
  <si>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</si>
  <si>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</si>
  <si>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</si>
  <si>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</si>
  <si>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</si>
  <si>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</si>
  <si>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</si>
  <si>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</si>
  <si>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</si>
  <si>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</si>
  <si>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</si>
  <si>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</si>
  <si>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</si>
  <si>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</si>
  <si>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</si>
  <si>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</si>
  <si>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</si>
  <si>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</si>
  <si>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</si>
  <si>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</si>
  <si>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</si>
  <si>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</si>
  <si>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</si>
  <si>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</si>
  <si>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</si>
  <si>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</si>
  <si>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</si>
  <si>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</si>
  <si>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</si>
  <si>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</si>
  <si>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</si>
  <si>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</si>
  <si>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</si>
  <si>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</si>
  <si>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</si>
  <si>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</si>
  <si>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</si>
  <si>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</si>
  <si>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</si>
  <si>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</si>
  <si>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</si>
  <si>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</si>
  <si>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</si>
  <si>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</si>
  <si>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</si>
  <si>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</si>
  <si>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</si>
  <si>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</si>
  <si>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</si>
  <si>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</si>
  <si>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</si>
  <si>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</si>
  <si>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</si>
  <si>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</si>
  <si>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</si>
  <si>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</si>
  <si>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</si>
  <si>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</si>
  <si>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</si>
  <si>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</si>
  <si>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</si>
  <si>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</si>
  <si>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</si>
  <si>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</si>
  <si>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</si>
  <si>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</si>
  <si>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</si>
  <si>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</si>
  <si>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</si>
  <si>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</si>
  <si>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</si>
  <si>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</si>
  <si>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</si>
  <si>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</si>
  <si>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</si>
  <si>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</si>
  <si>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</si>
  <si>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</si>
  <si>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</si>
  <si>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</si>
  <si>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</si>
  <si>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</si>
  <si>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</si>
  <si>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2026/04/13</t>
  </si>
  <si>
    <t>10:03</t>
  </si>
  <si>
    <t>09:44</t>
  </si>
  <si>
    <t>10:27</t>
  </si>
  <si>
    <t>09:17</t>
  </si>
  <si>
    <t>11:11</t>
  </si>
  <si>
    <t>10:48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</si>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</sst>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8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2" fontId="16" fillId="0" borderId="40" xfId="0" applyNumberFormat="1" applyFont="1" applyBorder="1" applyAlignment="1">
      <alignment horizontal="center" vertical="center" shrinkToFit="1"/>
    </xf>
    <xf numFmtId="0" fontId="20" fillId="0" borderId="69" xfId="3" quotePrefix="1" applyFont="1" applyBorder="1" applyAlignment="1">
      <alignment vertical="center"/>
    </xf>
    <xf numFmtId="0" fontId="16" fillId="0" borderId="69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9" fontId="16" fillId="0" borderId="67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73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181" fontId="23" fillId="0" borderId="53" xfId="0" applyNumberFormat="1" applyFont="1" applyBorder="1" applyAlignment="1">
      <alignment horizontal="right" vertical="center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0"/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J3" sqref="J3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796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07">
        <v>46023</v>
      </c>
      <c r="B2" s="207"/>
      <c r="C2" s="208">
        <v>46113</v>
      </c>
      <c r="D2" s="208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050000000000001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09" t="s">
        <v>349</v>
      </c>
      <c r="E4" s="225" t="s">
        <v>352</v>
      </c>
      <c r="F4" s="223" t="s">
        <v>354</v>
      </c>
      <c r="G4" s="211" t="s">
        <v>358</v>
      </c>
      <c r="H4" s="221" t="s">
        <v>361</v>
      </c>
      <c r="I4" s="211" t="s">
        <v>364</v>
      </c>
      <c r="J4" s="221"/>
      <c r="K4" s="211"/>
      <c r="L4" s="221"/>
      <c r="M4" s="211"/>
      <c r="N4" s="237"/>
      <c r="O4" s="239"/>
      <c r="P4" s="205"/>
      <c r="Q4" s="23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10"/>
      <c r="E5" s="226"/>
      <c r="F5" s="224"/>
      <c r="G5" s="212"/>
      <c r="H5" s="222"/>
      <c r="I5" s="212"/>
      <c r="J5" s="222"/>
      <c r="K5" s="212"/>
      <c r="L5" s="222"/>
      <c r="M5" s="212"/>
      <c r="N5" s="238"/>
      <c r="O5" s="240"/>
      <c r="P5" s="206"/>
      <c r="Q5" s="2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17" t="s">
        <v>350</v>
      </c>
      <c r="E6" s="219" t="s">
        <v>382</v>
      </c>
      <c r="F6" s="215" t="s">
        <v>355</v>
      </c>
      <c r="G6" s="213" t="s">
        <v>359</v>
      </c>
      <c r="H6" s="215" t="s">
        <v>362</v>
      </c>
      <c r="I6" s="213" t="s">
        <v>365</v>
      </c>
      <c r="J6" s="215"/>
      <c r="K6" s="213"/>
      <c r="L6" s="229"/>
      <c r="M6" s="227"/>
      <c r="N6" s="241"/>
      <c r="O6" s="243"/>
      <c r="P6" s="233"/>
      <c r="Q6" s="235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18"/>
      <c r="E7" s="220"/>
      <c r="F7" s="216"/>
      <c r="G7" s="214"/>
      <c r="H7" s="216"/>
      <c r="I7" s="214"/>
      <c r="J7" s="216"/>
      <c r="K7" s="214"/>
      <c r="L7" s="230"/>
      <c r="M7" s="228"/>
      <c r="N7" s="242"/>
      <c r="O7" s="244"/>
      <c r="P7" s="234"/>
      <c r="Q7" s="23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393</v>
      </c>
      <c r="E9" s="152" t="s">
        <v>393</v>
      </c>
      <c r="F9" s="152" t="s">
        <v>393</v>
      </c>
      <c r="G9" s="152" t="s">
        <v>393</v>
      </c>
      <c r="H9" s="152" t="s">
        <v>393</v>
      </c>
      <c r="I9" s="152" t="s">
        <v>393</v>
      </c>
      <c r="J9" s="152"/>
      <c r="K9" s="152"/>
      <c r="L9" s="152"/>
      <c r="M9" s="152"/>
      <c r="N9" s="188"/>
      <c r="O9" s="201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394</v>
      </c>
      <c r="E10" s="68" t="s">
        <v>395</v>
      </c>
      <c r="F10" s="68" t="s">
        <v>396</v>
      </c>
      <c r="G10" s="68" t="s">
        <v>397</v>
      </c>
      <c r="H10" s="68" t="s">
        <v>398</v>
      </c>
      <c r="I10" s="68" t="s">
        <v>399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386</v>
      </c>
      <c r="E11" s="68" t="s">
        <v>386</v>
      </c>
      <c r="F11" s="68" t="s">
        <v>386</v>
      </c>
      <c r="G11" s="68" t="s">
        <v>386</v>
      </c>
      <c r="H11" s="68" t="s">
        <v>386</v>
      </c>
      <c r="I11" s="68" t="s">
        <v>386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391</v>
      </c>
      <c r="E12" s="68" t="s">
        <v>391</v>
      </c>
      <c r="F12" s="68" t="s">
        <v>391</v>
      </c>
      <c r="G12" s="68" t="s">
        <v>391</v>
      </c>
      <c r="H12" s="68" t="s">
        <v>391</v>
      </c>
      <c r="I12" s="68" t="s">
        <v>391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20.100000000000001</v>
      </c>
      <c r="E13" s="70">
        <v>18.899999999999999</v>
      </c>
      <c r="F13" s="70">
        <v>17.8</v>
      </c>
      <c r="G13" s="70">
        <v>20.5</v>
      </c>
      <c r="H13" s="70">
        <v>16.100000000000001</v>
      </c>
      <c r="I13" s="70">
        <v>17.100000000000001</v>
      </c>
      <c r="J13" s="70"/>
      <c r="K13" s="70"/>
      <c r="L13" s="70"/>
      <c r="M13" s="70"/>
      <c r="N13" s="189"/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IFERROR(VLOOKUP(ACJ$9,#REF!,2,FALSE),"")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16.399999999999999</v>
      </c>
      <c r="E14" s="77">
        <v>19</v>
      </c>
      <c r="F14" s="77">
        <v>14.8</v>
      </c>
      <c r="G14" s="77">
        <v>19.7</v>
      </c>
      <c r="H14" s="77">
        <v>11.3</v>
      </c>
      <c r="I14" s="77">
        <v>13.9</v>
      </c>
      <c r="J14" s="77"/>
      <c r="K14" s="77"/>
      <c r="L14" s="77"/>
      <c r="M14" s="77"/>
      <c r="N14" s="190"/>
      <c r="O14" s="156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IFERROR(VLOOKUP(ACJ$9,#REF!,3,FALSE),"")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1"/>
      <c r="O16" s="163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IFERROR(VLOOKUP(ACJ$9,#REF!,9,FALSE),"")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IFERROR(VLOOKUP(ACJ$9,#REF!,10,FALSE),"")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92" t="s">
        <v>383</v>
      </c>
      <c r="J18" s="92"/>
      <c r="K18" s="92"/>
      <c r="L18" s="92"/>
      <c r="M18" s="92"/>
      <c r="N18" s="192"/>
      <c r="O18" s="164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IFERROR(VLOOKUP(ACJ$9,#REF!,12,FALSE),"")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400</v>
      </c>
      <c r="E19" s="94" t="s">
        <v>400</v>
      </c>
      <c r="F19" s="94" t="s">
        <v>400</v>
      </c>
      <c r="G19" s="94" t="s">
        <v>400</v>
      </c>
      <c r="H19" s="94" t="s">
        <v>400</v>
      </c>
      <c r="I19" s="94" t="s">
        <v>400</v>
      </c>
      <c r="J19" s="94"/>
      <c r="K19" s="94"/>
      <c r="L19" s="94"/>
      <c r="M19" s="94"/>
      <c r="N19" s="193"/>
      <c r="O19" s="165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IFERROR(VLOOKUP(ACJ$9,#REF!,25,FALSE),"")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96" t="s">
        <v>383</v>
      </c>
      <c r="J20" s="96"/>
      <c r="K20" s="96"/>
      <c r="L20" s="96"/>
      <c r="M20" s="96"/>
      <c r="N20" s="194"/>
      <c r="O20" s="166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IFERROR(VLOOKUP(ACJ$9,#REF!,13,FALSE),"")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96" t="s">
        <v>383</v>
      </c>
      <c r="J21" s="96"/>
      <c r="K21" s="96"/>
      <c r="L21" s="96"/>
      <c r="M21" s="96"/>
      <c r="N21" s="194"/>
      <c r="O21" s="166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IFERROR(VLOOKUP(ACJ$9,#REF!,14,FALSE),"")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96" t="s">
        <v>383</v>
      </c>
      <c r="J22" s="96"/>
      <c r="K22" s="96"/>
      <c r="L22" s="96"/>
      <c r="M22" s="96"/>
      <c r="N22" s="194"/>
      <c r="O22" s="166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IFERROR(VLOOKUP(ACJ$9,#REF!,15,FALSE),"")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96" t="s">
        <v>383</v>
      </c>
      <c r="J23" s="96"/>
      <c r="K23" s="96"/>
      <c r="L23" s="96"/>
      <c r="M23" s="96"/>
      <c r="N23" s="194"/>
      <c r="O23" s="166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IFERROR(VLOOKUP(ACJ$9,#REF!,16,FALSE),"")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401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96" t="s">
        <v>401</v>
      </c>
      <c r="J24" s="96"/>
      <c r="K24" s="96"/>
      <c r="L24" s="96"/>
      <c r="M24" s="96"/>
      <c r="N24" s="194"/>
      <c r="O24" s="166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IFERROR(VLOOKUP(ACJ$9,#REF!,34,FALSE),"")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402</v>
      </c>
      <c r="E25" s="96" t="s">
        <v>402</v>
      </c>
      <c r="F25" s="96" t="s">
        <v>402</v>
      </c>
      <c r="G25" s="96" t="s">
        <v>402</v>
      </c>
      <c r="H25" s="96" t="s">
        <v>402</v>
      </c>
      <c r="I25" s="96" t="s">
        <v>402</v>
      </c>
      <c r="J25" s="96"/>
      <c r="K25" s="96"/>
      <c r="L25" s="96"/>
      <c r="M25" s="96"/>
      <c r="N25" s="194"/>
      <c r="O25" s="166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IFERROR(VLOOKUP(ACJ$9,#REF!,29,FALSE),"")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0.89</v>
      </c>
      <c r="E26" s="98">
        <v>1.02</v>
      </c>
      <c r="F26" s="98">
        <v>0.67</v>
      </c>
      <c r="G26" s="98">
        <v>0.53</v>
      </c>
      <c r="H26" s="98">
        <v>0.16</v>
      </c>
      <c r="I26" s="98">
        <v>0.16</v>
      </c>
      <c r="J26" s="98"/>
      <c r="K26" s="98"/>
      <c r="L26" s="98"/>
      <c r="M26" s="98"/>
      <c r="N26" s="195"/>
      <c r="O26" s="167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IFERROR(VLOOKUP(ACJ$9,#REF!,36,FALSE),"")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>
        <v>0.06</v>
      </c>
      <c r="F27" s="98">
        <v>7.0000000000000007E-2</v>
      </c>
      <c r="G27" s="98">
        <v>0.06</v>
      </c>
      <c r="H27" s="98" t="s">
        <v>403</v>
      </c>
      <c r="I27" s="98" t="s">
        <v>403</v>
      </c>
      <c r="J27" s="98"/>
      <c r="K27" s="98"/>
      <c r="L27" s="98"/>
      <c r="M27" s="98"/>
      <c r="N27" s="195"/>
      <c r="O27" s="167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IFERROR(VLOOKUP(ACJ$9,#REF!,31,FALSE),"")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98" t="s">
        <v>383</v>
      </c>
      <c r="J28" s="98"/>
      <c r="K28" s="98"/>
      <c r="L28" s="98"/>
      <c r="M28" s="98"/>
      <c r="N28" s="195"/>
      <c r="O28" s="167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IFERROR(VLOOKUP(ACJ$9,#REF!,17,FALSE),"")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92" t="s">
        <v>383</v>
      </c>
      <c r="J29" s="92"/>
      <c r="K29" s="92"/>
      <c r="L29" s="92"/>
      <c r="M29" s="92"/>
      <c r="N29" s="192"/>
      <c r="O29" s="164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IFERROR(VLOOKUP(ACJ$9,#REF!,42,FALSE),"")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96" t="s">
        <v>383</v>
      </c>
      <c r="J30" s="96"/>
      <c r="K30" s="96"/>
      <c r="L30" s="96"/>
      <c r="M30" s="96"/>
      <c r="N30" s="194"/>
      <c r="O30" s="166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IFERROR(VLOOKUP(ACJ$9,#REF!,43,FALSE),"")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96" t="s">
        <v>383</v>
      </c>
      <c r="J31" s="96"/>
      <c r="K31" s="96"/>
      <c r="L31" s="96"/>
      <c r="M31" s="96"/>
      <c r="N31" s="194"/>
      <c r="O31" s="166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IFERROR(VLOOKUP(ACJ$9,#REF!,46,FALSE),"")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96" t="s">
        <v>383</v>
      </c>
      <c r="J32" s="96"/>
      <c r="K32" s="96"/>
      <c r="L32" s="96"/>
      <c r="M32" s="96"/>
      <c r="N32" s="194"/>
      <c r="O32" s="166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IFERROR(VLOOKUP(ACJ$9,#REF!,47,FALSE),"")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96" t="s">
        <v>383</v>
      </c>
      <c r="J33" s="96"/>
      <c r="K33" s="96"/>
      <c r="L33" s="96"/>
      <c r="M33" s="96"/>
      <c r="N33" s="194"/>
      <c r="O33" s="166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IFERROR(VLOOKUP(ACJ$9,#REF!,48,FALSE),"")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96" t="s">
        <v>383</v>
      </c>
      <c r="J34" s="96"/>
      <c r="K34" s="96"/>
      <c r="L34" s="96"/>
      <c r="M34" s="96"/>
      <c r="N34" s="194"/>
      <c r="O34" s="166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IFERROR(VLOOKUP(ACJ$9,#REF!,49,FALSE),"")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96" t="s">
        <v>383</v>
      </c>
      <c r="J35" s="96"/>
      <c r="K35" s="96"/>
      <c r="L35" s="96"/>
      <c r="M35" s="96"/>
      <c r="N35" s="194"/>
      <c r="O35" s="166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IFERROR(VLOOKUP(ACJ$9,#REF!,50,FALSE),"")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403</v>
      </c>
      <c r="E36" s="98" t="s">
        <v>403</v>
      </c>
      <c r="F36" s="98">
        <v>0.05</v>
      </c>
      <c r="G36" s="98">
        <v>7.0000000000000007E-2</v>
      </c>
      <c r="H36" s="98" t="s">
        <v>403</v>
      </c>
      <c r="I36" s="98" t="s">
        <v>403</v>
      </c>
      <c r="J36" s="98"/>
      <c r="K36" s="98"/>
      <c r="L36" s="98"/>
      <c r="M36" s="98"/>
      <c r="N36" s="195"/>
      <c r="O36" s="167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IFERROR(VLOOKUP(ACJ$9,#REF!,33,FALSE),"")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96" t="s">
        <v>383</v>
      </c>
      <c r="J37" s="96"/>
      <c r="K37" s="96"/>
      <c r="L37" s="96"/>
      <c r="M37" s="96"/>
      <c r="N37" s="194"/>
      <c r="O37" s="166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IFERROR(VLOOKUP(ACJ$9,#REF!,57,FALSE),"")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96" t="s">
        <v>383</v>
      </c>
      <c r="J38" s="96"/>
      <c r="K38" s="96"/>
      <c r="L38" s="96"/>
      <c r="M38" s="96"/>
      <c r="N38" s="194"/>
      <c r="O38" s="166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IFERROR(VLOOKUP(ACJ$9,#REF!,51,FALSE),"")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96" t="s">
        <v>383</v>
      </c>
      <c r="J39" s="96"/>
      <c r="K39" s="96"/>
      <c r="L39" s="96"/>
      <c r="M39" s="96"/>
      <c r="N39" s="194"/>
      <c r="O39" s="166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IFERROR(VLOOKUP(ACJ$9,#REF!,58,FALSE),"")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96" t="s">
        <v>383</v>
      </c>
      <c r="J40" s="96"/>
      <c r="K40" s="96"/>
      <c r="L40" s="96"/>
      <c r="M40" s="96"/>
      <c r="N40" s="194"/>
      <c r="O40" s="166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IFERROR(VLOOKUP(ACJ$9,#REF!,52,FALSE),"")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402</v>
      </c>
      <c r="E41" s="96" t="s">
        <v>402</v>
      </c>
      <c r="F41" s="96" t="s">
        <v>402</v>
      </c>
      <c r="G41" s="96" t="s">
        <v>402</v>
      </c>
      <c r="H41" s="96" t="s">
        <v>402</v>
      </c>
      <c r="I41" s="96" t="s">
        <v>402</v>
      </c>
      <c r="J41" s="96"/>
      <c r="K41" s="96"/>
      <c r="L41" s="96"/>
      <c r="M41" s="96"/>
      <c r="N41" s="194"/>
      <c r="O41" s="166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IFERROR(VLOOKUP(ACJ$9,#REF!,62,FALSE),"")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96" t="s">
        <v>383</v>
      </c>
      <c r="J42" s="96"/>
      <c r="K42" s="96"/>
      <c r="L42" s="96"/>
      <c r="M42" s="96"/>
      <c r="N42" s="194"/>
      <c r="O42" s="166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IFERROR(VLOOKUP(ACJ$9,#REF!,55,FALSE),"")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96" t="s">
        <v>383</v>
      </c>
      <c r="J43" s="96"/>
      <c r="K43" s="96"/>
      <c r="L43" s="96"/>
      <c r="M43" s="96"/>
      <c r="N43" s="194"/>
      <c r="O43" s="166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IFERROR(VLOOKUP(ACJ$9,#REF!,59,FALSE),"")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96" t="s">
        <v>383</v>
      </c>
      <c r="J44" s="96"/>
      <c r="K44" s="96"/>
      <c r="L44" s="96"/>
      <c r="M44" s="96"/>
      <c r="N44" s="194"/>
      <c r="O44" s="166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IFERROR(VLOOKUP(ACJ$9,#REF!,53,FALSE),"")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96" t="s">
        <v>383</v>
      </c>
      <c r="J45" s="96"/>
      <c r="K45" s="96"/>
      <c r="L45" s="96"/>
      <c r="M45" s="96"/>
      <c r="N45" s="194"/>
      <c r="O45" s="166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IFERROR(VLOOKUP(ACJ$9,#REF!,54,FALSE),"")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96" t="s">
        <v>383</v>
      </c>
      <c r="J46" s="96"/>
      <c r="K46" s="96"/>
      <c r="L46" s="96"/>
      <c r="M46" s="96"/>
      <c r="N46" s="194"/>
      <c r="O46" s="166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IFERROR(VLOOKUP(ACJ$9,#REF!,65,FALSE),"")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96" t="s">
        <v>383</v>
      </c>
      <c r="J47" s="96"/>
      <c r="K47" s="96"/>
      <c r="L47" s="96"/>
      <c r="M47" s="96"/>
      <c r="N47" s="194"/>
      <c r="O47" s="166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IFERROR(VLOOKUP(ACJ$9,#REF!,18,FALSE),"")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98" t="s">
        <v>383</v>
      </c>
      <c r="J48" s="98"/>
      <c r="K48" s="98"/>
      <c r="L48" s="98"/>
      <c r="M48" s="98"/>
      <c r="N48" s="195"/>
      <c r="O48" s="167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IFERROR(VLOOKUP(ACJ$9,#REF!,19,FALSE),"")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98" t="s">
        <v>383</v>
      </c>
      <c r="J49" s="98"/>
      <c r="K49" s="98"/>
      <c r="L49" s="98"/>
      <c r="M49" s="98"/>
      <c r="N49" s="195"/>
      <c r="O49" s="167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IFERROR(VLOOKUP(ACJ$9,#REF!,20,FALSE),"")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96" t="s">
        <v>383</v>
      </c>
      <c r="J50" s="96"/>
      <c r="K50" s="96"/>
      <c r="L50" s="96"/>
      <c r="M50" s="96"/>
      <c r="N50" s="194"/>
      <c r="O50" s="166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IFERROR(VLOOKUP(ACJ$9,#REF!,21,FALSE),"")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70" t="s">
        <v>383</v>
      </c>
      <c r="J51" s="70"/>
      <c r="K51" s="70"/>
      <c r="L51" s="70"/>
      <c r="M51" s="70"/>
      <c r="N51" s="189"/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IFERROR(VLOOKUP(ACJ$9,#REF!,37,FALSE),"")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96" t="s">
        <v>383</v>
      </c>
      <c r="J52" s="96"/>
      <c r="K52" s="96"/>
      <c r="L52" s="96"/>
      <c r="M52" s="96"/>
      <c r="N52" s="194"/>
      <c r="O52" s="166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IFERROR(VLOOKUP(ACJ$9,#REF!,22,FALSE),"")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4.2</v>
      </c>
      <c r="E53" s="70">
        <v>4.0999999999999996</v>
      </c>
      <c r="F53" s="70">
        <v>5</v>
      </c>
      <c r="G53" s="70">
        <v>5.5</v>
      </c>
      <c r="H53" s="70">
        <v>1.7</v>
      </c>
      <c r="I53" s="70">
        <v>2</v>
      </c>
      <c r="J53" s="70"/>
      <c r="K53" s="70"/>
      <c r="L53" s="70"/>
      <c r="M53" s="70"/>
      <c r="N53" s="189"/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IFERROR(VLOOKUP(ACJ$9,#REF!,32,FALSE),"")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70" t="s">
        <v>383</v>
      </c>
      <c r="J54" s="70"/>
      <c r="K54" s="70"/>
      <c r="L54" s="70"/>
      <c r="M54" s="70"/>
      <c r="N54" s="189"/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IFERROR(VLOOKUP(ACJ$9,#REF!,40,FALSE),"")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68" t="s">
        <v>383</v>
      </c>
      <c r="J55" s="68"/>
      <c r="K55" s="68"/>
      <c r="L55" s="68"/>
      <c r="M55" s="68"/>
      <c r="N55" s="115"/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IFERROR(VLOOKUP(ACJ$9,#REF!,71,FALSE),"")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98" t="s">
        <v>383</v>
      </c>
      <c r="J56" s="98"/>
      <c r="K56" s="98"/>
      <c r="L56" s="98"/>
      <c r="M56" s="98"/>
      <c r="N56" s="195"/>
      <c r="O56" s="167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IFERROR(VLOOKUP(ACJ$9,#REF!,78,FALSE),"")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  <c r="J57" s="102"/>
      <c r="K57" s="102"/>
      <c r="L57" s="102"/>
      <c r="M57" s="102"/>
      <c r="N57" s="196"/>
      <c r="O57" s="168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IFERROR(VLOOKUP(ACJ$9,#REF!,80,FALSE),"")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  <c r="J58" s="102"/>
      <c r="K58" s="102"/>
      <c r="L58" s="102"/>
      <c r="M58" s="102"/>
      <c r="N58" s="196"/>
      <c r="O58" s="168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IFERROR(VLOOKUP(ACJ$9,#REF!,81,FALSE),"")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404</v>
      </c>
      <c r="E59" s="96" t="s">
        <v>404</v>
      </c>
      <c r="F59" s="96" t="s">
        <v>404</v>
      </c>
      <c r="G59" s="96" t="s">
        <v>404</v>
      </c>
      <c r="H59" s="96" t="s">
        <v>404</v>
      </c>
      <c r="I59" s="96" t="s">
        <v>404</v>
      </c>
      <c r="J59" s="96"/>
      <c r="K59" s="96"/>
      <c r="L59" s="96"/>
      <c r="M59" s="96"/>
      <c r="N59" s="194"/>
      <c r="O59" s="166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IFERROR(VLOOKUP(ACJ$9,#REF!,84,FALSE),"")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92" t="s">
        <v>383</v>
      </c>
      <c r="J60" s="92"/>
      <c r="K60" s="92"/>
      <c r="L60" s="92"/>
      <c r="M60" s="92"/>
      <c r="N60" s="192"/>
      <c r="O60" s="164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IFERROR(VLOOKUP(ACJ$9,#REF!,93,FALSE),"")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348</v>
      </c>
      <c r="C61" s="90" t="s">
        <v>78</v>
      </c>
      <c r="D61" s="70">
        <v>0.4</v>
      </c>
      <c r="E61" s="70">
        <v>0.4</v>
      </c>
      <c r="F61" s="70">
        <v>0.4</v>
      </c>
      <c r="G61" s="70">
        <v>0.8</v>
      </c>
      <c r="H61" s="70">
        <v>0.4</v>
      </c>
      <c r="I61" s="70">
        <v>0.4</v>
      </c>
      <c r="J61" s="70"/>
      <c r="K61" s="70"/>
      <c r="L61" s="70"/>
      <c r="M61" s="70"/>
      <c r="N61" s="189"/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IFERROR(VLOOKUP(ACJ$9,#REF!,95,FALSE),"")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7.3</v>
      </c>
      <c r="E62" s="70">
        <v>7.4</v>
      </c>
      <c r="F62" s="70">
        <v>7.3</v>
      </c>
      <c r="G62" s="70">
        <v>7.3</v>
      </c>
      <c r="H62" s="70">
        <v>7.3</v>
      </c>
      <c r="I62" s="70">
        <v>7.6</v>
      </c>
      <c r="J62" s="70"/>
      <c r="K62" s="70"/>
      <c r="L62" s="70"/>
      <c r="M62" s="70"/>
      <c r="N62" s="189"/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IFERROR(VLOOKUP(ACJ$9,#REF!,99,FALSE),"")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405</v>
      </c>
      <c r="E63" s="68" t="s">
        <v>405</v>
      </c>
      <c r="F63" s="68" t="s">
        <v>405</v>
      </c>
      <c r="G63" s="68" t="s">
        <v>405</v>
      </c>
      <c r="H63" s="68" t="s">
        <v>405</v>
      </c>
      <c r="I63" s="68" t="s">
        <v>405</v>
      </c>
      <c r="J63" s="68"/>
      <c r="K63" s="68"/>
      <c r="L63" s="68"/>
      <c r="M63" s="68"/>
      <c r="N63" s="115"/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IFERROR(VLOOKUP(ACJ$9,#REF!,101,FALSE),"")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405</v>
      </c>
      <c r="E64" s="68" t="s">
        <v>405</v>
      </c>
      <c r="F64" s="68" t="s">
        <v>405</v>
      </c>
      <c r="G64" s="68" t="s">
        <v>405</v>
      </c>
      <c r="H64" s="68" t="s">
        <v>405</v>
      </c>
      <c r="I64" s="68" t="s">
        <v>405</v>
      </c>
      <c r="J64" s="68"/>
      <c r="K64" s="68"/>
      <c r="L64" s="68"/>
      <c r="M64" s="68"/>
      <c r="N64" s="115"/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IFERROR(VLOOKUP(ACJ$9,#REF!,100,FALSE),"")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406</v>
      </c>
      <c r="E65" s="70" t="s">
        <v>406</v>
      </c>
      <c r="F65" s="70" t="s">
        <v>406</v>
      </c>
      <c r="G65" s="70" t="s">
        <v>406</v>
      </c>
      <c r="H65" s="70">
        <v>0.7</v>
      </c>
      <c r="I65" s="70" t="s">
        <v>406</v>
      </c>
      <c r="J65" s="70"/>
      <c r="K65" s="70"/>
      <c r="L65" s="70"/>
      <c r="M65" s="70"/>
      <c r="N65" s="189"/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IFERROR(VLOOKUP(ACJ$9,#REF!,97,FALSE),"")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407</v>
      </c>
      <c r="E66" s="109" t="s">
        <v>407</v>
      </c>
      <c r="F66" s="109" t="s">
        <v>407</v>
      </c>
      <c r="G66" s="109" t="s">
        <v>407</v>
      </c>
      <c r="H66" s="109" t="s">
        <v>407</v>
      </c>
      <c r="I66" s="109" t="s">
        <v>407</v>
      </c>
      <c r="J66" s="109"/>
      <c r="K66" s="109"/>
      <c r="L66" s="109"/>
      <c r="M66" s="109"/>
      <c r="N66" s="197"/>
      <c r="O66" s="169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IFERROR(VLOOKUP(ACJ$9,#REF!,98,FALSE),"")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03">
        <v>46023</v>
      </c>
      <c r="B68" s="203"/>
      <c r="C68" s="204">
        <v>46113</v>
      </c>
      <c r="D68" s="204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383</v>
      </c>
      <c r="E70" s="96" t="s">
        <v>383</v>
      </c>
      <c r="F70" s="96" t="s">
        <v>383</v>
      </c>
      <c r="G70" s="96" t="s">
        <v>383</v>
      </c>
      <c r="H70" s="96" t="s">
        <v>383</v>
      </c>
      <c r="I70" s="96" t="s">
        <v>383</v>
      </c>
      <c r="J70" s="96"/>
      <c r="K70" s="96"/>
      <c r="L70" s="96"/>
      <c r="M70" s="96"/>
      <c r="N70" s="194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92" t="s">
        <v>383</v>
      </c>
      <c r="J71" s="92"/>
      <c r="K71" s="92"/>
      <c r="L71" s="92"/>
      <c r="M71" s="92"/>
      <c r="N71" s="192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96" t="s">
        <v>383</v>
      </c>
      <c r="J72" s="96"/>
      <c r="K72" s="96"/>
      <c r="L72" s="96"/>
      <c r="M72" s="96"/>
      <c r="N72" s="194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92" t="s">
        <v>383</v>
      </c>
      <c r="J73" s="92"/>
      <c r="K73" s="92"/>
      <c r="L73" s="92"/>
      <c r="M73" s="92"/>
      <c r="N73" s="192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96" t="s">
        <v>383</v>
      </c>
      <c r="J74" s="96"/>
      <c r="K74" s="96"/>
      <c r="L74" s="96"/>
      <c r="M74" s="96"/>
      <c r="N74" s="194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  <c r="J75" s="96"/>
      <c r="K75" s="96"/>
      <c r="L75" s="96"/>
      <c r="M75" s="96"/>
      <c r="N75" s="194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  <c r="J78" s="96"/>
      <c r="K78" s="96"/>
      <c r="L78" s="96"/>
      <c r="M78" s="96"/>
      <c r="N78" s="194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  <c r="J79" s="96"/>
      <c r="K79" s="96"/>
      <c r="L79" s="96"/>
      <c r="M79" s="96"/>
      <c r="N79" s="194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  <c r="J80" s="70"/>
      <c r="K80" s="70"/>
      <c r="L80" s="70"/>
      <c r="M80" s="70"/>
      <c r="N80" s="189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1</v>
      </c>
      <c r="G81" s="70">
        <v>0.8</v>
      </c>
      <c r="H81" s="70">
        <v>1</v>
      </c>
      <c r="I81" s="70">
        <v>0.6</v>
      </c>
      <c r="J81" s="70"/>
      <c r="K81" s="70"/>
      <c r="L81" s="70"/>
      <c r="M81" s="70"/>
      <c r="N81" s="189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70" t="s">
        <v>383</v>
      </c>
      <c r="J82" s="70"/>
      <c r="K82" s="70"/>
      <c r="L82" s="70"/>
      <c r="M82" s="70"/>
      <c r="N82" s="189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96" t="s">
        <v>383</v>
      </c>
      <c r="J83" s="96"/>
      <c r="K83" s="96"/>
      <c r="L83" s="96"/>
      <c r="M83" s="96"/>
      <c r="N83" s="194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  <c r="J84" s="70"/>
      <c r="K84" s="70"/>
      <c r="L84" s="70"/>
      <c r="M84" s="70"/>
      <c r="N84" s="189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96" t="s">
        <v>383</v>
      </c>
      <c r="J85" s="96"/>
      <c r="K85" s="96"/>
      <c r="L85" s="96"/>
      <c r="M85" s="96"/>
      <c r="N85" s="194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96" t="s">
        <v>383</v>
      </c>
      <c r="J86" s="96"/>
      <c r="K86" s="96"/>
      <c r="L86" s="96"/>
      <c r="M86" s="96"/>
      <c r="N86" s="194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  <c r="J87" s="70"/>
      <c r="K87" s="70"/>
      <c r="L87" s="70"/>
      <c r="M87" s="70"/>
      <c r="N87" s="189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68" t="s">
        <v>383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407</v>
      </c>
      <c r="E90" s="70" t="s">
        <v>407</v>
      </c>
      <c r="F90" s="70" t="s">
        <v>407</v>
      </c>
      <c r="G90" s="70" t="s">
        <v>407</v>
      </c>
      <c r="H90" s="70" t="s">
        <v>407</v>
      </c>
      <c r="I90" s="70" t="s">
        <v>407</v>
      </c>
      <c r="J90" s="70"/>
      <c r="K90" s="70"/>
      <c r="L90" s="70"/>
      <c r="M90" s="70"/>
      <c r="N90" s="189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7.3</v>
      </c>
      <c r="E91" s="70">
        <v>7.4</v>
      </c>
      <c r="F91" s="70">
        <v>7.3</v>
      </c>
      <c r="G91" s="70">
        <v>7.3</v>
      </c>
      <c r="H91" s="70">
        <v>7.3</v>
      </c>
      <c r="I91" s="70">
        <v>7.6</v>
      </c>
      <c r="J91" s="70"/>
      <c r="K91" s="70"/>
      <c r="L91" s="70"/>
      <c r="M91" s="70"/>
      <c r="N91" s="189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  <c r="J92" s="70"/>
      <c r="K92" s="70"/>
      <c r="L92" s="70"/>
      <c r="M92" s="70"/>
      <c r="N92" s="189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96" t="s">
        <v>383</v>
      </c>
      <c r="J94" s="96"/>
      <c r="K94" s="96"/>
      <c r="L94" s="96"/>
      <c r="M94" s="96"/>
      <c r="N94" s="194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98" t="s">
        <v>383</v>
      </c>
      <c r="J95" s="98"/>
      <c r="K95" s="98"/>
      <c r="L95" s="98"/>
      <c r="M95" s="98"/>
      <c r="N95" s="195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368</v>
      </c>
      <c r="D96" s="182" t="s">
        <v>383</v>
      </c>
      <c r="E96" s="182" t="s">
        <v>383</v>
      </c>
      <c r="F96" s="182" t="s">
        <v>383</v>
      </c>
      <c r="G96" s="182" t="s">
        <v>383</v>
      </c>
      <c r="H96" s="182" t="s">
        <v>383</v>
      </c>
      <c r="I96" s="182" t="s">
        <v>383</v>
      </c>
      <c r="J96" s="182"/>
      <c r="K96" s="182"/>
      <c r="L96" s="182"/>
      <c r="M96" s="182"/>
      <c r="N96" s="198"/>
      <c r="O96" s="183"/>
      <c r="P96" s="184"/>
      <c r="Q96" s="182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5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383</v>
      </c>
      <c r="E98" s="140" t="s">
        <v>383</v>
      </c>
      <c r="F98" s="140" t="s">
        <v>383</v>
      </c>
      <c r="G98" s="140" t="s">
        <v>383</v>
      </c>
      <c r="H98" s="140" t="s">
        <v>383</v>
      </c>
      <c r="I98" s="140" t="s">
        <v>383</v>
      </c>
      <c r="J98" s="140"/>
      <c r="K98" s="140"/>
      <c r="L98" s="140"/>
      <c r="M98" s="140"/>
      <c r="N98" s="199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  <c r="J99" s="70"/>
      <c r="K99" s="70"/>
      <c r="L99" s="70"/>
      <c r="M99" s="70"/>
      <c r="N99" s="189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370</v>
      </c>
      <c r="D100" s="70">
        <v>7.3</v>
      </c>
      <c r="E100" s="70">
        <v>7.8</v>
      </c>
      <c r="F100" s="70">
        <v>8.1</v>
      </c>
      <c r="G100" s="70">
        <v>6.6</v>
      </c>
      <c r="H100" s="70">
        <v>4.3</v>
      </c>
      <c r="I100" s="70">
        <v>4.7</v>
      </c>
      <c r="J100" s="70"/>
      <c r="K100" s="70"/>
      <c r="L100" s="70"/>
      <c r="M100" s="70"/>
      <c r="N100" s="189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368</v>
      </c>
      <c r="D101" s="98">
        <v>0.89</v>
      </c>
      <c r="E101" s="98">
        <v>1.02</v>
      </c>
      <c r="F101" s="98">
        <v>0.67</v>
      </c>
      <c r="G101" s="98">
        <v>0.53</v>
      </c>
      <c r="H101" s="98">
        <v>0.16</v>
      </c>
      <c r="I101" s="98">
        <v>0.16</v>
      </c>
      <c r="J101" s="98"/>
      <c r="K101" s="98"/>
      <c r="L101" s="98"/>
      <c r="M101" s="98"/>
      <c r="N101" s="195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  <c r="J105" s="110"/>
      <c r="K105" s="110"/>
      <c r="L105" s="110"/>
      <c r="M105" s="110"/>
      <c r="N105" s="200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03">
        <f>EDATE(演算タグ!B1,-3)</f>
        <v>46023</v>
      </c>
      <c r="B130" s="203"/>
      <c r="C130" s="204">
        <f>演算タグ!B1</f>
        <v>46113</v>
      </c>
      <c r="D130" s="204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J4:J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  <mergeCell ref="E6:E7"/>
    <mergeCell ref="I4:I5"/>
    <mergeCell ref="H4:H5"/>
    <mergeCell ref="G4:G5"/>
    <mergeCell ref="F4:F5"/>
    <mergeCell ref="E4:E5"/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</mergeCells>
  <phoneticPr fontId="2"/>
  <printOptions verticalCentered="1"/>
  <pageMargins left="1.0236220472440944" right="0.23622047244094491" top="0.74803149606299213" bottom="0.55118110236220474" header="0.31496062992125984" footer="0.31496062992125984"/>
  <pageSetup paperSize="8" scale="9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3" t="s">
        <v>180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6" t="s">
        <v>373</v>
      </c>
      <c r="AI3" s="180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7"/>
      <c r="AI4" s="180"/>
    </row>
    <row r="5" spans="1:35" ht="18.600000000000001" thickBot="1">
      <c r="A5" t="s">
        <v>184</v>
      </c>
      <c r="B5">
        <v>9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81">
        <f>INDEX(C41:AG41,MATCH(MAX(C41:AG41)+1,C41:AG41,1))</f>
        <v>5</v>
      </c>
      <c r="AI6" s="181">
        <f>AH6*1</f>
        <v>5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384</v>
      </c>
      <c r="D27" t="s">
        <v>385</v>
      </c>
      <c r="E27" t="s">
        <v>386</v>
      </c>
      <c r="F27" t="s">
        <v>387</v>
      </c>
      <c r="G27" t="s">
        <v>388</v>
      </c>
      <c r="H27" t="s">
        <v>389</v>
      </c>
      <c r="I27" t="s">
        <v>386</v>
      </c>
      <c r="J27" t="s">
        <v>386</v>
      </c>
      <c r="K27" t="s">
        <v>387</v>
      </c>
      <c r="L27" t="s">
        <v>390</v>
      </c>
      <c r="M27" t="s">
        <v>386</v>
      </c>
      <c r="N27" t="s">
        <v>386</v>
      </c>
      <c r="O27" t="s">
        <v>391</v>
      </c>
      <c r="P27" t="s">
        <v>392</v>
      </c>
      <c r="Q27" t="s">
        <v>387</v>
      </c>
      <c r="R27" t="s">
        <v>386</v>
      </c>
      <c r="S27" t="s">
        <v>389</v>
      </c>
      <c r="T27" t="s">
        <v>392</v>
      </c>
      <c r="U27" t="s">
        <v>389</v>
      </c>
      <c r="V27" t="s">
        <v>389</v>
      </c>
      <c r="W27" t="s">
        <v>385</v>
      </c>
      <c r="X27" t="s">
        <v>389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2" t="str">
        <f t="shared" si="0"/>
        <v>晴</v>
      </c>
      <c r="F37" s="2" t="str">
        <f t="shared" si="0"/>
        <v>曇/雨</v>
      </c>
      <c r="G37" s="2" t="str">
        <f t="shared" si="0"/>
        <v>曇/晴</v>
      </c>
      <c r="H37" s="2" t="str">
        <f t="shared" si="0"/>
        <v>晴/曇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曇/雨</v>
      </c>
      <c r="L37" s="2" t="str">
        <f t="shared" si="0"/>
        <v>雨/曇</v>
      </c>
      <c r="M37" s="2" t="str">
        <f t="shared" si="0"/>
        <v>晴</v>
      </c>
      <c r="N37" s="2" t="str">
        <f t="shared" si="0"/>
        <v>晴</v>
      </c>
      <c r="O37" s="2" t="str">
        <f t="shared" si="0"/>
        <v>曇|晴</v>
      </c>
      <c r="P37" s="2" t="str">
        <f t="shared" si="0"/>
        <v>晴|曇</v>
      </c>
      <c r="Q37" s="2" t="str">
        <f t="shared" si="0"/>
        <v>曇/雨</v>
      </c>
      <c r="R37" s="2" t="str">
        <f t="shared" si="0"/>
        <v>晴</v>
      </c>
      <c r="S37" s="2" t="str">
        <f t="shared" si="0"/>
        <v>晴/曇</v>
      </c>
      <c r="T37" s="2" t="str">
        <f t="shared" si="0"/>
        <v>晴|曇</v>
      </c>
      <c r="U37" s="2" t="str">
        <f t="shared" si="0"/>
        <v>晴/曇</v>
      </c>
      <c r="V37" s="2" t="str">
        <f t="shared" si="0"/>
        <v>晴/曇</v>
      </c>
      <c r="W37" s="2" t="str">
        <f t="shared" si="0"/>
        <v>雨/晴</v>
      </c>
      <c r="X37" s="2" t="str">
        <f t="shared" si="0"/>
        <v>晴/曇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9"/>
      <c r="C41" s="2">
        <f>IF(C37="","",VLOOKUP(C37,変換!$B$31:$C$58,2,FALSE))</f>
        <v>3</v>
      </c>
      <c r="D41" s="2">
        <f>IF(D37="","",VLOOKUP(D37,変換!$B$31:$C$58,2,FALSE))</f>
        <v>11</v>
      </c>
      <c r="E41" s="2">
        <f>IF(E37="","",VLOOKUP(E37,変換!$B$31:$C$58,2,FALSE))</f>
        <v>1</v>
      </c>
      <c r="F41" s="2">
        <f>IF(F37="","",VLOOKUP(F37,変換!$B$31:$C$58,2,FALSE))</f>
        <v>9</v>
      </c>
      <c r="G41" s="2">
        <f>IF(G37="","",VLOOKUP(G37,変換!$B$31:$C$58,2,FALSE))</f>
        <v>8</v>
      </c>
      <c r="H41" s="2">
        <f>IF(H37="","",VLOOKUP(H37,変換!$B$31:$C$58,2,FALSE))</f>
        <v>5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9</v>
      </c>
      <c r="L41" s="2">
        <f>IF(L37="","",VLOOKUP(L37,変換!$B$31:$C$58,2,FALSE))</f>
        <v>12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20</v>
      </c>
      <c r="P41" s="2">
        <f>IF(P37="","",VLOOKUP(P37,変換!$B$31:$C$58,2,FALSE))</f>
        <v>17</v>
      </c>
      <c r="Q41" s="2">
        <f>IF(Q37="","",VLOOKUP(Q37,変換!$B$31:$C$58,2,FALSE))</f>
        <v>9</v>
      </c>
      <c r="R41" s="2">
        <f>IF(R37="","",VLOOKUP(R37,変換!$B$31:$C$58,2,FALSE))</f>
        <v>1</v>
      </c>
      <c r="S41" s="2">
        <f>IF(S37="","",VLOOKUP(S37,変換!$B$31:$C$58,2,FALSE))</f>
        <v>5</v>
      </c>
      <c r="T41" s="2">
        <f>IF(T37="","",VLOOKUP(T37,変換!$B$31:$C$58,2,FALSE))</f>
        <v>17</v>
      </c>
      <c r="U41" s="2">
        <f>IF(U37="","",VLOOKUP(U37,変換!$B$31:$C$58,2,FALSE))</f>
        <v>5</v>
      </c>
      <c r="V41" s="2">
        <f>IF(V37="","",VLOOKUP(V37,変換!$B$31:$C$58,2,FALSE))</f>
        <v>5</v>
      </c>
      <c r="W41" s="2">
        <f>IF(W37="","",VLOOKUP(W37,変換!$B$31:$C$58,2,FALSE))</f>
        <v>11</v>
      </c>
      <c r="X41" s="2">
        <f>IF(X37="","",VLOOKUP(X37,変換!$B$31:$C$58,2,FALSE))</f>
        <v>5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8" t="s">
        <v>371</v>
      </c>
      <c r="B30" s="268"/>
      <c r="C30" s="26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796875" style="31" customWidth="1"/>
    <col min="3" max="3" width="6" style="31" customWidth="1"/>
    <col min="4" max="25" width="9.796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46113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2"/>
      <c r="B2" s="252"/>
      <c r="C2" s="208"/>
      <c r="D2" s="208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050000000000001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3" t="s">
        <v>351</v>
      </c>
      <c r="E4" s="254"/>
      <c r="F4" s="257" t="s">
        <v>353</v>
      </c>
      <c r="G4" s="258"/>
      <c r="H4" s="257" t="s">
        <v>356</v>
      </c>
      <c r="I4" s="261"/>
      <c r="J4" s="246" t="s">
        <v>357</v>
      </c>
      <c r="K4" s="247"/>
      <c r="L4" s="246" t="s">
        <v>360</v>
      </c>
      <c r="M4" s="247"/>
      <c r="N4" s="246" t="s">
        <v>363</v>
      </c>
      <c r="O4" s="247"/>
      <c r="P4" s="246"/>
      <c r="Q4" s="247"/>
      <c r="R4" s="246"/>
      <c r="S4" s="247"/>
      <c r="T4" s="246"/>
      <c r="U4" s="247"/>
      <c r="V4" s="246"/>
      <c r="W4" s="247"/>
      <c r="X4" s="246"/>
      <c r="Y4" s="25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5"/>
      <c r="E5" s="256"/>
      <c r="F5" s="259"/>
      <c r="G5" s="260"/>
      <c r="H5" s="259"/>
      <c r="I5" s="262"/>
      <c r="J5" s="248"/>
      <c r="K5" s="249"/>
      <c r="L5" s="248"/>
      <c r="M5" s="249"/>
      <c r="N5" s="248"/>
      <c r="O5" s="249"/>
      <c r="P5" s="248"/>
      <c r="Q5" s="249"/>
      <c r="R5" s="248"/>
      <c r="S5" s="249"/>
      <c r="T5" s="248"/>
      <c r="U5" s="249"/>
      <c r="V5" s="248"/>
      <c r="W5" s="249"/>
      <c r="X5" s="248"/>
      <c r="Y5" s="25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7"/>
      <c r="E6" s="43"/>
      <c r="F6" s="219"/>
      <c r="G6" s="44"/>
      <c r="H6" s="215"/>
      <c r="I6" s="43"/>
      <c r="J6" s="213"/>
      <c r="K6" s="43"/>
      <c r="L6" s="215"/>
      <c r="M6" s="43"/>
      <c r="N6" s="213"/>
      <c r="O6" s="43"/>
      <c r="P6" s="215"/>
      <c r="Q6" s="43"/>
      <c r="R6" s="213"/>
      <c r="S6" s="43"/>
      <c r="T6" s="229"/>
      <c r="U6" s="43"/>
      <c r="V6" s="227"/>
      <c r="W6" s="43"/>
      <c r="X6" s="227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8"/>
      <c r="E7" s="48" t="s">
        <v>124</v>
      </c>
      <c r="F7" s="220"/>
      <c r="G7" s="49" t="s">
        <v>124</v>
      </c>
      <c r="H7" s="216"/>
      <c r="I7" s="48" t="s">
        <v>124</v>
      </c>
      <c r="J7" s="214"/>
      <c r="K7" s="48" t="s">
        <v>124</v>
      </c>
      <c r="L7" s="216"/>
      <c r="M7" s="48" t="s">
        <v>124</v>
      </c>
      <c r="N7" s="214"/>
      <c r="O7" s="48" t="s">
        <v>124</v>
      </c>
      <c r="P7" s="216"/>
      <c r="Q7" s="48" t="s">
        <v>124</v>
      </c>
      <c r="R7" s="214"/>
      <c r="S7" s="48" t="s">
        <v>124</v>
      </c>
      <c r="T7" s="230"/>
      <c r="U7" s="48" t="s">
        <v>124</v>
      </c>
      <c r="V7" s="228"/>
      <c r="W7" s="48" t="s">
        <v>124</v>
      </c>
      <c r="X7" s="228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20260413</v>
      </c>
      <c r="E9" s="59" t="str">
        <f>IF(手入力!C3="",REPLACE(D9,5,0,"/"),REPLACE(手入力!C3,5,0,"/"))</f>
        <v>2026/0413</v>
      </c>
      <c r="F9" s="58">
        <v>20260413</v>
      </c>
      <c r="G9" s="59" t="str">
        <f>IF(手入力!D3="",REPLACE(F9,5,0,"/"),REPLACE(手入力!D3,5,0,"/"))</f>
        <v>2026/0413</v>
      </c>
      <c r="H9" s="58">
        <v>20260413</v>
      </c>
      <c r="I9" s="59" t="str">
        <f>IF(手入力!E3="",REPLACE(H9,5,0,"/"),REPLACE(手入力!E3,5,0,"/"))</f>
        <v>2026/0413</v>
      </c>
      <c r="J9" s="58">
        <v>20260413</v>
      </c>
      <c r="K9" s="59" t="str">
        <f>IF(手入力!F3="",REPLACE(J9,5,0,"/"),REPLACE(手入力!F3,5,0,"/"))</f>
        <v>2026/0413</v>
      </c>
      <c r="L9" s="58">
        <v>20260413</v>
      </c>
      <c r="M9" s="59" t="str">
        <f>IF(手入力!G3="",REPLACE(L9,5,0,"/"),REPLACE(手入力!G3,5,0,"/"))</f>
        <v>2026/0413</v>
      </c>
      <c r="N9" s="58">
        <v>20260413</v>
      </c>
      <c r="O9" s="59" t="str">
        <f>IF(手入力!H3="",REPLACE(N9,5,0,"/"),REPLACE(手入力!H3,5,0,"/"))</f>
        <v>2026/0413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1003</v>
      </c>
      <c r="E10" s="67" t="str">
        <f>TEXT(D10,"0000")</f>
        <v>1003</v>
      </c>
      <c r="F10" s="68">
        <v>944</v>
      </c>
      <c r="G10" s="67" t="str">
        <f>TEXT(F10,"0000")</f>
        <v>0944</v>
      </c>
      <c r="H10" s="68">
        <v>1027</v>
      </c>
      <c r="I10" s="67" t="str">
        <f>TEXT(H10,"0000")</f>
        <v>1027</v>
      </c>
      <c r="J10" s="68">
        <v>917</v>
      </c>
      <c r="K10" s="67" t="str">
        <f>TEXT(J10,"0000")</f>
        <v>0917</v>
      </c>
      <c r="L10" s="68">
        <v>1111</v>
      </c>
      <c r="M10" s="67" t="str">
        <f>TEXT(L10,"0000")</f>
        <v>1111</v>
      </c>
      <c r="N10" s="68">
        <v>1048</v>
      </c>
      <c r="O10" s="67" t="str">
        <f>TEXT(N10,"0000")</f>
        <v>1048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12</v>
      </c>
      <c r="F11" s="68" t="str">
        <f>IF(F$9=0,"",HLOOKUP(G11,天気タグ!$B$3:$AG$39,35))</f>
        <v>晴</v>
      </c>
      <c r="G11" s="68">
        <f>IF(G9=0,"",(RIGHT(G9,2))-1)</f>
        <v>12</v>
      </c>
      <c r="H11" s="68" t="str">
        <f>IF(H$9=0,"",HLOOKUP(I11,天気タグ!$B$3:$AG$39,35))</f>
        <v>晴</v>
      </c>
      <c r="I11" s="68">
        <f>IF(I9=0,"",(RIGHT(I9,2))-1)</f>
        <v>12</v>
      </c>
      <c r="J11" s="68" t="str">
        <f>IF(J$9=0,"",HLOOKUP(K11,天気タグ!$B$3:$AG$39,35))</f>
        <v>晴</v>
      </c>
      <c r="K11" s="68">
        <f>IF(K9=0,"",(RIGHT(K9,2))-1)</f>
        <v>12</v>
      </c>
      <c r="L11" s="68" t="str">
        <f>IF(L$9=0,"",HLOOKUP(M11,天気タグ!$B$3:$AG$39,35))</f>
        <v>晴</v>
      </c>
      <c r="M11" s="68">
        <f>IF(M9=0,"",(RIGHT(M9,2))-1)</f>
        <v>12</v>
      </c>
      <c r="N11" s="68" t="str">
        <f>IF(N$9=0,"",HLOOKUP(O11,天気タグ!$B$3:$AG$39,35))</f>
        <v>晴</v>
      </c>
      <c r="O11" s="68">
        <f>IF(O9=0,"",(RIGHT(O9,2))-1)</f>
        <v>12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13</v>
      </c>
      <c r="F12" s="68" t="str">
        <f>IF(F$9=0,"",HLOOKUP(G12,天気タグ!$B$3:$AG$39,35))</f>
        <v>曇|晴</v>
      </c>
      <c r="G12" s="68">
        <f>IF(G9=0,"",RIGHT(G9,2)*1)</f>
        <v>13</v>
      </c>
      <c r="H12" s="68" t="str">
        <f>IF(H$9=0,"",HLOOKUP(I12,天気タグ!$B$3:$AG$39,35))</f>
        <v>曇|晴</v>
      </c>
      <c r="I12" s="68">
        <f>IF(I9=0,"",RIGHT(I9,2)*1)</f>
        <v>13</v>
      </c>
      <c r="J12" s="68" t="str">
        <f>IF(J$9=0,"",HLOOKUP(K12,天気タグ!$B$3:$AG$39,35))</f>
        <v>曇|晴</v>
      </c>
      <c r="K12" s="68">
        <f>IF(K9=0,"",RIGHT(K9,2)*1)</f>
        <v>13</v>
      </c>
      <c r="L12" s="68" t="str">
        <f>IF(L$9=0,"",HLOOKUP(M12,天気タグ!$B$3:$AG$39,35))</f>
        <v>曇|晴</v>
      </c>
      <c r="M12" s="68">
        <f>IF(M9=0,"",RIGHT(M9,2)*1)</f>
        <v>13</v>
      </c>
      <c r="N12" s="68" t="str">
        <f>IF(N$9=0,"",HLOOKUP(O12,天気タグ!$B$3:$AG$39,35))</f>
        <v>曇|晴</v>
      </c>
      <c r="O12" s="68">
        <f>IF(O9=0,"",RIGHT(O9,2)*1)</f>
        <v>13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20.100000000000001</v>
      </c>
      <c r="E13" s="70"/>
      <c r="F13" s="70">
        <v>18.899999999999999</v>
      </c>
      <c r="G13" s="70"/>
      <c r="H13" s="70">
        <v>17.8</v>
      </c>
      <c r="I13" s="68"/>
      <c r="J13" s="70">
        <v>20.5</v>
      </c>
      <c r="K13" s="70"/>
      <c r="L13" s="70">
        <v>16.100000000000001</v>
      </c>
      <c r="M13" s="70"/>
      <c r="N13" s="70">
        <v>17.100000000000001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16.399999999999999</v>
      </c>
      <c r="E14" s="76"/>
      <c r="F14" s="77">
        <v>19</v>
      </c>
      <c r="G14" s="77"/>
      <c r="H14" s="77">
        <v>14.8</v>
      </c>
      <c r="I14" s="77"/>
      <c r="J14" s="77">
        <v>19.7</v>
      </c>
      <c r="K14" s="77"/>
      <c r="L14" s="77">
        <v>11.3</v>
      </c>
      <c r="M14" s="77"/>
      <c r="N14" s="77">
        <v>13.9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0">D19/1000</f>
        <v>0</v>
      </c>
      <c r="F19" s="94">
        <v>0</v>
      </c>
      <c r="G19" s="67">
        <f t="shared" ref="G19:I23" si="1">F19/1000</f>
        <v>0</v>
      </c>
      <c r="H19" s="68">
        <v>0</v>
      </c>
      <c r="I19" s="67">
        <f t="shared" si="1"/>
        <v>0</v>
      </c>
      <c r="J19" s="68">
        <v>0</v>
      </c>
      <c r="K19" s="67">
        <f t="shared" ref="K19:Y23" si="2">J19/1000</f>
        <v>0</v>
      </c>
      <c r="L19" s="68">
        <v>0</v>
      </c>
      <c r="M19" s="67">
        <f t="shared" si="2"/>
        <v>0</v>
      </c>
      <c r="N19" s="68">
        <v>0</v>
      </c>
      <c r="O19" s="67">
        <f t="shared" si="2"/>
        <v>0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0.89</v>
      </c>
      <c r="E26" s="98"/>
      <c r="F26" s="98">
        <v>1.02</v>
      </c>
      <c r="G26" s="98"/>
      <c r="H26" s="68">
        <v>0.67</v>
      </c>
      <c r="I26" s="98"/>
      <c r="J26" s="68">
        <v>0.53</v>
      </c>
      <c r="K26" s="98"/>
      <c r="L26" s="68">
        <v>0.16</v>
      </c>
      <c r="M26" s="98"/>
      <c r="N26" s="68">
        <v>0.16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0.06</v>
      </c>
      <c r="G27" s="98"/>
      <c r="H27" s="68">
        <v>7.0000000000000007E-2</v>
      </c>
      <c r="I27" s="98"/>
      <c r="J27" s="68">
        <v>0.06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0.05</v>
      </c>
      <c r="I36" s="98"/>
      <c r="J36" s="68">
        <v>7.0000000000000007E-2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74" t="e">
        <f t="shared" ref="E38:Y40" si="6">D38/1000</f>
        <v>#VALUE!</v>
      </c>
      <c r="F38" s="96" t="s">
        <v>383</v>
      </c>
      <c r="G38" s="174" t="e">
        <f t="shared" si="6"/>
        <v>#VALUE!</v>
      </c>
      <c r="H38" s="68" t="s">
        <v>383</v>
      </c>
      <c r="I38" s="174" t="e">
        <f t="shared" si="6"/>
        <v>#VALUE!</v>
      </c>
      <c r="J38" s="68" t="s">
        <v>383</v>
      </c>
      <c r="K38" s="174" t="e">
        <f t="shared" si="6"/>
        <v>#VALUE!</v>
      </c>
      <c r="L38" s="68" t="s">
        <v>383</v>
      </c>
      <c r="M38" s="174" t="e">
        <f t="shared" si="6"/>
        <v>#VALUE!</v>
      </c>
      <c r="N38" s="68" t="s">
        <v>383</v>
      </c>
      <c r="O38" s="174" t="e">
        <f t="shared" si="6"/>
        <v>#VALUE!</v>
      </c>
      <c r="P38" s="68"/>
      <c r="Q38" s="174">
        <f t="shared" si="6"/>
        <v>0</v>
      </c>
      <c r="R38" s="68"/>
      <c r="S38" s="174">
        <f t="shared" si="6"/>
        <v>0</v>
      </c>
      <c r="T38" s="68"/>
      <c r="U38" s="174">
        <f t="shared" si="6"/>
        <v>0</v>
      </c>
      <c r="V38" s="68"/>
      <c r="W38" s="174">
        <f t="shared" si="6"/>
        <v>0</v>
      </c>
      <c r="X38" s="68"/>
      <c r="Y38" s="174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74" t="e">
        <f t="shared" si="6"/>
        <v>#VALUE!</v>
      </c>
      <c r="F40" s="96" t="s">
        <v>383</v>
      </c>
      <c r="G40" s="174" t="e">
        <f t="shared" si="6"/>
        <v>#VALUE!</v>
      </c>
      <c r="H40" s="68" t="s">
        <v>383</v>
      </c>
      <c r="I40" s="174" t="e">
        <f t="shared" si="6"/>
        <v>#VALUE!</v>
      </c>
      <c r="J40" s="68" t="s">
        <v>383</v>
      </c>
      <c r="K40" s="174" t="e">
        <f t="shared" si="6"/>
        <v>#VALUE!</v>
      </c>
      <c r="L40" s="68" t="s">
        <v>383</v>
      </c>
      <c r="M40" s="174" t="e">
        <f t="shared" si="6"/>
        <v>#VALUE!</v>
      </c>
      <c r="N40" s="68" t="s">
        <v>383</v>
      </c>
      <c r="O40" s="174" t="e">
        <f t="shared" si="6"/>
        <v>#VALUE!</v>
      </c>
      <c r="P40" s="68"/>
      <c r="Q40" s="174">
        <f t="shared" si="6"/>
        <v>0</v>
      </c>
      <c r="R40" s="68"/>
      <c r="S40" s="174">
        <f t="shared" si="6"/>
        <v>0</v>
      </c>
      <c r="T40" s="68"/>
      <c r="U40" s="174">
        <f t="shared" si="6"/>
        <v>0</v>
      </c>
      <c r="V40" s="68"/>
      <c r="W40" s="174">
        <f t="shared" si="6"/>
        <v>0</v>
      </c>
      <c r="X40" s="68"/>
      <c r="Y40" s="174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74" t="e">
        <f t="shared" ref="E44:Y45" si="7">D44/1000</f>
        <v>#VALUE!</v>
      </c>
      <c r="F44" s="96" t="s">
        <v>383</v>
      </c>
      <c r="G44" s="174" t="e">
        <f t="shared" si="7"/>
        <v>#VALUE!</v>
      </c>
      <c r="H44" s="68" t="s">
        <v>383</v>
      </c>
      <c r="I44" s="174" t="e">
        <f t="shared" si="7"/>
        <v>#VALUE!</v>
      </c>
      <c r="J44" s="68" t="s">
        <v>383</v>
      </c>
      <c r="K44" s="174" t="e">
        <f t="shared" si="7"/>
        <v>#VALUE!</v>
      </c>
      <c r="L44" s="68" t="s">
        <v>383</v>
      </c>
      <c r="M44" s="174" t="e">
        <f t="shared" si="7"/>
        <v>#VALUE!</v>
      </c>
      <c r="N44" s="68" t="s">
        <v>383</v>
      </c>
      <c r="O44" s="174" t="e">
        <f t="shared" si="7"/>
        <v>#VALUE!</v>
      </c>
      <c r="P44" s="68"/>
      <c r="Q44" s="174">
        <f t="shared" si="7"/>
        <v>0</v>
      </c>
      <c r="R44" s="68"/>
      <c r="S44" s="174">
        <f t="shared" si="7"/>
        <v>0</v>
      </c>
      <c r="T44" s="68"/>
      <c r="U44" s="174">
        <f t="shared" si="7"/>
        <v>0</v>
      </c>
      <c r="V44" s="68"/>
      <c r="W44" s="174">
        <f t="shared" si="7"/>
        <v>0</v>
      </c>
      <c r="X44" s="68"/>
      <c r="Y44" s="174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74" t="e">
        <f t="shared" si="7"/>
        <v>#VALUE!</v>
      </c>
      <c r="F45" s="96" t="s">
        <v>383</v>
      </c>
      <c r="G45" s="174" t="e">
        <f t="shared" si="7"/>
        <v>#VALUE!</v>
      </c>
      <c r="H45" s="68" t="s">
        <v>383</v>
      </c>
      <c r="I45" s="174" t="e">
        <f t="shared" si="7"/>
        <v>#VALUE!</v>
      </c>
      <c r="J45" s="68" t="s">
        <v>383</v>
      </c>
      <c r="K45" s="174" t="e">
        <f t="shared" si="7"/>
        <v>#VALUE!</v>
      </c>
      <c r="L45" s="68" t="s">
        <v>383</v>
      </c>
      <c r="M45" s="174" t="e">
        <f t="shared" si="7"/>
        <v>#VALUE!</v>
      </c>
      <c r="N45" s="68" t="s">
        <v>383</v>
      </c>
      <c r="O45" s="174" t="e">
        <f t="shared" si="7"/>
        <v>#VALUE!</v>
      </c>
      <c r="P45" s="68"/>
      <c r="Q45" s="174">
        <f t="shared" si="7"/>
        <v>0</v>
      </c>
      <c r="R45" s="68"/>
      <c r="S45" s="174">
        <f t="shared" si="7"/>
        <v>0</v>
      </c>
      <c r="T45" s="68"/>
      <c r="U45" s="174">
        <f t="shared" si="7"/>
        <v>0</v>
      </c>
      <c r="V45" s="68"/>
      <c r="W45" s="174">
        <f t="shared" si="7"/>
        <v>0</v>
      </c>
      <c r="X45" s="68"/>
      <c r="Y45" s="174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4.2</v>
      </c>
      <c r="E53" s="70"/>
      <c r="F53" s="70">
        <v>4.0999999999999996</v>
      </c>
      <c r="G53" s="70"/>
      <c r="H53" s="68">
        <v>5</v>
      </c>
      <c r="I53" s="70"/>
      <c r="J53" s="68">
        <v>5.5</v>
      </c>
      <c r="K53" s="70"/>
      <c r="L53" s="68">
        <v>1.7</v>
      </c>
      <c r="M53" s="70"/>
      <c r="N53" s="68">
        <v>2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0.4</v>
      </c>
      <c r="E61" s="70"/>
      <c r="F61" s="70">
        <v>0.4</v>
      </c>
      <c r="G61" s="70"/>
      <c r="H61" s="68">
        <v>0.4</v>
      </c>
      <c r="I61" s="70"/>
      <c r="J61" s="68">
        <v>0.8</v>
      </c>
      <c r="K61" s="70"/>
      <c r="L61" s="68">
        <v>0.4</v>
      </c>
      <c r="M61" s="70"/>
      <c r="N61" s="68">
        <v>0.4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7.3</v>
      </c>
      <c r="E62" s="70"/>
      <c r="F62" s="70">
        <v>7.4</v>
      </c>
      <c r="G62" s="70"/>
      <c r="H62" s="68">
        <v>7.3</v>
      </c>
      <c r="I62" s="70"/>
      <c r="J62" s="68">
        <v>7.3</v>
      </c>
      <c r="K62" s="70"/>
      <c r="L62" s="68">
        <v>7.3</v>
      </c>
      <c r="M62" s="70"/>
      <c r="N62" s="68">
        <v>7.6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0.7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5"/>
      <c r="B68" s="245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68">
        <v>1</v>
      </c>
      <c r="I81" s="70"/>
      <c r="J81" s="70">
        <v>0.8</v>
      </c>
      <c r="K81" s="70"/>
      <c r="L81" s="70">
        <v>1</v>
      </c>
      <c r="M81" s="70"/>
      <c r="N81" s="70">
        <v>0.6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74" t="e">
        <f>D83/1000</f>
        <v>#VALUE!</v>
      </c>
      <c r="F83" s="96" t="s">
        <v>383</v>
      </c>
      <c r="G83" s="174" t="e">
        <f>F83/1000</f>
        <v>#VALUE!</v>
      </c>
      <c r="H83" s="68" t="s">
        <v>383</v>
      </c>
      <c r="I83" s="174" t="e">
        <f>H83/1000</f>
        <v>#VALUE!</v>
      </c>
      <c r="J83" s="96" t="s">
        <v>383</v>
      </c>
      <c r="K83" s="174" t="e">
        <f>J83/1000</f>
        <v>#VALUE!</v>
      </c>
      <c r="L83" s="96" t="s">
        <v>383</v>
      </c>
      <c r="M83" s="174" t="e">
        <f>L83/1000</f>
        <v>#VALUE!</v>
      </c>
      <c r="N83" s="96" t="s">
        <v>383</v>
      </c>
      <c r="O83" s="174" t="e">
        <f>N83/1000</f>
        <v>#VALUE!</v>
      </c>
      <c r="P83" s="96"/>
      <c r="Q83" s="174">
        <f>P83/1000</f>
        <v>0</v>
      </c>
      <c r="R83" s="96"/>
      <c r="S83" s="174">
        <f>R83/1000</f>
        <v>0</v>
      </c>
      <c r="T83" s="96"/>
      <c r="U83" s="174">
        <f>T83/1000</f>
        <v>0</v>
      </c>
      <c r="V83" s="96"/>
      <c r="W83" s="174">
        <f>V83/1000</f>
        <v>0</v>
      </c>
      <c r="X83" s="96"/>
      <c r="Y83" s="174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7.3</v>
      </c>
      <c r="E91" s="69"/>
      <c r="F91" s="70">
        <v>7.4</v>
      </c>
      <c r="G91" s="70"/>
      <c r="H91" s="68">
        <v>7.3</v>
      </c>
      <c r="I91" s="70"/>
      <c r="J91" s="70">
        <v>7.3</v>
      </c>
      <c r="K91" s="70"/>
      <c r="L91" s="70">
        <v>7.3</v>
      </c>
      <c r="M91" s="70"/>
      <c r="N91" s="70">
        <v>7.6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74" t="e">
        <f>D95/1000</f>
        <v>#VALUE!</v>
      </c>
      <c r="F95" s="98" t="s">
        <v>383</v>
      </c>
      <c r="G95" s="174" t="e">
        <f>F95/1000</f>
        <v>#VALUE!</v>
      </c>
      <c r="H95" s="68" t="s">
        <v>383</v>
      </c>
      <c r="I95" s="174" t="e">
        <f>H95/1000</f>
        <v>#VALUE!</v>
      </c>
      <c r="J95" s="98" t="s">
        <v>383</v>
      </c>
      <c r="K95" s="174" t="e">
        <f>J95/1000</f>
        <v>#VALUE!</v>
      </c>
      <c r="L95" s="98" t="s">
        <v>383</v>
      </c>
      <c r="M95" s="174" t="e">
        <f>L95/1000</f>
        <v>#VALUE!</v>
      </c>
      <c r="N95" s="98" t="s">
        <v>383</v>
      </c>
      <c r="O95" s="174" t="e">
        <f>N95/1000</f>
        <v>#VALUE!</v>
      </c>
      <c r="P95" s="98"/>
      <c r="Q95" s="174">
        <f>P95/1000</f>
        <v>0</v>
      </c>
      <c r="R95" s="130"/>
      <c r="S95" s="174">
        <f>R95/1000</f>
        <v>0</v>
      </c>
      <c r="T95" s="131"/>
      <c r="U95" s="174">
        <f>T95/1000</f>
        <v>0</v>
      </c>
      <c r="V95" s="131"/>
      <c r="W95" s="174">
        <f>V95/1000</f>
        <v>0</v>
      </c>
      <c r="X95" s="131"/>
      <c r="Y95" s="174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6" t="s">
        <v>176</v>
      </c>
      <c r="C96" s="177"/>
      <c r="D96" s="134" t="s">
        <v>383</v>
      </c>
      <c r="E96" s="178" t="e">
        <f>D96/1000</f>
        <v>#VALUE!</v>
      </c>
      <c r="F96" s="135" t="s">
        <v>383</v>
      </c>
      <c r="G96" s="178" t="e">
        <f>F96/1000</f>
        <v>#VALUE!</v>
      </c>
      <c r="H96" s="110" t="s">
        <v>383</v>
      </c>
      <c r="I96" s="178" t="e">
        <f>H96/1000</f>
        <v>#VALUE!</v>
      </c>
      <c r="J96" s="135" t="s">
        <v>383</v>
      </c>
      <c r="K96" s="178" t="e">
        <f>J96/1000</f>
        <v>#VALUE!</v>
      </c>
      <c r="L96" s="135" t="s">
        <v>383</v>
      </c>
      <c r="M96" s="178" t="e">
        <f>L96/1000</f>
        <v>#VALUE!</v>
      </c>
      <c r="N96" s="135" t="s">
        <v>383</v>
      </c>
      <c r="O96" s="178" t="e">
        <f>N96/1000</f>
        <v>#VALUE!</v>
      </c>
      <c r="P96" s="135"/>
      <c r="Q96" s="135"/>
      <c r="R96" s="175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7.3</v>
      </c>
      <c r="E100" s="69"/>
      <c r="F100" s="70">
        <v>7.8</v>
      </c>
      <c r="G100" s="70"/>
      <c r="H100" s="68">
        <v>8.1</v>
      </c>
      <c r="I100" s="70"/>
      <c r="J100" s="70">
        <v>6.6</v>
      </c>
      <c r="K100" s="70"/>
      <c r="L100" s="70">
        <v>4.3</v>
      </c>
      <c r="M100" s="70"/>
      <c r="N100" s="70">
        <v>4.7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0.89</v>
      </c>
      <c r="E101" s="69"/>
      <c r="F101" s="70">
        <v>1.02</v>
      </c>
      <c r="G101" s="70"/>
      <c r="H101" s="68">
        <v>0.67</v>
      </c>
      <c r="I101" s="70"/>
      <c r="J101" s="70">
        <v>0.53</v>
      </c>
      <c r="K101" s="70"/>
      <c r="L101" s="70">
        <v>0.16</v>
      </c>
      <c r="M101" s="70"/>
      <c r="N101" s="70">
        <v>0.16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5"/>
      <c r="B132" s="245"/>
      <c r="C132" s="204"/>
      <c r="D132" s="204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296875" bestFit="1" customWidth="1"/>
    <col min="6" max="8" width="13" bestFit="1" customWidth="1"/>
  </cols>
  <sheetData>
    <row r="1" spans="1:8">
      <c r="B1" s="186">
        <v>46113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87">
        <v>46113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46114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46115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46116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46117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46118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46119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46120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46121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46122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46123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46124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46125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46126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46127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46128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46129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46130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46131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46132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46133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46134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46135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46136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46137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46138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46139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46140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46141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46142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2" t="s">
        <v>366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366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2" t="s">
        <v>367</v>
      </c>
      <c r="CA3" s="173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2026-04-27T05:46:41Z</cp:lastPrinted>
  <dcterms:created xsi:type="dcterms:W3CDTF">2020-11-06T01:25:08Z</dcterms:created>
  <dcterms:modified xsi:type="dcterms:W3CDTF">2026-06-19T06:58:08Z</dcterms:modified>
</cp:coreProperties>
</file>