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8919C392-3CFD-4567-80A5-051F136A9E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AB64" i="2" l="1"/>
  <c r="P56" i="2"/>
  <c r="V61" i="2"/>
  <c r="P64" i="2"/>
  <c r="S65" i="2"/>
  <c r="S48" i="2"/>
  <c r="R66" i="2"/>
  <c r="Y43" i="2"/>
  <c r="R25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<sst xmlns="http://schemas.openxmlformats.org/spreadsheetml/2006/main" count="2716" uniqueCount="409">
  <si>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</si>
  <si>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</si>
  <si>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</si>
  <si>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</si>
  <si>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</si>
  <si>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</si>
  <si>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</si>
  <si>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</si>
  <si>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</si>
  <si>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</si>
  <si>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</si>
  <si>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</si>
  <si>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</si>
  <si>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</si>
  <si>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</si>
  <si>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</si>
  <si>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</si>
  <si>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</si>
  <si>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</si>
  <si>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</si>
  <si>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</si>
  <si>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</si>
  <si>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</si>
  <si>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</si>
  <si>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</si>
  <si>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</si>
  <si>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</si>
  <si>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</si>
  <si>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</si>
  <si>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</si>
  <si>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</si>
  <si>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</si>
  <si>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</si>
  <si>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</si>
  <si>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</si>
  <si>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</si>
  <si>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</si>
  <si>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</si>
  <si>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</si>
  <si>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</si>
  <si>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</si>
  <si>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</si>
  <si>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</si>
  <si>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</si>
  <si>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</si>
  <si>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</si>
  <si>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</si>
  <si>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</si>
  <si>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</si>
  <si>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</si>
  <si>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</si>
  <si>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</si>
  <si>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</si>
  <si>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</si>
  <si>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</si>
  <si>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</si>
  <si>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</si>
  <si>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</si>
  <si>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</si>
  <si>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</si>
  <si>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</si>
  <si>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</si>
  <si>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</si>
  <si>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</si>
  <si>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</si>
  <si>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</si>
  <si>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</si>
  <si>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</si>
  <si>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</si>
  <si>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</si>
  <si>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</si>
  <si>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</si>
  <si>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</si>
  <si>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</si>
  <si>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</si>
  <si>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</si>
  <si>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</si>
  <si>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</si>
  <si>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</si>
  <si>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</si>
  <si>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</si>
  <si>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</si>
  <si>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</si>
  <si>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</si>
  <si>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</si>
  <si>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</si>
  <si>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</si>
  <si>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</si>
  <si>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</si>
  <si>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</si>
  <si>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</si>
  <si>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</si>
  <si>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</si>
  <si>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</si>
  <si>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</si>
  <si>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</si>
  <si>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</si>
  <si>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</si>
  <si>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</si>
  <si>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</si>
  <si>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</si>
  <si>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</si>
  <si>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</si>
  <si>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</si>
  <si>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</si>
  <si>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</si>
  <si>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</si>
  <si>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</si>
  <si>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</si>
  <si>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</si>
  <si>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</si>
  <si>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</si>
  <si>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</si>
  <si>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</si>
  <si>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</si>
  <si>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</si>
  <si>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</si>
  <si>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</si>
  <si>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</si>
  <si>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</si>
  <si>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</si>
  <si>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</si>
  <si>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</si>
  <si>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</si>
  <si>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</si>
  <si>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</si>
  <si>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</si>
  <si>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</si>
  <si>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</si>
  <si>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</si>
  <si>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</si>
  <si>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</si>
  <si>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</si>
  <si>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</si>
  <si>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</si>
  <si>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</si>
  <si>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</si>
  <si>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</si>
  <si>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</si>
  <si>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</si>
  <si>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</si>
  <si>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</si>
  <si>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</si>
  <si>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</si>
  <si>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</si>
  <si>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</si>
  <si>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</si>
  <si>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</si>
  <si>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</si>
  <si>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</si>
  <si>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</si>
  <si>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</si>
  <si>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</si>
  <si>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</si>
  <si>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</si>
  <si>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</si>
  <si>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</si>
  <si>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</si>
  <si>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</si>
  <si>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</si>
  <si>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</si>
  <si>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</si>
  <si>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</si>
  <si>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</si>
  <si>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</si>
  <si>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</si>
  <si>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</si>
  <si>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</si>
  <si>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</si>
  <si>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</si>
  <si>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</si>
  <si>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</si>
  <si>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</si>
  <si>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</si>
  <si>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</si>
  <si>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</si>
  <si>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</si>
  <si>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</si>
  <si>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</si>
  <si>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</si>
  <si>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</si>
  <si>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</si>
  <si>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</si>
  <si>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</si>
  <si>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</si>
  <si>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</si>
  <si>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</si>
  <si>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</si>
  <si>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</si>
  <si>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</si>
  <si>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</si>
  <si>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</si>
  <si>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</si>
  <si>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</si>
  <si>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</si>
  <si>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</si>
  <si>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</si>
  <si>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</si>
  <si>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</si>
  <si>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</si>
  <si>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</si>
  <si>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</si>
  <si>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</si>
  <si>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</si>
  <si>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</si>
  <si>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</si>
  <si>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</si>
  <si>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</si>
  <si>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</si>
  <si>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</si>
  <si>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</si>
  <si>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</si>
  <si>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</si>
  <si>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</si>
  <si>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</si>
  <si>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</si>
  <si>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</si>
  <si>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</si>
  <si>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</si>
  <si>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</si>
  <si>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</si>
  <si>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</si>
  <si>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</si>
  <si>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</si>
  <si>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</si>
  <si>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</si>
  <si>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</si>
  <si>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</si>
  <si>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</si>
  <si>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</si>
  <si>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</si>
  <si>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</si>
  <si>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</si>
  <si>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</si>
  <si>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</si>
  <si>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</si>
  <si>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</si>
  <si>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</si>
  <si>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</si>
  <si>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</si>
  <si>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</si>
  <si>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</si>
  <si>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</si>
  <si>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</si>
  <si>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</si>
  <si>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</si>
  <si>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</si>
  <si>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</si>
  <si>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</si>
  <si>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</si>
  <si>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</si>
  <si>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</si>
  <si>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</si>
  <si>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</si>
  <si>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</si>
  <si>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</si>
  <si>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</si>
  <si>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</si>
  <si>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</si>
  <si>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</si>
  <si>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</si>
  <si>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</si>
  <si>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</si>
  <si>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</si>
  <si>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</si>
  <si>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</si>
  <si>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</si>
  <si>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</si>
  <si>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</si>
  <si>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</si>
  <si>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</si>
  <si>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</si>
  <si>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</si>
  <si>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</si>
  <si>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</si>
  <si>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</si>
  <si>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</si>
  <si>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</si>
  <si>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</si>
  <si>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</si>
  <si>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</si>
  <si>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</si>
  <si>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</si>
  <si>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</si>
  <si>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</si>
  <si>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</si>
  <si>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</si>
  <si>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</si>
  <si>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</si>
  <si>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</si>
  <si>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</si>
  <si>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</si>
  <si>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</si>
  <si>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</si>
  <si>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</si>
  <si>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</si>
  <si>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</si>
  <si>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</si>
  <si>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</si>
  <si>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</si>
  <si>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</si>
  <si>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</si>
  <si>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</si>
  <si>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</si>
  <si>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</si>
  <si>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</si>
  <si>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</si>
  <si>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</si>
  <si>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</si>
  <si>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</si>
  <si>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</si>
  <si>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</si>
  <si>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</si>
  <si>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</si>
  <si>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</si>
  <si>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</si>
  <si>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</si>
  <si>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</si>
  <si>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</si>
  <si>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</si>
  <si>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</si>
  <si>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</si>
  <si>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</si>
  <si>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</si>
  <si>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</si>
  <si>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</si>
  <si>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</si>
  <si>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</si>
  <si>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</si>
  <si>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</si>
  <si>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</si>
  <si>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</si>
  <si>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</si>
  <si>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</si>
  <si>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</si>
  <si>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</si>
  <si>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</si>
  <si>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</si>
  <si>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</si>
  <si>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</si>
  <si>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</si>
  <si>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</si>
  <si>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</si>
  <si>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</si>
  <si>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</si>
  <si>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</si>
  <si>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</si>
  <si>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</si>
  <si>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</si>
  <si>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</si>
  <si>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</si>
  <si>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</si>
  <si>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</si>
  <si>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</si>
  <si>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</si>
  <si>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</si>
  <si>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</si>
  <si>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</si>
  <si>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</si>
  <si>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</si>
  <si>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</si>
  <si>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</si>
  <si>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</si>
  <si>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</si>
  <si>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</si>
  <si>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</si>
  <si>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</si>
  <si>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</si>
  <si>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</si>
  <si>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</si>
  <si>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</si>
  <si>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</si>
  <si>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</si>
  <si>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</si>
  <si>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</si>
  <si>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</si>
  <si>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</si>
  <si>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</si>
  <si>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</si>
  <si>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</si>
  <si>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</si>
  <si>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</si>
  <si>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</si>
  <si>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</si>
  <si>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</si>
  <si>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</si>
  <si>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</si>
  <si>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</si>
  <si>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</si>
  <si>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</si>
  <si>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</si>
  <si>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</si>
  <si>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</si>
  <si>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2025/12/08</t>
  </si>
  <si>
    <t>09:57</t>
  </si>
  <si>
    <t>09:36</t>
  </si>
  <si>
    <t>10:20</t>
  </si>
  <si>
    <t>09:12</t>
  </si>
  <si>
    <t>11:02</t>
  </si>
  <si>
    <t>10:38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</si>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</sst>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37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30"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zoomScaleNormal="100" zoomScaleSheetLayoutView="100" workbookViewId="0">
      <selection activeCell="D119" sqref="D119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89843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199">
        <v>45901</v>
      </c>
      <c r="B2" s="199"/>
      <c r="C2" s="200">
        <v>45992</v>
      </c>
      <c r="D2" s="200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9.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201" t="s">
        <v>349</v>
      </c>
      <c r="E4" s="193" t="s">
        <v>352</v>
      </c>
      <c r="F4" s="191" t="s">
        <v>354</v>
      </c>
      <c r="G4" s="187" t="s">
        <v>358</v>
      </c>
      <c r="H4" s="189" t="s">
        <v>361</v>
      </c>
      <c r="I4" s="187" t="s">
        <v>364</v>
      </c>
      <c r="J4" s="197"/>
      <c r="K4" s="179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202"/>
      <c r="E5" s="194"/>
      <c r="F5" s="192"/>
      <c r="G5" s="188"/>
      <c r="H5" s="190"/>
      <c r="I5" s="188"/>
      <c r="J5" s="198"/>
      <c r="K5" s="180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207" t="s">
        <v>350</v>
      </c>
      <c r="E6" s="185" t="s">
        <v>382</v>
      </c>
      <c r="F6" s="205" t="s">
        <v>355</v>
      </c>
      <c r="G6" s="203" t="s">
        <v>359</v>
      </c>
      <c r="H6" s="205" t="s">
        <v>362</v>
      </c>
      <c r="I6" s="203" t="s">
        <v>365</v>
      </c>
      <c r="J6" s="181"/>
      <c r="K6" s="183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208"/>
      <c r="E7" s="186"/>
      <c r="F7" s="206"/>
      <c r="G7" s="204"/>
      <c r="H7" s="206"/>
      <c r="I7" s="204"/>
      <c r="J7" s="182"/>
      <c r="K7" s="184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152" t="s">
        <v>393</v>
      </c>
      <c r="E9" s="152" t="s">
        <v>393</v>
      </c>
      <c r="F9" s="152" t="s">
        <v>393</v>
      </c>
      <c r="G9" s="152" t="s">
        <v>393</v>
      </c>
      <c r="H9" s="152" t="s">
        <v>393</v>
      </c>
      <c r="I9" s="152" t="s">
        <v>393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66" t="s">
        <v>394</v>
      </c>
      <c r="E10" s="68" t="s">
        <v>395</v>
      </c>
      <c r="F10" s="68" t="s">
        <v>396</v>
      </c>
      <c r="G10" s="68" t="s">
        <v>397</v>
      </c>
      <c r="H10" s="68" t="s">
        <v>398</v>
      </c>
      <c r="I10" s="68" t="s">
        <v>399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66" t="s">
        <v>385</v>
      </c>
      <c r="E11" s="68" t="s">
        <v>385</v>
      </c>
      <c r="F11" s="68" t="s">
        <v>385</v>
      </c>
      <c r="G11" s="68" t="s">
        <v>385</v>
      </c>
      <c r="H11" s="68" t="s">
        <v>385</v>
      </c>
      <c r="I11" s="68" t="s">
        <v>385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66" t="s">
        <v>387</v>
      </c>
      <c r="E12" s="68" t="s">
        <v>387</v>
      </c>
      <c r="F12" s="68" t="s">
        <v>387</v>
      </c>
      <c r="G12" s="68" t="s">
        <v>387</v>
      </c>
      <c r="H12" s="68" t="s">
        <v>387</v>
      </c>
      <c r="I12" s="68" t="s">
        <v>387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69">
        <v>8.6999999999999993</v>
      </c>
      <c r="E13" s="70">
        <v>7</v>
      </c>
      <c r="F13" s="70">
        <v>6.3</v>
      </c>
      <c r="G13" s="70">
        <v>6.9</v>
      </c>
      <c r="H13" s="70">
        <v>8.6999999999999993</v>
      </c>
      <c r="I13" s="70">
        <v>9.6999999999999993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IFERROR(VLOOKUP(ACE$9,#REF!,2,FALSE),"")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76">
        <v>17.8</v>
      </c>
      <c r="E14" s="77">
        <v>13.3</v>
      </c>
      <c r="F14" s="77">
        <v>9.1</v>
      </c>
      <c r="G14" s="77">
        <v>13.2</v>
      </c>
      <c r="H14" s="77">
        <v>7.1</v>
      </c>
      <c r="I14" s="77">
        <v>9.1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IFERROR(VLOOKUP(ACE$9,#REF!,3,FALSE),"")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IFERROR(VLOOKUP(ACE$9,#REF!,9,FALSE),"")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IFERROR(VLOOKUP(ACE$9,#REF!,10,FALSE),"")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IFERROR(VLOOKUP(ACE$9,#REF!,12,FALSE),"")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94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94" t="s">
        <v>383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IFERROR(VLOOKUP(ACE$9,#REF!,25,FALSE),"")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IFERROR(VLOOKUP(ACE$9,#REF!,13,FALSE),"")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IFERROR(VLOOKUP(ACE$9,#REF!,14,FALSE),"")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IFERROR(VLOOKUP(ACE$9,#REF!,15,FALSE),"")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IFERROR(VLOOKUP(ACE$9,#REF!,16,FALSE),"")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96" t="s">
        <v>400</v>
      </c>
      <c r="E24" s="96" t="s">
        <v>400</v>
      </c>
      <c r="F24" s="96" t="s">
        <v>400</v>
      </c>
      <c r="G24" s="96" t="s">
        <v>400</v>
      </c>
      <c r="H24" s="96" t="s">
        <v>400</v>
      </c>
      <c r="I24" s="96" t="s">
        <v>400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IFERROR(VLOOKUP(ACE$9,#REF!,34,FALSE),"")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96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96" t="s">
        <v>383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IFERROR(VLOOKUP(ACE$9,#REF!,29,FALSE),"")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98">
        <v>0.41</v>
      </c>
      <c r="E26" s="98">
        <v>0.43</v>
      </c>
      <c r="F26" s="98">
        <v>0.48</v>
      </c>
      <c r="G26" s="98">
        <v>0.46</v>
      </c>
      <c r="H26" s="98">
        <v>0.11</v>
      </c>
      <c r="I26" s="98">
        <v>0.11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IFERROR(VLOOKUP(ACE$9,#REF!,36,FALSE),"")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>
        <v>7.0000000000000007E-2</v>
      </c>
      <c r="F27" s="98">
        <v>7.0000000000000007E-2</v>
      </c>
      <c r="G27" s="98">
        <v>7.0000000000000007E-2</v>
      </c>
      <c r="H27" s="98" t="s">
        <v>401</v>
      </c>
      <c r="I27" s="98" t="s">
        <v>401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IFERROR(VLOOKUP(ACE$9,#REF!,31,FALSE),"")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IFERROR(VLOOKUP(ACE$9,#REF!,17,FALSE),"")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92" t="s">
        <v>402</v>
      </c>
      <c r="E29" s="92" t="s">
        <v>402</v>
      </c>
      <c r="F29" s="92" t="s">
        <v>402</v>
      </c>
      <c r="G29" s="92" t="s">
        <v>402</v>
      </c>
      <c r="H29" s="92" t="s">
        <v>402</v>
      </c>
      <c r="I29" s="92" t="s">
        <v>402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IFERROR(VLOOKUP(ACE$9,#REF!,42,FALSE),"")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96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IFERROR(VLOOKUP(ACE$9,#REF!,43,FALSE),"")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96" t="s">
        <v>400</v>
      </c>
      <c r="E31" s="96" t="s">
        <v>400</v>
      </c>
      <c r="F31" s="96" t="s">
        <v>400</v>
      </c>
      <c r="G31" s="96" t="s">
        <v>400</v>
      </c>
      <c r="H31" s="96" t="s">
        <v>400</v>
      </c>
      <c r="I31" s="96" t="s">
        <v>400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IFERROR(VLOOKUP(ACE$9,#REF!,46,FALSE),"")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96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IFERROR(VLOOKUP(ACE$9,#REF!,47,FALSE),"")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96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IFERROR(VLOOKUP(ACE$9,#REF!,48,FALSE),"")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96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IFERROR(VLOOKUP(ACE$9,#REF!,49,FALSE),"")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96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IFERROR(VLOOKUP(ACE$9,#REF!,50,FALSE),"")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98">
        <v>0.11</v>
      </c>
      <c r="E36" s="98">
        <v>0.11</v>
      </c>
      <c r="F36" s="98">
        <v>0.1</v>
      </c>
      <c r="G36" s="98">
        <v>0.1</v>
      </c>
      <c r="H36" s="98">
        <v>0.1</v>
      </c>
      <c r="I36" s="98">
        <v>0.11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IFERROR(VLOOKUP(ACE$9,#REF!,33,FALSE),"")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96" t="s">
        <v>383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IFERROR(VLOOKUP(ACE$9,#REF!,57,FALSE),"")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96" t="s">
        <v>403</v>
      </c>
      <c r="E38" s="96">
        <v>1E-3</v>
      </c>
      <c r="F38" s="96">
        <v>1E-3</v>
      </c>
      <c r="G38" s="96">
        <v>4.0000000000000001E-3</v>
      </c>
      <c r="H38" s="96">
        <v>3.0000000000000001E-3</v>
      </c>
      <c r="I38" s="96">
        <v>7.0000000000000001E-3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IFERROR(VLOOKUP(ACE$9,#REF!,51,FALSE),"")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96" t="s">
        <v>383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IFERROR(VLOOKUP(ACE$9,#REF!,58,FALSE),"")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96" t="s">
        <v>403</v>
      </c>
      <c r="E40" s="96">
        <v>1E-3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IFERROR(VLOOKUP(ACE$9,#REF!,52,FALSE),"")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96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96" t="s">
        <v>383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IFERROR(VLOOKUP(ACE$9,#REF!,62,FALSE),"")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96">
        <v>1E-3</v>
      </c>
      <c r="E42" s="96">
        <v>4.0000000000000001E-3</v>
      </c>
      <c r="F42" s="96">
        <v>1E-3</v>
      </c>
      <c r="G42" s="96">
        <v>6.0000000000000001E-3</v>
      </c>
      <c r="H42" s="96">
        <v>3.0000000000000001E-3</v>
      </c>
      <c r="I42" s="96">
        <v>8.9999999999999993E-3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IFERROR(VLOOKUP(ACE$9,#REF!,55,FALSE),"")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96" t="s">
        <v>383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IFERROR(VLOOKUP(ACE$9,#REF!,59,FALSE),"")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96">
        <v>1E-3</v>
      </c>
      <c r="E44" s="96">
        <v>2E-3</v>
      </c>
      <c r="F44" s="96" t="s">
        <v>403</v>
      </c>
      <c r="G44" s="96">
        <v>2E-3</v>
      </c>
      <c r="H44" s="96" t="s">
        <v>403</v>
      </c>
      <c r="I44" s="96">
        <v>2E-3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IFERROR(VLOOKUP(ACE$9,#REF!,53,FALSE),"")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96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IFERROR(VLOOKUP(ACE$9,#REF!,54,FALSE),"")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IFERROR(VLOOKUP(ACE$9,#REF!,65,FALSE),"")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IFERROR(VLOOKUP(ACE$9,#REF!,18,FALSE),"")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IFERROR(VLOOKUP(ACE$9,#REF!,19,FALSE),"")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IFERROR(VLOOKUP(ACE$9,#REF!,20,FALSE),"")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IFERROR(VLOOKUP(ACE$9,#REF!,21,FALSE),"")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IFERROR(VLOOKUP(ACE$9,#REF!,37,FALSE),"")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IFERROR(VLOOKUP(ACE$9,#REF!,22,FALSE),"")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70">
        <v>3.8</v>
      </c>
      <c r="E53" s="70">
        <v>3.8</v>
      </c>
      <c r="F53" s="70">
        <v>4.7</v>
      </c>
      <c r="G53" s="70">
        <v>4.9000000000000004</v>
      </c>
      <c r="H53" s="70">
        <v>2</v>
      </c>
      <c r="I53" s="70">
        <v>2.1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IFERROR(VLOOKUP(ACE$9,#REF!,32,FALSE),"")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IFERROR(VLOOKUP(ACE$9,#REF!,40,FALSE),"")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IFERROR(VLOOKUP(ACE$9,#REF!,71,FALSE),"")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IFERROR(VLOOKUP(ACE$9,#REF!,78,FALSE),"")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IFERROR(VLOOKUP(ACE$9,#REF!,80,FALSE),"")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IFERROR(VLOOKUP(ACE$9,#REF!,81,FALSE),"")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96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96" t="s">
        <v>383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IFERROR(VLOOKUP(ACE$9,#REF!,84,FALSE),"")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IFERROR(VLOOKUP(ACE$9,#REF!,93,FALSE),"")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348</v>
      </c>
      <c r="C61" s="90" t="s">
        <v>78</v>
      </c>
      <c r="D61" s="70">
        <v>0.2</v>
      </c>
      <c r="E61" s="70">
        <v>0.3</v>
      </c>
      <c r="F61" s="70">
        <v>0.3</v>
      </c>
      <c r="G61" s="70">
        <v>0.3</v>
      </c>
      <c r="H61" s="70">
        <v>0.2</v>
      </c>
      <c r="I61" s="70">
        <v>0.2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IFERROR(VLOOKUP(ACE$9,#REF!,95,FALSE),"")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7.5</v>
      </c>
      <c r="F62" s="70">
        <v>7.5</v>
      </c>
      <c r="G62" s="70">
        <v>7.4</v>
      </c>
      <c r="H62" s="70">
        <v>7.4</v>
      </c>
      <c r="I62" s="70">
        <v>7.7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IFERROR(VLOOKUP(ACE$9,#REF!,99,FALSE),"")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68" t="s">
        <v>404</v>
      </c>
      <c r="E63" s="68" t="s">
        <v>404</v>
      </c>
      <c r="F63" s="68" t="s">
        <v>404</v>
      </c>
      <c r="G63" s="68" t="s">
        <v>404</v>
      </c>
      <c r="H63" s="68" t="s">
        <v>404</v>
      </c>
      <c r="I63" s="68" t="s">
        <v>404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IFERROR(VLOOKUP(ACE$9,#REF!,101,FALSE),"")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68" t="s">
        <v>404</v>
      </c>
      <c r="E64" s="68" t="s">
        <v>404</v>
      </c>
      <c r="F64" s="68" t="s">
        <v>404</v>
      </c>
      <c r="G64" s="68" t="s">
        <v>404</v>
      </c>
      <c r="H64" s="68" t="s">
        <v>404</v>
      </c>
      <c r="I64" s="68" t="s">
        <v>404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IFERROR(VLOOKUP(ACE$9,#REF!,100,FALSE),"")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70" t="s">
        <v>405</v>
      </c>
      <c r="E65" s="70" t="s">
        <v>405</v>
      </c>
      <c r="F65" s="70" t="s">
        <v>405</v>
      </c>
      <c r="G65" s="70" t="s">
        <v>405</v>
      </c>
      <c r="H65" s="70">
        <v>0.7</v>
      </c>
      <c r="I65" s="70">
        <v>0.7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IFERROR(VLOOKUP(ACE$9,#REF!,97,FALSE),"")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109" t="s">
        <v>406</v>
      </c>
      <c r="E66" s="109" t="s">
        <v>406</v>
      </c>
      <c r="F66" s="109" t="s">
        <v>406</v>
      </c>
      <c r="G66" s="109" t="s">
        <v>406</v>
      </c>
      <c r="H66" s="109" t="s">
        <v>406</v>
      </c>
      <c r="I66" s="109" t="s">
        <v>406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IFERROR(VLOOKUP(ACE$9,#REF!,98,FALSE),"")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D67" s="178"/>
      <c r="E67" s="178"/>
      <c r="F67" s="178"/>
      <c r="G67" s="178"/>
      <c r="H67" s="178"/>
      <c r="I67" s="178"/>
      <c r="J67" s="178"/>
      <c r="K67" s="178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195">
        <v>45901</v>
      </c>
      <c r="B68" s="195"/>
      <c r="C68" s="196">
        <v>45992</v>
      </c>
      <c r="D68" s="196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92" t="s">
        <v>402</v>
      </c>
      <c r="E73" s="92" t="s">
        <v>402</v>
      </c>
      <c r="F73" s="92" t="s">
        <v>402</v>
      </c>
      <c r="G73" s="92" t="s">
        <v>402</v>
      </c>
      <c r="H73" s="92" t="s">
        <v>402</v>
      </c>
      <c r="I73" s="92" t="s">
        <v>402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96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96" t="s">
        <v>407</v>
      </c>
      <c r="E75" s="96" t="s">
        <v>407</v>
      </c>
      <c r="F75" s="96" t="s">
        <v>407</v>
      </c>
      <c r="G75" s="96" t="s">
        <v>407</v>
      </c>
      <c r="H75" s="96" t="s">
        <v>407</v>
      </c>
      <c r="I75" s="96" t="s">
        <v>407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1</v>
      </c>
      <c r="G81" s="70">
        <v>0.6</v>
      </c>
      <c r="H81" s="70">
        <v>0.8</v>
      </c>
      <c r="I81" s="70">
        <v>0.5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96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96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70">
        <v>0.6</v>
      </c>
      <c r="E87" s="70">
        <v>0.5</v>
      </c>
      <c r="F87" s="70">
        <v>0.8</v>
      </c>
      <c r="G87" s="70">
        <v>0.6</v>
      </c>
      <c r="H87" s="70">
        <v>0.9</v>
      </c>
      <c r="I87" s="70">
        <v>0.9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70" t="s">
        <v>406</v>
      </c>
      <c r="E90" s="70" t="s">
        <v>406</v>
      </c>
      <c r="F90" s="70" t="s">
        <v>406</v>
      </c>
      <c r="G90" s="70" t="s">
        <v>406</v>
      </c>
      <c r="H90" s="70" t="s">
        <v>406</v>
      </c>
      <c r="I90" s="70" t="s">
        <v>406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7.5</v>
      </c>
      <c r="F91" s="70">
        <v>7.5</v>
      </c>
      <c r="G91" s="70">
        <v>7.4</v>
      </c>
      <c r="H91" s="70">
        <v>7.4</v>
      </c>
      <c r="I91" s="70">
        <v>7.7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96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368</v>
      </c>
      <c r="D96" s="173" t="s">
        <v>408</v>
      </c>
      <c r="E96" s="173" t="s">
        <v>408</v>
      </c>
      <c r="F96" s="173" t="s">
        <v>408</v>
      </c>
      <c r="G96" s="173" t="s">
        <v>408</v>
      </c>
      <c r="H96" s="173" t="s">
        <v>408</v>
      </c>
      <c r="I96" s="173" t="s">
        <v>408</v>
      </c>
      <c r="J96" s="174"/>
      <c r="K96" s="173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75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140" t="s">
        <v>383</v>
      </c>
      <c r="E98" s="140" t="s">
        <v>383</v>
      </c>
      <c r="F98" s="140" t="s">
        <v>383</v>
      </c>
      <c r="G98" s="140" t="s">
        <v>383</v>
      </c>
      <c r="H98" s="140" t="s">
        <v>383</v>
      </c>
      <c r="I98" s="140" t="s">
        <v>383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370</v>
      </c>
      <c r="D100" s="70">
        <v>7.8</v>
      </c>
      <c r="E100" s="70">
        <v>8</v>
      </c>
      <c r="F100" s="70">
        <v>9.4</v>
      </c>
      <c r="G100" s="70">
        <v>9.8000000000000007</v>
      </c>
      <c r="H100" s="70">
        <v>4.8</v>
      </c>
      <c r="I100" s="70">
        <v>4.8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368</v>
      </c>
      <c r="D101" s="98">
        <v>0.41</v>
      </c>
      <c r="E101" s="98">
        <v>0.43</v>
      </c>
      <c r="F101" s="98">
        <v>0.48</v>
      </c>
      <c r="G101" s="98">
        <v>0.46</v>
      </c>
      <c r="H101" s="98">
        <v>0.11</v>
      </c>
      <c r="I101" s="98">
        <v>0.11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195">
        <v>45901</v>
      </c>
      <c r="B130" s="195"/>
      <c r="C130" s="196">
        <v>45992</v>
      </c>
      <c r="D130" s="196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  <mergeCell ref="K4:K5"/>
    <mergeCell ref="J6:J7"/>
    <mergeCell ref="K6:K7"/>
    <mergeCell ref="E6:E7"/>
    <mergeCell ref="I4:I5"/>
    <mergeCell ref="H4:H5"/>
    <mergeCell ref="G4:G5"/>
    <mergeCell ref="F4:F5"/>
    <mergeCell ref="E4:E5"/>
  </mergeCells>
  <phoneticPr fontId="2"/>
  <conditionalFormatting sqref="D16:I90 D91:H91 D92:I105">
    <cfRule type="containsBlanks" dxfId="29" priority="570">
      <formula>LEN(TRIM(D16))=0</formula>
    </cfRule>
    <cfRule type="endsWith" dxfId="28" priority="571" operator="endsWith" text="未満">
      <formula>RIGHT(D16,LEN("未満"))="未満"</formula>
    </cfRule>
  </conditionalFormatting>
  <conditionalFormatting sqref="D63:I63">
    <cfRule type="containsText" dxfId="27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26" priority="1329" operator="notContains" text="異常なし">
      <formula>ISERROR(SEARCH("異常なし",D64))</formula>
    </cfRule>
  </conditionalFormatting>
  <conditionalFormatting sqref="D82:I82">
    <cfRule type="cellIs" dxfId="25" priority="1950" operator="notBetween">
      <formula>#REF!</formula>
      <formula>#REF!</formula>
    </cfRule>
  </conditionalFormatting>
  <conditionalFormatting sqref="D89:I89">
    <cfRule type="cellIs" dxfId="24" priority="1951" operator="notBetween">
      <formula>#REF!</formula>
      <formula>#REF!</formula>
    </cfRule>
  </conditionalFormatting>
  <conditionalFormatting sqref="D96:I96">
    <cfRule type="cellIs" dxfId="23" priority="1955" operator="greaterThan">
      <formula>#REF!</formula>
    </cfRule>
  </conditionalFormatting>
  <conditionalFormatting sqref="D16:K16">
    <cfRule type="cellIs" dxfId="22" priority="1956" operator="greaterThan">
      <formula>#REF!</formula>
    </cfRule>
    <cfRule type="cellIs" dxfId="21" priority="1957" operator="greaterThan">
      <formula>#REF!</formula>
    </cfRule>
  </conditionalFormatting>
  <conditionalFormatting sqref="D17:K17">
    <cfRule type="beginsWith" dxfId="20" priority="580" operator="beginsWith" text="検出">
      <formula>LEFT(D17,LEN("検出"))="検出"</formula>
    </cfRule>
  </conditionalFormatting>
  <conditionalFormatting sqref="D18:K18">
    <cfRule type="containsText" dxfId="19" priority="188" operator="containsText" text="0.0003未満">
      <formula>NOT(ISERROR(SEARCH("0.0003未満",D18)))</formula>
    </cfRule>
  </conditionalFormatting>
  <conditionalFormatting sqref="D18:K35 D37:K61 D72:K72 D78:K79">
    <cfRule type="cellIs" dxfId="18" priority="1949" operator="greaterThan">
      <formula>#REF!</formula>
    </cfRule>
  </conditionalFormatting>
  <conditionalFormatting sqref="D18:K61 D70:I75 J72:K72 J78:K79 D78:I81 D83:I88 D90:I90 D91:H91 D92:I95">
    <cfRule type="cellIs" dxfId="17" priority="1952" operator="greaterThan">
      <formula>#REF!</formula>
    </cfRule>
  </conditionalFormatting>
  <conditionalFormatting sqref="D19:K19">
    <cfRule type="containsText" dxfId="16" priority="45" operator="containsText" text="0.00005未満">
      <formula>NOT(ISERROR(SEARCH("0.00005未満",D19)))</formula>
    </cfRule>
  </conditionalFormatting>
  <conditionalFormatting sqref="D20:K22 D25:K25 D30:K30 D32:K35 D38:K38 D40:K42 D44:K44">
    <cfRule type="containsText" dxfId="15" priority="1325" operator="containsText" text="0.001未満">
      <formula>NOT(ISERROR(SEARCH("0.001未満",D20)))</formula>
    </cfRule>
  </conditionalFormatting>
  <conditionalFormatting sqref="D23:K23">
    <cfRule type="containsText" dxfId="14" priority="42" operator="containsText" text="0.005未満">
      <formula>NOT(ISERROR(SEARCH("0.005未満",D23)))</formula>
    </cfRule>
  </conditionalFormatting>
  <conditionalFormatting sqref="D24:K24 D31:K31">
    <cfRule type="containsText" dxfId="13" priority="41" operator="containsText" text="0.004未満">
      <formula>NOT(ISERROR(SEARCH("0.004未満",D24)))</formula>
    </cfRule>
  </conditionalFormatting>
  <conditionalFormatting sqref="D26:K26">
    <cfRule type="containsText" dxfId="12" priority="39" operator="containsText" text="0.02未満">
      <formula>NOT(ISERROR(SEARCH("0.02未満",D26)))</formula>
    </cfRule>
  </conditionalFormatting>
  <conditionalFormatting sqref="D27:K27">
    <cfRule type="containsText" dxfId="11" priority="38" operator="containsText" text="0.05未満">
      <formula>NOT(ISERROR(SEARCH("0.05未満",D27)))</formula>
    </cfRule>
  </conditionalFormatting>
  <conditionalFormatting sqref="D28:K28">
    <cfRule type="containsText" dxfId="10" priority="37" operator="containsText" text="0.01未満">
      <formula>NOT(ISERROR(SEARCH("0.01未満",D28)))</formula>
    </cfRule>
  </conditionalFormatting>
  <conditionalFormatting sqref="D29:K29">
    <cfRule type="containsText" dxfId="9" priority="36" operator="containsText" text="0.0002未満">
      <formula>NOT(ISERROR(SEARCH("0.0002未満",D29)))</formula>
    </cfRule>
  </conditionalFormatting>
  <conditionalFormatting sqref="D36:K36">
    <cfRule type="containsText" dxfId="8" priority="29" operator="containsText" text="0.05未満">
      <formula>NOT(ISERROR(SEARCH("0.05未満",D36)))</formula>
    </cfRule>
    <cfRule type="cellIs" dxfId="7" priority="1993" operator="greaterThan">
      <formula>#REF!</formula>
    </cfRule>
  </conditionalFormatting>
  <conditionalFormatting sqref="D37:K37 D39:K39 D43:K43">
    <cfRule type="containsText" dxfId="6" priority="28" operator="containsText" text="0.002未満">
      <formula>NOT(ISERROR(SEARCH("0.002未満",D37)))</formula>
    </cfRule>
  </conditionalFormatting>
  <conditionalFormatting sqref="D62:K62">
    <cfRule type="cellIs" dxfId="5" priority="1947" operator="notBetween">
      <formula>#REF!</formula>
      <formula>#REF!</formula>
    </cfRule>
    <cfRule type="cellIs" dxfId="4" priority="1948" operator="greaterThan">
      <formula>#REF!</formula>
    </cfRule>
  </conditionalFormatting>
  <conditionalFormatting sqref="D65:K67">
    <cfRule type="cellIs" dxfId="3" priority="2044" operator="greaterThan">
      <formula>#REF!</formula>
    </cfRule>
    <cfRule type="cellIs" dxfId="2" priority="2045" operator="greaterThan">
      <formula>#REF!</formula>
    </cfRule>
  </conditionalFormatting>
  <conditionalFormatting sqref="D104:K105">
    <cfRule type="beginsWith" dxfId="1" priority="578" operator="beginsWith" text="検出">
      <formula>LEFT(D104,LEN("検出"))="検出"</formula>
    </cfRule>
  </conditionalFormatting>
  <conditionalFormatting sqref="G21:I21">
    <cfRule type="containsText" dxfId="0" priority="7" operator="containsText" text="0.001未満">
      <formula>NOT(ISERROR(SEARCH("0.001未満",G21)))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31" t="s">
        <v>180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34" t="s">
        <v>373</v>
      </c>
      <c r="AI3" s="171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35"/>
      <c r="AI4" s="171"/>
    </row>
    <row r="5" spans="1:35" ht="18.600000000000001" thickBot="1">
      <c r="A5" t="s">
        <v>184</v>
      </c>
      <c r="B5">
        <v>1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72">
        <f>INDEX(C41:AG41,MATCH(MAX(C41:AG41)+1,C41:AG41,1))</f>
        <v>21</v>
      </c>
      <c r="AI6" s="172">
        <f>AH6*1</f>
        <v>21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384</v>
      </c>
      <c r="D29" t="s">
        <v>385</v>
      </c>
      <c r="E29" t="s">
        <v>386</v>
      </c>
      <c r="F29" t="s">
        <v>387</v>
      </c>
      <c r="G29" t="s">
        <v>388</v>
      </c>
      <c r="H29" t="s">
        <v>385</v>
      </c>
      <c r="I29" t="s">
        <v>385</v>
      </c>
      <c r="J29" t="s">
        <v>387</v>
      </c>
      <c r="K29" t="s">
        <v>385</v>
      </c>
      <c r="L29" t="s">
        <v>388</v>
      </c>
      <c r="M29" t="s">
        <v>384</v>
      </c>
      <c r="N29" t="s">
        <v>385</v>
      </c>
      <c r="O29" t="s">
        <v>386</v>
      </c>
      <c r="P29" t="s">
        <v>389</v>
      </c>
      <c r="Q29" t="s">
        <v>388</v>
      </c>
      <c r="R29" t="s">
        <v>385</v>
      </c>
      <c r="S29" t="s">
        <v>390</v>
      </c>
      <c r="T29" t="s">
        <v>385</v>
      </c>
      <c r="U29" t="s">
        <v>384</v>
      </c>
      <c r="V29" t="s">
        <v>391</v>
      </c>
      <c r="W29" t="s">
        <v>392</v>
      </c>
      <c r="X29" t="s">
        <v>388</v>
      </c>
      <c r="Y29" t="s">
        <v>387</v>
      </c>
      <c r="Z29" t="s">
        <v>391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</v>
      </c>
      <c r="I37" s="2" t="str">
        <f t="shared" si="0"/>
        <v>晴</v>
      </c>
      <c r="J37" s="2" t="str">
        <f t="shared" si="0"/>
        <v>曇|晴</v>
      </c>
      <c r="K37" s="2" t="str">
        <f t="shared" si="0"/>
        <v>晴</v>
      </c>
      <c r="L37" s="2" t="str">
        <f t="shared" si="0"/>
        <v>晴|曇</v>
      </c>
      <c r="M37" s="2" t="str">
        <f t="shared" si="0"/>
        <v>晴/曇</v>
      </c>
      <c r="N37" s="2" t="str">
        <f t="shared" si="0"/>
        <v>晴</v>
      </c>
      <c r="O37" s="2" t="str">
        <f t="shared" si="0"/>
        <v>曇</v>
      </c>
      <c r="P37" s="2" t="str">
        <f t="shared" si="0"/>
        <v>雨/晴</v>
      </c>
      <c r="Q37" s="2" t="str">
        <f t="shared" si="0"/>
        <v>晴|曇</v>
      </c>
      <c r="R37" s="2" t="str">
        <f t="shared" si="0"/>
        <v>晴</v>
      </c>
      <c r="S37" s="2" t="str">
        <f t="shared" si="0"/>
        <v>晴|雨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曇|雨</v>
      </c>
      <c r="W37" s="2" t="str">
        <f t="shared" si="0"/>
        <v>雨/曇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曇|雨</v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20</v>
      </c>
      <c r="K41" s="2">
        <f>IF(K37="","",VLOOKUP(K37,変換!$B$31:$C$58,2,FALSE))</f>
        <v>1</v>
      </c>
      <c r="L41" s="2">
        <f>IF(L37="","",VLOOKUP(L37,変換!$B$31:$C$58,2,FALSE))</f>
        <v>17</v>
      </c>
      <c r="M41" s="2">
        <f>IF(M37="","",VLOOKUP(M37,変換!$B$31:$C$58,2,FALSE))</f>
        <v>5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11</v>
      </c>
      <c r="Q41" s="2">
        <f>IF(Q37="","",VLOOKUP(Q37,変換!$B$31:$C$58,2,FALSE))</f>
        <v>17</v>
      </c>
      <c r="R41" s="2">
        <f>IF(R37="","",VLOOKUP(R37,変換!$B$31:$C$58,2,FALSE))</f>
        <v>1</v>
      </c>
      <c r="S41" s="2">
        <f>IF(S37="","",VLOOKUP(S37,変換!$B$31:$C$58,2,FALSE))</f>
        <v>18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21</v>
      </c>
      <c r="W41" s="2">
        <f>IF(W37="","",VLOOKUP(W37,変換!$B$31:$C$58,2,FALSE))</f>
        <v>12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21</v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36" t="s">
        <v>371</v>
      </c>
      <c r="B30" s="236"/>
      <c r="C30" s="23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45992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09"/>
      <c r="B2" s="209"/>
      <c r="C2" s="200"/>
      <c r="D2" s="200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10" t="s">
        <v>351</v>
      </c>
      <c r="E4" s="211"/>
      <c r="F4" s="214" t="s">
        <v>353</v>
      </c>
      <c r="G4" s="215"/>
      <c r="H4" s="214" t="s">
        <v>356</v>
      </c>
      <c r="I4" s="218"/>
      <c r="J4" s="224" t="s">
        <v>357</v>
      </c>
      <c r="K4" s="225"/>
      <c r="L4" s="224" t="s">
        <v>360</v>
      </c>
      <c r="M4" s="225"/>
      <c r="N4" s="224" t="s">
        <v>363</v>
      </c>
      <c r="O4" s="225"/>
      <c r="P4" s="224"/>
      <c r="Q4" s="225"/>
      <c r="R4" s="224"/>
      <c r="S4" s="225"/>
      <c r="T4" s="224"/>
      <c r="U4" s="225"/>
      <c r="V4" s="224"/>
      <c r="W4" s="225"/>
      <c r="X4" s="224"/>
      <c r="Y4" s="22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12"/>
      <c r="E5" s="213"/>
      <c r="F5" s="216"/>
      <c r="G5" s="217"/>
      <c r="H5" s="216"/>
      <c r="I5" s="219"/>
      <c r="J5" s="226"/>
      <c r="K5" s="227"/>
      <c r="L5" s="226"/>
      <c r="M5" s="227"/>
      <c r="N5" s="226"/>
      <c r="O5" s="227"/>
      <c r="P5" s="226"/>
      <c r="Q5" s="227"/>
      <c r="R5" s="226"/>
      <c r="S5" s="227"/>
      <c r="T5" s="226"/>
      <c r="U5" s="227"/>
      <c r="V5" s="226"/>
      <c r="W5" s="227"/>
      <c r="X5" s="226"/>
      <c r="Y5" s="229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07"/>
      <c r="E6" s="43"/>
      <c r="F6" s="185"/>
      <c r="G6" s="44"/>
      <c r="H6" s="205"/>
      <c r="I6" s="43"/>
      <c r="J6" s="203"/>
      <c r="K6" s="43"/>
      <c r="L6" s="205"/>
      <c r="M6" s="43"/>
      <c r="N6" s="203"/>
      <c r="O6" s="43"/>
      <c r="P6" s="205"/>
      <c r="Q6" s="43"/>
      <c r="R6" s="203"/>
      <c r="S6" s="43"/>
      <c r="T6" s="222"/>
      <c r="U6" s="43"/>
      <c r="V6" s="220"/>
      <c r="W6" s="43"/>
      <c r="X6" s="220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08"/>
      <c r="E7" s="48" t="s">
        <v>124</v>
      </c>
      <c r="F7" s="186"/>
      <c r="G7" s="49" t="s">
        <v>124</v>
      </c>
      <c r="H7" s="206"/>
      <c r="I7" s="48" t="s">
        <v>124</v>
      </c>
      <c r="J7" s="204"/>
      <c r="K7" s="48" t="s">
        <v>124</v>
      </c>
      <c r="L7" s="206"/>
      <c r="M7" s="48" t="s">
        <v>124</v>
      </c>
      <c r="N7" s="204"/>
      <c r="O7" s="48" t="s">
        <v>124</v>
      </c>
      <c r="P7" s="206"/>
      <c r="Q7" s="48" t="s">
        <v>124</v>
      </c>
      <c r="R7" s="204"/>
      <c r="S7" s="48" t="s">
        <v>124</v>
      </c>
      <c r="T7" s="223"/>
      <c r="U7" s="48" t="s">
        <v>124</v>
      </c>
      <c r="V7" s="221"/>
      <c r="W7" s="48" t="s">
        <v>124</v>
      </c>
      <c r="X7" s="221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20251208</v>
      </c>
      <c r="E9" s="59" t="str">
        <f>IF(手入力!C3="",REPLACE(D9,5,0,"/"),REPLACE(手入力!C3,5,0,"/"))</f>
        <v>2025/1208</v>
      </c>
      <c r="F9" s="58">
        <v>20251208</v>
      </c>
      <c r="G9" s="59" t="str">
        <f>IF(手入力!D3="",REPLACE(F9,5,0,"/"),REPLACE(手入力!D3,5,0,"/"))</f>
        <v>2025/1208</v>
      </c>
      <c r="H9" s="58">
        <v>20251208</v>
      </c>
      <c r="I9" s="59" t="str">
        <f>IF(手入力!E3="",REPLACE(H9,5,0,"/"),REPLACE(手入力!E3,5,0,"/"))</f>
        <v>2025/1208</v>
      </c>
      <c r="J9" s="58">
        <v>20251208</v>
      </c>
      <c r="K9" s="59" t="str">
        <f>IF(手入力!F3="",REPLACE(J9,5,0,"/"),REPLACE(手入力!F3,5,0,"/"))</f>
        <v>2025/1208</v>
      </c>
      <c r="L9" s="58">
        <v>20251208</v>
      </c>
      <c r="M9" s="59" t="str">
        <f>IF(手入力!G3="",REPLACE(L9,5,0,"/"),REPLACE(手入力!G3,5,0,"/"))</f>
        <v>2025/1208</v>
      </c>
      <c r="N9" s="58">
        <v>20251208</v>
      </c>
      <c r="O9" s="59" t="str">
        <f>IF(手入力!H3="",REPLACE(N9,5,0,"/"),REPLACE(手入力!H3,5,0,"/"))</f>
        <v>2025/1208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957</v>
      </c>
      <c r="E10" s="67" t="str">
        <f>TEXT(D10,"0000")</f>
        <v>0957</v>
      </c>
      <c r="F10" s="68">
        <v>936</v>
      </c>
      <c r="G10" s="67" t="str">
        <f>TEXT(F10,"0000")</f>
        <v>0936</v>
      </c>
      <c r="H10" s="68">
        <v>1020</v>
      </c>
      <c r="I10" s="67" t="str">
        <f>TEXT(H10,"0000")</f>
        <v>1020</v>
      </c>
      <c r="J10" s="68">
        <v>912</v>
      </c>
      <c r="K10" s="67" t="str">
        <f>TEXT(J10,"0000")</f>
        <v>0912</v>
      </c>
      <c r="L10" s="68">
        <v>1102</v>
      </c>
      <c r="M10" s="67" t="str">
        <f>TEXT(L10,"0000")</f>
        <v>1102</v>
      </c>
      <c r="N10" s="68">
        <v>1038</v>
      </c>
      <c r="O10" s="67" t="str">
        <f>TEXT(N10,"0000")</f>
        <v>1038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7</v>
      </c>
      <c r="F11" s="68" t="str">
        <f>IF(F$9=0,"",HLOOKUP(G11,天気タグ!$B$3:$AG$39,35))</f>
        <v>晴</v>
      </c>
      <c r="G11" s="68">
        <f>IF(G9=0,"",(RIGHT(G9,2))-1)</f>
        <v>7</v>
      </c>
      <c r="H11" s="68" t="str">
        <f>IF(H$9=0,"",HLOOKUP(I11,天気タグ!$B$3:$AG$39,35))</f>
        <v>晴</v>
      </c>
      <c r="I11" s="68">
        <f>IF(I9=0,"",(RIGHT(I9,2))-1)</f>
        <v>7</v>
      </c>
      <c r="J11" s="68" t="str">
        <f>IF(J$9=0,"",HLOOKUP(K11,天気タグ!$B$3:$AG$39,35))</f>
        <v>晴</v>
      </c>
      <c r="K11" s="68">
        <f>IF(K9=0,"",(RIGHT(K9,2))-1)</f>
        <v>7</v>
      </c>
      <c r="L11" s="68" t="str">
        <f>IF(L$9=0,"",HLOOKUP(M11,天気タグ!$B$3:$AG$39,35))</f>
        <v>晴</v>
      </c>
      <c r="M11" s="68">
        <f>IF(M9=0,"",(RIGHT(M9,2))-1)</f>
        <v>7</v>
      </c>
      <c r="N11" s="68" t="str">
        <f>IF(N$9=0,"",HLOOKUP(O11,天気タグ!$B$3:$AG$39,35))</f>
        <v>晴</v>
      </c>
      <c r="O11" s="68">
        <f>IF(O9=0,"",(RIGHT(O9,2))-1)</f>
        <v>7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8</v>
      </c>
      <c r="F12" s="68" t="str">
        <f>IF(F$9=0,"",HLOOKUP(G12,天気タグ!$B$3:$AG$39,35))</f>
        <v>曇|晴</v>
      </c>
      <c r="G12" s="68">
        <f>IF(G9=0,"",RIGHT(G9,2)*1)</f>
        <v>8</v>
      </c>
      <c r="H12" s="68" t="str">
        <f>IF(H$9=0,"",HLOOKUP(I12,天気タグ!$B$3:$AG$39,35))</f>
        <v>曇|晴</v>
      </c>
      <c r="I12" s="68">
        <f>IF(I9=0,"",RIGHT(I9,2)*1)</f>
        <v>8</v>
      </c>
      <c r="J12" s="68" t="str">
        <f>IF(J$9=0,"",HLOOKUP(K12,天気タグ!$B$3:$AG$39,35))</f>
        <v>曇|晴</v>
      </c>
      <c r="K12" s="68">
        <f>IF(K9=0,"",RIGHT(K9,2)*1)</f>
        <v>8</v>
      </c>
      <c r="L12" s="68" t="str">
        <f>IF(L$9=0,"",HLOOKUP(M12,天気タグ!$B$3:$AG$39,35))</f>
        <v>曇|晴</v>
      </c>
      <c r="M12" s="68">
        <f>IF(M9=0,"",RIGHT(M9,2)*1)</f>
        <v>8</v>
      </c>
      <c r="N12" s="68" t="str">
        <f>IF(N$9=0,"",HLOOKUP(O12,天気タグ!$B$3:$AG$39,35))</f>
        <v>曇|晴</v>
      </c>
      <c r="O12" s="68">
        <f>IF(O9=0,"",RIGHT(O9,2)*1)</f>
        <v>8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8.6999999999999993</v>
      </c>
      <c r="E13" s="70"/>
      <c r="F13" s="70">
        <v>7</v>
      </c>
      <c r="G13" s="70"/>
      <c r="H13" s="70">
        <v>6.3</v>
      </c>
      <c r="I13" s="68"/>
      <c r="J13" s="70">
        <v>6.9</v>
      </c>
      <c r="K13" s="70"/>
      <c r="L13" s="70">
        <v>8.6999999999999993</v>
      </c>
      <c r="M13" s="70"/>
      <c r="N13" s="70">
        <v>9.6999999999999993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17.8</v>
      </c>
      <c r="E14" s="76"/>
      <c r="F14" s="77">
        <v>13.3</v>
      </c>
      <c r="G14" s="77"/>
      <c r="H14" s="77">
        <v>9.1</v>
      </c>
      <c r="I14" s="77"/>
      <c r="J14" s="77">
        <v>13.2</v>
      </c>
      <c r="K14" s="77"/>
      <c r="L14" s="77">
        <v>7.1</v>
      </c>
      <c r="M14" s="77"/>
      <c r="N14" s="77">
        <v>9.1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0.41</v>
      </c>
      <c r="E26" s="98"/>
      <c r="F26" s="98">
        <v>0.43</v>
      </c>
      <c r="G26" s="98"/>
      <c r="H26" s="68">
        <v>0.48</v>
      </c>
      <c r="I26" s="98"/>
      <c r="J26" s="68">
        <v>0.46</v>
      </c>
      <c r="K26" s="98"/>
      <c r="L26" s="68">
        <v>0.11</v>
      </c>
      <c r="M26" s="98"/>
      <c r="N26" s="68">
        <v>0.11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7.0000000000000007E-2</v>
      </c>
      <c r="G27" s="98"/>
      <c r="H27" s="68">
        <v>7.0000000000000007E-2</v>
      </c>
      <c r="I27" s="98"/>
      <c r="J27" s="68">
        <v>7.0000000000000007E-2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3"/>
        <v>0</v>
      </c>
      <c r="F29" s="92">
        <v>0</v>
      </c>
      <c r="G29" s="67">
        <f t="shared" si="4"/>
        <v>0</v>
      </c>
      <c r="H29" s="68">
        <v>0</v>
      </c>
      <c r="I29" s="67">
        <f t="shared" si="4"/>
        <v>0</v>
      </c>
      <c r="J29" s="68">
        <v>0</v>
      </c>
      <c r="K29" s="67">
        <f t="shared" si="5"/>
        <v>0</v>
      </c>
      <c r="L29" s="68">
        <v>0</v>
      </c>
      <c r="M29" s="67">
        <f t="shared" si="5"/>
        <v>0</v>
      </c>
      <c r="N29" s="68">
        <v>0</v>
      </c>
      <c r="O29" s="67">
        <f t="shared" si="5"/>
        <v>0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3"/>
        <v>0</v>
      </c>
      <c r="F30" s="96">
        <v>0</v>
      </c>
      <c r="G30" s="67">
        <f t="shared" si="4"/>
        <v>0</v>
      </c>
      <c r="H30" s="68">
        <v>0</v>
      </c>
      <c r="I30" s="67">
        <f t="shared" si="4"/>
        <v>0</v>
      </c>
      <c r="J30" s="68">
        <v>0</v>
      </c>
      <c r="K30" s="67">
        <f t="shared" si="5"/>
        <v>0</v>
      </c>
      <c r="L30" s="68">
        <v>0</v>
      </c>
      <c r="M30" s="67">
        <f t="shared" si="5"/>
        <v>0</v>
      </c>
      <c r="N30" s="68">
        <v>0</v>
      </c>
      <c r="O30" s="67">
        <f t="shared" si="5"/>
        <v>0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3"/>
        <v>0</v>
      </c>
      <c r="F31" s="96">
        <v>0</v>
      </c>
      <c r="G31" s="67">
        <f t="shared" si="4"/>
        <v>0</v>
      </c>
      <c r="H31" s="68">
        <v>0</v>
      </c>
      <c r="I31" s="67">
        <f t="shared" si="4"/>
        <v>0</v>
      </c>
      <c r="J31" s="68">
        <v>0</v>
      </c>
      <c r="K31" s="67">
        <f t="shared" si="5"/>
        <v>0</v>
      </c>
      <c r="L31" s="68">
        <v>0</v>
      </c>
      <c r="M31" s="67">
        <f t="shared" si="5"/>
        <v>0</v>
      </c>
      <c r="N31" s="68">
        <v>0</v>
      </c>
      <c r="O31" s="67">
        <f t="shared" si="5"/>
        <v>0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3"/>
        <v>0</v>
      </c>
      <c r="F32" s="96">
        <v>0</v>
      </c>
      <c r="G32" s="67">
        <f t="shared" si="4"/>
        <v>0</v>
      </c>
      <c r="H32" s="68">
        <v>0</v>
      </c>
      <c r="I32" s="67">
        <f t="shared" si="4"/>
        <v>0</v>
      </c>
      <c r="J32" s="68">
        <v>0</v>
      </c>
      <c r="K32" s="67">
        <f t="shared" si="5"/>
        <v>0</v>
      </c>
      <c r="L32" s="68">
        <v>0</v>
      </c>
      <c r="M32" s="67">
        <f t="shared" si="5"/>
        <v>0</v>
      </c>
      <c r="N32" s="68">
        <v>0</v>
      </c>
      <c r="O32" s="67">
        <f t="shared" si="5"/>
        <v>0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3"/>
        <v>0</v>
      </c>
      <c r="F33" s="96">
        <v>0</v>
      </c>
      <c r="G33" s="67">
        <f t="shared" si="4"/>
        <v>0</v>
      </c>
      <c r="H33" s="68">
        <v>0</v>
      </c>
      <c r="I33" s="67">
        <f t="shared" si="4"/>
        <v>0</v>
      </c>
      <c r="J33" s="68">
        <v>0</v>
      </c>
      <c r="K33" s="67">
        <f t="shared" si="5"/>
        <v>0</v>
      </c>
      <c r="L33" s="68">
        <v>0</v>
      </c>
      <c r="M33" s="67">
        <f t="shared" si="5"/>
        <v>0</v>
      </c>
      <c r="N33" s="68">
        <v>0</v>
      </c>
      <c r="O33" s="67">
        <f t="shared" si="5"/>
        <v>0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3"/>
        <v>0</v>
      </c>
      <c r="F34" s="96">
        <v>0</v>
      </c>
      <c r="G34" s="67">
        <f t="shared" si="4"/>
        <v>0</v>
      </c>
      <c r="H34" s="68">
        <v>0</v>
      </c>
      <c r="I34" s="67">
        <f t="shared" si="4"/>
        <v>0</v>
      </c>
      <c r="J34" s="68">
        <v>0</v>
      </c>
      <c r="K34" s="67">
        <f t="shared" si="5"/>
        <v>0</v>
      </c>
      <c r="L34" s="68">
        <v>0</v>
      </c>
      <c r="M34" s="67">
        <f t="shared" si="5"/>
        <v>0</v>
      </c>
      <c r="N34" s="68">
        <v>0</v>
      </c>
      <c r="O34" s="67">
        <f t="shared" si="5"/>
        <v>0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3"/>
        <v>0</v>
      </c>
      <c r="F35" s="96">
        <v>0</v>
      </c>
      <c r="G35" s="67">
        <f t="shared" si="4"/>
        <v>0</v>
      </c>
      <c r="H35" s="68">
        <v>0</v>
      </c>
      <c r="I35" s="67">
        <f t="shared" si="4"/>
        <v>0</v>
      </c>
      <c r="J35" s="68">
        <v>0</v>
      </c>
      <c r="K35" s="67">
        <f t="shared" si="5"/>
        <v>0</v>
      </c>
      <c r="L35" s="68">
        <v>0</v>
      </c>
      <c r="M35" s="67">
        <f t="shared" si="5"/>
        <v>0</v>
      </c>
      <c r="N35" s="68">
        <v>0</v>
      </c>
      <c r="O35" s="67">
        <f t="shared" si="5"/>
        <v>0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0.11</v>
      </c>
      <c r="E36" s="98"/>
      <c r="F36" s="98">
        <v>0.11</v>
      </c>
      <c r="G36" s="98"/>
      <c r="H36" s="68">
        <v>0.1</v>
      </c>
      <c r="I36" s="98"/>
      <c r="J36" s="68">
        <v>0.1</v>
      </c>
      <c r="K36" s="98"/>
      <c r="L36" s="68">
        <v>0.1</v>
      </c>
      <c r="M36" s="98"/>
      <c r="N36" s="68">
        <v>0.11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0</v>
      </c>
      <c r="E38" s="165">
        <f t="shared" ref="E38:Y40" si="6">D38/1000</f>
        <v>0</v>
      </c>
      <c r="F38" s="96">
        <v>1</v>
      </c>
      <c r="G38" s="165">
        <f t="shared" si="6"/>
        <v>1E-3</v>
      </c>
      <c r="H38" s="68">
        <v>1</v>
      </c>
      <c r="I38" s="165">
        <f t="shared" si="6"/>
        <v>1E-3</v>
      </c>
      <c r="J38" s="68">
        <v>4</v>
      </c>
      <c r="K38" s="165">
        <f t="shared" si="6"/>
        <v>4.0000000000000001E-3</v>
      </c>
      <c r="L38" s="68">
        <v>3</v>
      </c>
      <c r="M38" s="165">
        <f t="shared" si="6"/>
        <v>3.0000000000000001E-3</v>
      </c>
      <c r="N38" s="68">
        <v>7</v>
      </c>
      <c r="O38" s="165">
        <f t="shared" si="6"/>
        <v>7.0000000000000001E-3</v>
      </c>
      <c r="P38" s="68"/>
      <c r="Q38" s="165">
        <f t="shared" si="6"/>
        <v>0</v>
      </c>
      <c r="R38" s="68"/>
      <c r="S38" s="165">
        <f t="shared" si="6"/>
        <v>0</v>
      </c>
      <c r="T38" s="68"/>
      <c r="U38" s="165">
        <f t="shared" si="6"/>
        <v>0</v>
      </c>
      <c r="V38" s="68"/>
      <c r="W38" s="165">
        <f t="shared" si="6"/>
        <v>0</v>
      </c>
      <c r="X38" s="68"/>
      <c r="Y38" s="165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6"/>
        <v>0</v>
      </c>
      <c r="F40" s="96">
        <v>1</v>
      </c>
      <c r="G40" s="165">
        <f t="shared" si="6"/>
        <v>1E-3</v>
      </c>
      <c r="H40" s="68">
        <v>0</v>
      </c>
      <c r="I40" s="165">
        <f t="shared" si="6"/>
        <v>0</v>
      </c>
      <c r="J40" s="68">
        <v>0</v>
      </c>
      <c r="K40" s="165">
        <f t="shared" si="6"/>
        <v>0</v>
      </c>
      <c r="L40" s="68">
        <v>0</v>
      </c>
      <c r="M40" s="165">
        <f t="shared" si="6"/>
        <v>0</v>
      </c>
      <c r="N40" s="68">
        <v>0</v>
      </c>
      <c r="O40" s="165">
        <f t="shared" si="6"/>
        <v>0</v>
      </c>
      <c r="P40" s="68"/>
      <c r="Q40" s="165">
        <f t="shared" si="6"/>
        <v>0</v>
      </c>
      <c r="R40" s="68"/>
      <c r="S40" s="165">
        <f t="shared" si="6"/>
        <v>0</v>
      </c>
      <c r="T40" s="68"/>
      <c r="U40" s="165">
        <f t="shared" si="6"/>
        <v>0</v>
      </c>
      <c r="V40" s="68"/>
      <c r="W40" s="165">
        <f t="shared" si="6"/>
        <v>0</v>
      </c>
      <c r="X40" s="68"/>
      <c r="Y40" s="165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1</v>
      </c>
      <c r="E42" s="67">
        <f>D42/1000</f>
        <v>1E-3</v>
      </c>
      <c r="F42" s="96">
        <v>4</v>
      </c>
      <c r="G42" s="67">
        <f>F42/1000</f>
        <v>4.0000000000000001E-3</v>
      </c>
      <c r="H42" s="68">
        <v>1</v>
      </c>
      <c r="I42" s="67">
        <f>H42/1000</f>
        <v>1E-3</v>
      </c>
      <c r="J42" s="68">
        <v>6</v>
      </c>
      <c r="K42" s="67">
        <f>J42/1000</f>
        <v>6.0000000000000001E-3</v>
      </c>
      <c r="L42" s="68">
        <v>3</v>
      </c>
      <c r="M42" s="67">
        <f>L42/1000</f>
        <v>3.0000000000000001E-3</v>
      </c>
      <c r="N42" s="68">
        <v>9</v>
      </c>
      <c r="O42" s="67">
        <f>N42/1000</f>
        <v>8.9999999999999993E-3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1</v>
      </c>
      <c r="E44" s="165">
        <f t="shared" ref="E44:Y45" si="7">D44/1000</f>
        <v>1E-3</v>
      </c>
      <c r="F44" s="96">
        <v>2</v>
      </c>
      <c r="G44" s="165">
        <f t="shared" si="7"/>
        <v>2E-3</v>
      </c>
      <c r="H44" s="68">
        <v>0</v>
      </c>
      <c r="I44" s="165">
        <f t="shared" si="7"/>
        <v>0</v>
      </c>
      <c r="J44" s="68">
        <v>2</v>
      </c>
      <c r="K44" s="165">
        <f t="shared" si="7"/>
        <v>2E-3</v>
      </c>
      <c r="L44" s="68">
        <v>0</v>
      </c>
      <c r="M44" s="165">
        <f t="shared" si="7"/>
        <v>0</v>
      </c>
      <c r="N44" s="68">
        <v>2</v>
      </c>
      <c r="O44" s="165">
        <f t="shared" si="7"/>
        <v>2E-3</v>
      </c>
      <c r="P44" s="68"/>
      <c r="Q44" s="165">
        <f t="shared" si="7"/>
        <v>0</v>
      </c>
      <c r="R44" s="68"/>
      <c r="S44" s="165">
        <f t="shared" si="7"/>
        <v>0</v>
      </c>
      <c r="T44" s="68"/>
      <c r="U44" s="165">
        <f t="shared" si="7"/>
        <v>0</v>
      </c>
      <c r="V44" s="68"/>
      <c r="W44" s="165">
        <f t="shared" si="7"/>
        <v>0</v>
      </c>
      <c r="X44" s="68"/>
      <c r="Y44" s="165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7"/>
        <v>0</v>
      </c>
      <c r="F45" s="96">
        <v>0</v>
      </c>
      <c r="G45" s="165">
        <f t="shared" si="7"/>
        <v>0</v>
      </c>
      <c r="H45" s="68">
        <v>0</v>
      </c>
      <c r="I45" s="165">
        <f t="shared" si="7"/>
        <v>0</v>
      </c>
      <c r="J45" s="68">
        <v>0</v>
      </c>
      <c r="K45" s="165">
        <f t="shared" si="7"/>
        <v>0</v>
      </c>
      <c r="L45" s="68">
        <v>0</v>
      </c>
      <c r="M45" s="165">
        <f t="shared" si="7"/>
        <v>0</v>
      </c>
      <c r="N45" s="68">
        <v>0</v>
      </c>
      <c r="O45" s="165">
        <f t="shared" si="7"/>
        <v>0</v>
      </c>
      <c r="P45" s="68"/>
      <c r="Q45" s="165">
        <f t="shared" si="7"/>
        <v>0</v>
      </c>
      <c r="R45" s="68"/>
      <c r="S45" s="165">
        <f t="shared" si="7"/>
        <v>0</v>
      </c>
      <c r="T45" s="68"/>
      <c r="U45" s="165">
        <f t="shared" si="7"/>
        <v>0</v>
      </c>
      <c r="V45" s="68"/>
      <c r="W45" s="165">
        <f t="shared" si="7"/>
        <v>0</v>
      </c>
      <c r="X45" s="68"/>
      <c r="Y45" s="165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3.8</v>
      </c>
      <c r="E53" s="70"/>
      <c r="F53" s="70">
        <v>3.8</v>
      </c>
      <c r="G53" s="70"/>
      <c r="H53" s="68">
        <v>4.7</v>
      </c>
      <c r="I53" s="70"/>
      <c r="J53" s="68">
        <v>4.9000000000000004</v>
      </c>
      <c r="K53" s="70"/>
      <c r="L53" s="68">
        <v>2</v>
      </c>
      <c r="M53" s="70"/>
      <c r="N53" s="68">
        <v>2.1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0.2</v>
      </c>
      <c r="E61" s="70"/>
      <c r="F61" s="70">
        <v>0.3</v>
      </c>
      <c r="G61" s="70"/>
      <c r="H61" s="68">
        <v>0.3</v>
      </c>
      <c r="I61" s="70"/>
      <c r="J61" s="68">
        <v>0.3</v>
      </c>
      <c r="K61" s="70"/>
      <c r="L61" s="68">
        <v>0.2</v>
      </c>
      <c r="M61" s="70"/>
      <c r="N61" s="68">
        <v>0.2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7.5</v>
      </c>
      <c r="G62" s="70"/>
      <c r="H62" s="68">
        <v>7.5</v>
      </c>
      <c r="I62" s="70"/>
      <c r="J62" s="68">
        <v>7.4</v>
      </c>
      <c r="K62" s="70"/>
      <c r="L62" s="68">
        <v>7.4</v>
      </c>
      <c r="M62" s="70"/>
      <c r="N62" s="68">
        <v>7.7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0.7</v>
      </c>
      <c r="M65" s="70"/>
      <c r="N65" s="68">
        <v>0.7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30"/>
      <c r="B68" s="230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8"/>
        <v>0</v>
      </c>
      <c r="F73" s="92">
        <v>0</v>
      </c>
      <c r="G73" s="67">
        <f t="shared" si="9"/>
        <v>0</v>
      </c>
      <c r="H73" s="68">
        <v>0</v>
      </c>
      <c r="I73" s="67">
        <f t="shared" si="9"/>
        <v>0</v>
      </c>
      <c r="J73" s="92">
        <v>0</v>
      </c>
      <c r="K73" s="67">
        <f t="shared" si="9"/>
        <v>0</v>
      </c>
      <c r="L73" s="92">
        <v>0</v>
      </c>
      <c r="M73" s="67">
        <f t="shared" si="9"/>
        <v>0</v>
      </c>
      <c r="N73" s="92">
        <v>0</v>
      </c>
      <c r="O73" s="67">
        <f t="shared" si="9"/>
        <v>0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8"/>
        <v>0</v>
      </c>
      <c r="F74" s="96">
        <v>0</v>
      </c>
      <c r="G74" s="67">
        <f t="shared" si="9"/>
        <v>0</v>
      </c>
      <c r="H74" s="68">
        <v>0</v>
      </c>
      <c r="I74" s="67">
        <f t="shared" si="9"/>
        <v>0</v>
      </c>
      <c r="J74" s="96">
        <v>0</v>
      </c>
      <c r="K74" s="67">
        <f t="shared" si="9"/>
        <v>0</v>
      </c>
      <c r="L74" s="96">
        <v>0</v>
      </c>
      <c r="M74" s="67">
        <f t="shared" si="9"/>
        <v>0</v>
      </c>
      <c r="N74" s="96">
        <v>0</v>
      </c>
      <c r="O74" s="67">
        <f t="shared" si="9"/>
        <v>0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>
        <v>0</v>
      </c>
      <c r="E75" s="67">
        <f t="shared" si="8"/>
        <v>0</v>
      </c>
      <c r="F75" s="96">
        <v>0</v>
      </c>
      <c r="G75" s="67">
        <f t="shared" si="9"/>
        <v>0</v>
      </c>
      <c r="H75" s="68">
        <v>0</v>
      </c>
      <c r="I75" s="67">
        <f t="shared" si="9"/>
        <v>0</v>
      </c>
      <c r="J75" s="96">
        <v>0</v>
      </c>
      <c r="K75" s="67">
        <f>J75/1000</f>
        <v>0</v>
      </c>
      <c r="L75" s="96">
        <v>0</v>
      </c>
      <c r="M75" s="67">
        <f>L75/1000</f>
        <v>0</v>
      </c>
      <c r="N75" s="96">
        <v>0</v>
      </c>
      <c r="O75" s="67">
        <f>N75/1000</f>
        <v>0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68">
        <v>1</v>
      </c>
      <c r="I81" s="70"/>
      <c r="J81" s="70">
        <v>0.6</v>
      </c>
      <c r="K81" s="70"/>
      <c r="L81" s="70">
        <v>0.8</v>
      </c>
      <c r="M81" s="70"/>
      <c r="N81" s="70">
        <v>0.5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65" t="e">
        <f>D83/1000</f>
        <v>#VALUE!</v>
      </c>
      <c r="F83" s="96" t="s">
        <v>383</v>
      </c>
      <c r="G83" s="165" t="e">
        <f>F83/1000</f>
        <v>#VALUE!</v>
      </c>
      <c r="H83" s="68" t="s">
        <v>383</v>
      </c>
      <c r="I83" s="165" t="e">
        <f>H83/1000</f>
        <v>#VALUE!</v>
      </c>
      <c r="J83" s="96" t="s">
        <v>383</v>
      </c>
      <c r="K83" s="165" t="e">
        <f>J83/1000</f>
        <v>#VALUE!</v>
      </c>
      <c r="L83" s="96" t="s">
        <v>383</v>
      </c>
      <c r="M83" s="165" t="e">
        <f>L83/1000</f>
        <v>#VALUE!</v>
      </c>
      <c r="N83" s="96" t="s">
        <v>383</v>
      </c>
      <c r="O83" s="165" t="e">
        <f>N83/1000</f>
        <v>#VALUE!</v>
      </c>
      <c r="P83" s="96"/>
      <c r="Q83" s="165">
        <f>P83/1000</f>
        <v>0</v>
      </c>
      <c r="R83" s="96"/>
      <c r="S83" s="165">
        <f>R83/1000</f>
        <v>0</v>
      </c>
      <c r="T83" s="96"/>
      <c r="U83" s="165">
        <f>T83/1000</f>
        <v>0</v>
      </c>
      <c r="V83" s="96"/>
      <c r="W83" s="165">
        <f>V83/1000</f>
        <v>0</v>
      </c>
      <c r="X83" s="96"/>
      <c r="Y83" s="165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68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68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>
        <v>0.6</v>
      </c>
      <c r="E87" s="69"/>
      <c r="F87" s="70">
        <v>0.5</v>
      </c>
      <c r="G87" s="70"/>
      <c r="H87" s="68">
        <v>0.8</v>
      </c>
      <c r="I87" s="70"/>
      <c r="J87" s="70">
        <v>0.6</v>
      </c>
      <c r="K87" s="70"/>
      <c r="L87" s="70">
        <v>0.9</v>
      </c>
      <c r="M87" s="70"/>
      <c r="N87" s="70">
        <v>0.9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7.5</v>
      </c>
      <c r="G91" s="70"/>
      <c r="H91" s="68">
        <v>7.5</v>
      </c>
      <c r="I91" s="70"/>
      <c r="J91" s="70">
        <v>7.4</v>
      </c>
      <c r="K91" s="70"/>
      <c r="L91" s="70">
        <v>7.4</v>
      </c>
      <c r="M91" s="70"/>
      <c r="N91" s="70">
        <v>7.7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68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65" t="e">
        <f>D95/1000</f>
        <v>#VALUE!</v>
      </c>
      <c r="F95" s="98" t="s">
        <v>383</v>
      </c>
      <c r="G95" s="165" t="e">
        <f>F95/1000</f>
        <v>#VALUE!</v>
      </c>
      <c r="H95" s="68" t="s">
        <v>383</v>
      </c>
      <c r="I95" s="165" t="e">
        <f>H95/1000</f>
        <v>#VALUE!</v>
      </c>
      <c r="J95" s="98" t="s">
        <v>383</v>
      </c>
      <c r="K95" s="165" t="e">
        <f>J95/1000</f>
        <v>#VALUE!</v>
      </c>
      <c r="L95" s="98" t="s">
        <v>383</v>
      </c>
      <c r="M95" s="165" t="e">
        <f>L95/1000</f>
        <v>#VALUE!</v>
      </c>
      <c r="N95" s="98" t="s">
        <v>383</v>
      </c>
      <c r="O95" s="165" t="e">
        <f>N95/1000</f>
        <v>#VALUE!</v>
      </c>
      <c r="P95" s="98"/>
      <c r="Q95" s="165">
        <f>P95/1000</f>
        <v>0</v>
      </c>
      <c r="R95" s="130"/>
      <c r="S95" s="165">
        <f>R95/1000</f>
        <v>0</v>
      </c>
      <c r="T95" s="131"/>
      <c r="U95" s="165">
        <f>T95/1000</f>
        <v>0</v>
      </c>
      <c r="V95" s="131"/>
      <c r="W95" s="165">
        <f>V95/1000</f>
        <v>0</v>
      </c>
      <c r="X95" s="131"/>
      <c r="Y95" s="165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7" t="s">
        <v>176</v>
      </c>
      <c r="C96" s="168"/>
      <c r="D96" s="134">
        <v>0</v>
      </c>
      <c r="E96" s="169">
        <f>D96/1000</f>
        <v>0</v>
      </c>
      <c r="F96" s="135">
        <v>0</v>
      </c>
      <c r="G96" s="169">
        <f>F96/1000</f>
        <v>0</v>
      </c>
      <c r="H96" s="110">
        <v>0</v>
      </c>
      <c r="I96" s="169">
        <f>H96/1000</f>
        <v>0</v>
      </c>
      <c r="J96" s="135">
        <v>0</v>
      </c>
      <c r="K96" s="169">
        <f>J96/1000</f>
        <v>0</v>
      </c>
      <c r="L96" s="135">
        <v>0</v>
      </c>
      <c r="M96" s="169">
        <f>L96/1000</f>
        <v>0</v>
      </c>
      <c r="N96" s="135">
        <v>0</v>
      </c>
      <c r="O96" s="169">
        <f>N96/1000</f>
        <v>0</v>
      </c>
      <c r="P96" s="135"/>
      <c r="Q96" s="135"/>
      <c r="R96" s="166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7.8</v>
      </c>
      <c r="E100" s="69"/>
      <c r="F100" s="70">
        <v>8</v>
      </c>
      <c r="G100" s="70"/>
      <c r="H100" s="68">
        <v>9.4</v>
      </c>
      <c r="I100" s="70"/>
      <c r="J100" s="70">
        <v>9.8000000000000007</v>
      </c>
      <c r="K100" s="70"/>
      <c r="L100" s="70">
        <v>4.8</v>
      </c>
      <c r="M100" s="70"/>
      <c r="N100" s="70">
        <v>4.8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0.41</v>
      </c>
      <c r="E101" s="69"/>
      <c r="F101" s="70">
        <v>0.43</v>
      </c>
      <c r="G101" s="70"/>
      <c r="H101" s="68">
        <v>0.48</v>
      </c>
      <c r="I101" s="70"/>
      <c r="J101" s="70">
        <v>0.46</v>
      </c>
      <c r="K101" s="70"/>
      <c r="L101" s="70">
        <v>0.11</v>
      </c>
      <c r="M101" s="70"/>
      <c r="N101" s="70">
        <v>0.11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30"/>
      <c r="B132" s="230"/>
      <c r="C132" s="196"/>
      <c r="D132" s="196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76">
        <v>45992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77">
        <v>45992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45993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45994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45995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45996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45997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45998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45999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46000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46001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46002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46003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46004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46005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46006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46007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46008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46009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46010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46011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46012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46013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46014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46015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46016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46017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46018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46019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46020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46021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46022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366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366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32" t="s">
        <v>229</v>
      </c>
      <c r="C2" s="233"/>
      <c r="D2" s="231" t="s">
        <v>314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t="s">
        <v>234</v>
      </c>
      <c r="S2" t="s">
        <v>236</v>
      </c>
      <c r="T2" s="231" t="s">
        <v>243</v>
      </c>
      <c r="U2" s="231"/>
      <c r="V2" s="231"/>
      <c r="W2" s="231"/>
      <c r="X2" s="231"/>
      <c r="Y2" s="231"/>
      <c r="Z2" s="231"/>
      <c r="AA2" t="s">
        <v>248</v>
      </c>
      <c r="AR2" s="231" t="s">
        <v>264</v>
      </c>
      <c r="AS2" s="231"/>
      <c r="AT2" s="231"/>
      <c r="AU2" s="2" t="s">
        <v>269</v>
      </c>
      <c r="AV2" s="2" t="s">
        <v>271</v>
      </c>
      <c r="AW2" s="2" t="s">
        <v>273</v>
      </c>
      <c r="AX2" s="2" t="s">
        <v>274</v>
      </c>
      <c r="AY2" s="231" t="s">
        <v>277</v>
      </c>
      <c r="AZ2" s="231"/>
      <c r="BA2" s="2" t="s">
        <v>279</v>
      </c>
      <c r="BB2" s="2" t="s">
        <v>281</v>
      </c>
      <c r="BC2" s="2" t="s">
        <v>283</v>
      </c>
      <c r="BD2" s="231" t="s">
        <v>286</v>
      </c>
      <c r="BE2" s="231"/>
      <c r="BF2" s="231"/>
      <c r="BG2" s="231"/>
      <c r="BH2" s="231"/>
      <c r="BI2" s="2" t="s">
        <v>295</v>
      </c>
      <c r="BJ2" s="231" t="s">
        <v>297</v>
      </c>
      <c r="BK2" s="231"/>
      <c r="BL2" s="231" t="s">
        <v>300</v>
      </c>
      <c r="BM2" s="231"/>
      <c r="BN2" s="231"/>
      <c r="BO2" s="231"/>
      <c r="BP2" s="2" t="s">
        <v>304</v>
      </c>
      <c r="BQ2" s="2" t="s">
        <v>307</v>
      </c>
      <c r="BR2" s="2" t="s">
        <v>308</v>
      </c>
      <c r="BS2" s="2" t="s">
        <v>311</v>
      </c>
      <c r="BT2" s="231" t="s">
        <v>312</v>
      </c>
      <c r="BU2" s="23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367</v>
      </c>
      <c r="CA3" s="164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2021-12-28T08:21:38Z</cp:lastPrinted>
  <dcterms:created xsi:type="dcterms:W3CDTF">2020-11-06T01:25:08Z</dcterms:created>
  <dcterms:modified xsi:type="dcterms:W3CDTF">2026-02-03T07:21:14Z</dcterms:modified>
</cp:coreProperties>
</file>