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155954D4-401C-44BE-81B1-91BC508318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/>
  <c r="M12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<sst xmlns="http://schemas.openxmlformats.org/spreadsheetml/2006/main" count="3613" uniqueCount="406">
  <si>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</si>
  <si>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</si>
  <si>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</si>
  <si>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</si>
  <si>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</si>
  <si>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</si>
  <si>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</si>
  <si>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</si>
  <si>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</si>
  <si>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</si>
  <si>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</si>
  <si>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</si>
  <si>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</si>
  <si>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</si>
  <si>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</si>
  <si>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</si>
  <si>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</si>
  <si>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</si>
  <si>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</si>
  <si>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</si>
  <si>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</si>
  <si>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</si>
  <si>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</si>
  <si>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</si>
  <si>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</si>
  <si>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</si>
  <si>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</si>
  <si>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</si>
  <si>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</si>
  <si>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</si>
  <si>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</si>
  <si>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</si>
  <si>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</si>
  <si>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</si>
  <si>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</si>
  <si>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</si>
  <si>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</si>
  <si>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</si>
  <si>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</si>
  <si>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</si>
  <si>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</si>
  <si>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</si>
  <si>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</si>
  <si>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</si>
  <si>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</si>
  <si>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</si>
  <si>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</si>
  <si>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</si>
  <si>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</si>
  <si>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</si>
  <si>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</si>
  <si>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</si>
  <si>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</si>
  <si>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</si>
  <si>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</si>
  <si>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</si>
  <si>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</si>
  <si>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</si>
  <si>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</si>
  <si>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</si>
  <si>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</si>
  <si>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</si>
  <si>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</si>
  <si>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</si>
  <si>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</si>
  <si>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</si>
  <si>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</si>
  <si>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</si>
  <si>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</si>
  <si>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</si>
  <si>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</si>
  <si>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</si>
  <si>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</si>
  <si>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</si>
  <si>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</si>
  <si>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</si>
  <si>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</si>
  <si>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</si>
  <si>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</si>
  <si>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</si>
  <si>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</si>
  <si>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</si>
  <si>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</si>
  <si>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</si>
  <si>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</si>
  <si>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</si>
  <si>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</si>
  <si>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</si>
  <si>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</si>
  <si>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</si>
  <si>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</si>
  <si>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</si>
  <si>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</si>
  <si>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</si>
  <si>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</si>
  <si>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</si>
  <si>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</si>
  <si>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</si>
  <si>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</si>
  <si>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</si>
  <si>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</si>
  <si>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</si>
  <si>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</si>
  <si>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</si>
  <si>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</si>
  <si>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</si>
  <si>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</si>
  <si>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</si>
  <si>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</si>
  <si>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</si>
  <si>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</si>
  <si>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</si>
  <si>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</si>
  <si>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</si>
  <si>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</si>
  <si>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</si>
  <si>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</si>
  <si>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</si>
  <si>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</si>
  <si>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</si>
  <si>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</si>
  <si>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</si>
  <si>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</si>
  <si>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</si>
  <si>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</si>
  <si>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</si>
  <si>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</si>
  <si>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</si>
  <si>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</si>
  <si>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</si>
  <si>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</si>
  <si>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</si>
  <si>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</si>
  <si>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</si>
  <si>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</si>
  <si>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</si>
  <si>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</si>
  <si>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</si>
  <si>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</si>
  <si>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</si>
  <si>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</si>
  <si>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</si>
  <si>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</si>
  <si>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</si>
  <si>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</si>
  <si>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</si>
  <si>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</si>
  <si>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</si>
  <si>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</si>
  <si>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</si>
  <si>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</si>
  <si>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</si>
  <si>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</si>
  <si>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</si>
  <si>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</si>
  <si>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</si>
  <si>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</si>
  <si>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</si>
  <si>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</si>
  <si>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</si>
  <si>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</si>
  <si>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</si>
  <si>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</si>
  <si>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</si>
  <si>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</si>
  <si>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</si>
  <si>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</si>
  <si>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</si>
  <si>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</si>
  <si>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</si>
  <si>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</si>
  <si>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</si>
  <si>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</si>
  <si>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</si>
  <si>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</si>
  <si>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</si>
  <si>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</si>
  <si>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</si>
  <si>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</si>
  <si>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</si>
  <si>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</si>
  <si>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</si>
  <si>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</si>
  <si>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</si>
  <si>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</si>
  <si>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</si>
  <si>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</si>
  <si>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</si>
  <si>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</si>
  <si>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</si>
  <si>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</si>
  <si>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</si>
  <si>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</si>
  <si>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</si>
  <si>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</si>
  <si>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</si>
  <si>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</si>
  <si>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</si>
  <si>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</si>
  <si>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</si>
  <si>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</si>
  <si>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</si>
  <si>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</si>
  <si>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</si>
  <si>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</si>
  <si>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</si>
  <si>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</si>
  <si>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</si>
  <si>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</si>
  <si>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</si>
  <si>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</si>
  <si>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</si>
  <si>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</si>
  <si>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</si>
  <si>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</si>
  <si>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</si>
  <si>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</si>
  <si>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</si>
  <si>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</si>
  <si>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</si>
  <si>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</si>
  <si>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</si>
  <si>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</si>
  <si>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</si>
  <si>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</si>
  <si>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</si>
  <si>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</si>
  <si>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</si>
  <si>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</si>
  <si>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</si>
  <si>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</si>
  <si>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</si>
  <si>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</si>
  <si>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</si>
  <si>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</si>
  <si>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</si>
  <si>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</si>
  <si>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</si>
  <si>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</si>
  <si>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</si>
  <si>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</si>
  <si>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</si>
  <si>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</si>
  <si>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</si>
  <si>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</si>
  <si>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</si>
  <si>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</si>
  <si>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</si>
  <si>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</si>
  <si>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</si>
  <si>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</si>
  <si>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</si>
  <si>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</si>
  <si>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</si>
  <si>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</si>
  <si>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</si>
  <si>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</si>
  <si>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</si>
  <si>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</si>
  <si>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</si>
  <si>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</si>
  <si>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</si>
  <si>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</si>
  <si>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</si>
  <si>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</si>
  <si>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</si>
  <si>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</si>
  <si>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</si>
  <si>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</si>
  <si>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</si>
  <si>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</si>
  <si>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</si>
  <si>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</si>
  <si>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</si>
  <si>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</si>
  <si>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</si>
  <si>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</si>
  <si>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</si>
  <si>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</si>
  <si>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</si>
  <si>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</si>
  <si>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</si>
  <si>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</si>
  <si>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</si>
  <si>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</si>
  <si>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</si>
  <si>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</si>
  <si>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</si>
  <si>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</si>
  <si>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</si>
  <si>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</si>
  <si>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</si>
  <si>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</si>
  <si>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</si>
  <si>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</si>
  <si>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</si>
  <si>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</si>
  <si>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</si>
  <si>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</si>
  <si>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</si>
  <si>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</si>
  <si>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</si>
  <si>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</si>
  <si>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</si>
  <si>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</si>
  <si>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</si>
  <si>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</si>
  <si>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</si>
  <si>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</si>
  <si>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</si>
  <si>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</si>
  <si>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</si>
  <si>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</si>
  <si>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</si>
  <si>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</si>
  <si>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</si>
  <si>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</si>
  <si>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</si>
  <si>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</si>
  <si>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</si>
  <si>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</si>
  <si>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</si>
  <si>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</si>
  <si>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</si>
  <si>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</si>
  <si>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</si>
  <si>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</si>
  <si>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</si>
  <si>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</si>
  <si>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</si>
  <si>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</si>
  <si>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</si>
  <si>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</si>
  <si>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</si>
  <si>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</si>
  <si>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</si>
  <si>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</si>
  <si>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</si>
  <si>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</si>
  <si>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</si>
  <si>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</si>
  <si>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</si>
  <si>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</si>
  <si>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</si>
  <si>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</si>
  <si>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</si>
  <si>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</si>
  <si>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</si>
  <si>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</si>
  <si>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</si>
  <si>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</si>
  <si>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</si>
  <si>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</si>
  <si>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</si>
  <si>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</si>
  <si>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</si>
  <si>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</si>
  <si>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</si>
  <si>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</si>
  <si>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</si>
  <si>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</si>
  <si>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</si>
  <si>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</si>
  <si>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</si>
  <si>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</si>
  <si>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</si>
  <si>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</si>
  <si>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</si>
  <si>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</si>
  <si>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</si>
  <si>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</si>
  <si>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</si>
  <si>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</si>
  <si>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</si>
  <si>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</si>
  <si>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</si>
  <si>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</si>
  <si>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</si>
  <si>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</si>
  <si>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</si>
  <si>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</si>
  <si>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</si>
  <si>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</si>
  <si>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</si>
  <si>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</si>
  <si>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</si>
  <si>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</si>
  <si>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</si>
  <si>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</si>
  <si>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</si>
  <si>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</si>
  <si>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2024/09/11</t>
  </si>
  <si>
    <t>10:00</t>
  </si>
  <si>
    <t>09:45</t>
  </si>
  <si>
    <t>10:25</t>
  </si>
  <si>
    <t>09:20</t>
  </si>
  <si>
    <t>11:02</t>
  </si>
  <si>
    <t>10:40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</si>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</sst>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5">
        <v>45444</v>
      </c>
      <c r="B2" s="235"/>
      <c r="C2" s="236">
        <v>45536</v>
      </c>
      <c r="D2" s="23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9.9499999999999993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7" t="s">
        <v>349</v>
      </c>
      <c r="E4" s="229" t="s">
        <v>352</v>
      </c>
      <c r="F4" s="227" t="s">
        <v>354</v>
      </c>
      <c r="G4" s="209" t="s">
        <v>358</v>
      </c>
      <c r="H4" s="203" t="s">
        <v>361</v>
      </c>
      <c r="I4" s="209" t="s">
        <v>364</v>
      </c>
      <c r="J4" s="203"/>
      <c r="K4" s="209"/>
      <c r="L4" s="203"/>
      <c r="M4" s="209"/>
      <c r="N4" s="217"/>
      <c r="O4" s="219"/>
      <c r="P4" s="233"/>
      <c r="Q4" s="21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8"/>
      <c r="E5" s="230"/>
      <c r="F5" s="228"/>
      <c r="G5" s="210"/>
      <c r="H5" s="204"/>
      <c r="I5" s="210"/>
      <c r="J5" s="204"/>
      <c r="K5" s="210"/>
      <c r="L5" s="204"/>
      <c r="M5" s="210"/>
      <c r="N5" s="218"/>
      <c r="O5" s="220"/>
      <c r="P5" s="234"/>
      <c r="Q5" s="21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3" t="s">
        <v>350</v>
      </c>
      <c r="E6" s="225" t="s">
        <v>382</v>
      </c>
      <c r="F6" s="241" t="s">
        <v>355</v>
      </c>
      <c r="G6" s="239" t="s">
        <v>359</v>
      </c>
      <c r="H6" s="241" t="s">
        <v>362</v>
      </c>
      <c r="I6" s="239" t="s">
        <v>365</v>
      </c>
      <c r="J6" s="241"/>
      <c r="K6" s="239"/>
      <c r="L6" s="207"/>
      <c r="M6" s="205"/>
      <c r="N6" s="221"/>
      <c r="O6" s="223"/>
      <c r="P6" s="213"/>
      <c r="Q6" s="21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4"/>
      <c r="E7" s="226"/>
      <c r="F7" s="242"/>
      <c r="G7" s="240"/>
      <c r="H7" s="242"/>
      <c r="I7" s="240"/>
      <c r="J7" s="242"/>
      <c r="K7" s="240"/>
      <c r="L7" s="208"/>
      <c r="M7" s="206"/>
      <c r="N7" s="222"/>
      <c r="O7" s="224"/>
      <c r="P7" s="214"/>
      <c r="Q7" s="21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88"/>
      <c r="O9" s="201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389</v>
      </c>
      <c r="E11" s="68" t="s">
        <v>389</v>
      </c>
      <c r="F11" s="68" t="s">
        <v>389</v>
      </c>
      <c r="G11" s="68" t="s">
        <v>389</v>
      </c>
      <c r="H11" s="68" t="s">
        <v>389</v>
      </c>
      <c r="I11" s="68" t="s">
        <v>389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30.5</v>
      </c>
      <c r="E13" s="70">
        <v>32.200000000000003</v>
      </c>
      <c r="F13" s="70">
        <v>29.5</v>
      </c>
      <c r="G13" s="70">
        <v>30.8</v>
      </c>
      <c r="H13" s="70">
        <v>28.5</v>
      </c>
      <c r="I13" s="70">
        <v>25.5</v>
      </c>
      <c r="J13" s="70"/>
      <c r="K13" s="70"/>
      <c r="L13" s="70"/>
      <c r="M13" s="70"/>
      <c r="N13" s="189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25.4</v>
      </c>
      <c r="E14" s="77">
        <v>32.799999999999997</v>
      </c>
      <c r="F14" s="77">
        <v>23.6</v>
      </c>
      <c r="G14" s="77">
        <v>29.3</v>
      </c>
      <c r="H14" s="77">
        <v>20.8</v>
      </c>
      <c r="I14" s="77">
        <v>24.4</v>
      </c>
      <c r="J14" s="77"/>
      <c r="K14" s="77"/>
      <c r="L14" s="77"/>
      <c r="M14" s="77"/>
      <c r="N14" s="190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1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2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3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4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4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4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4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398</v>
      </c>
      <c r="E24" s="96" t="s">
        <v>398</v>
      </c>
      <c r="F24" s="96" t="s">
        <v>398</v>
      </c>
      <c r="G24" s="96" t="s">
        <v>398</v>
      </c>
      <c r="H24" s="96" t="s">
        <v>398</v>
      </c>
      <c r="I24" s="96" t="s">
        <v>398</v>
      </c>
      <c r="J24" s="96"/>
      <c r="K24" s="96"/>
      <c r="L24" s="96"/>
      <c r="M24" s="96"/>
      <c r="N24" s="194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4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0.48</v>
      </c>
      <c r="E26" s="98">
        <v>0.5</v>
      </c>
      <c r="F26" s="98">
        <v>0.38</v>
      </c>
      <c r="G26" s="98">
        <v>0.38</v>
      </c>
      <c r="H26" s="98">
        <v>0.2</v>
      </c>
      <c r="I26" s="98">
        <v>0.21</v>
      </c>
      <c r="J26" s="98"/>
      <c r="K26" s="98"/>
      <c r="L26" s="98"/>
      <c r="M26" s="98"/>
      <c r="N26" s="195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0.08</v>
      </c>
      <c r="G27" s="98">
        <v>0.08</v>
      </c>
      <c r="H27" s="98" t="s">
        <v>399</v>
      </c>
      <c r="I27" s="98" t="s">
        <v>399</v>
      </c>
      <c r="J27" s="98"/>
      <c r="K27" s="98"/>
      <c r="L27" s="98"/>
      <c r="M27" s="98"/>
      <c r="N27" s="195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5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400</v>
      </c>
      <c r="E29" s="92" t="s">
        <v>400</v>
      </c>
      <c r="F29" s="92" t="s">
        <v>400</v>
      </c>
      <c r="G29" s="92" t="s">
        <v>400</v>
      </c>
      <c r="H29" s="92" t="s">
        <v>400</v>
      </c>
      <c r="I29" s="92" t="s">
        <v>400</v>
      </c>
      <c r="J29" s="92"/>
      <c r="K29" s="92"/>
      <c r="L29" s="92"/>
      <c r="M29" s="92"/>
      <c r="N29" s="192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/>
      <c r="K30" s="96"/>
      <c r="L30" s="96"/>
      <c r="M30" s="96"/>
      <c r="N30" s="194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398</v>
      </c>
      <c r="E31" s="96" t="s">
        <v>398</v>
      </c>
      <c r="F31" s="96" t="s">
        <v>398</v>
      </c>
      <c r="G31" s="96" t="s">
        <v>398</v>
      </c>
      <c r="H31" s="96" t="s">
        <v>398</v>
      </c>
      <c r="I31" s="96" t="s">
        <v>398</v>
      </c>
      <c r="J31" s="96"/>
      <c r="K31" s="96"/>
      <c r="L31" s="96"/>
      <c r="M31" s="96"/>
      <c r="N31" s="194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/>
      <c r="K32" s="96"/>
      <c r="L32" s="96"/>
      <c r="M32" s="96"/>
      <c r="N32" s="194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/>
      <c r="K33" s="96"/>
      <c r="L33" s="96"/>
      <c r="M33" s="96"/>
      <c r="N33" s="194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/>
      <c r="K34" s="96"/>
      <c r="L34" s="96"/>
      <c r="M34" s="96"/>
      <c r="N34" s="194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/>
      <c r="K35" s="96"/>
      <c r="L35" s="96"/>
      <c r="M35" s="96"/>
      <c r="N35" s="194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0.19</v>
      </c>
      <c r="E36" s="98">
        <v>0.19</v>
      </c>
      <c r="F36" s="98">
        <v>0.22</v>
      </c>
      <c r="G36" s="98">
        <v>0.22</v>
      </c>
      <c r="H36" s="98">
        <v>0.16</v>
      </c>
      <c r="I36" s="98">
        <v>0.2</v>
      </c>
      <c r="J36" s="98"/>
      <c r="K36" s="98"/>
      <c r="L36" s="98"/>
      <c r="M36" s="98"/>
      <c r="N36" s="195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402</v>
      </c>
      <c r="G37" s="96" t="s">
        <v>402</v>
      </c>
      <c r="H37" s="96" t="s">
        <v>383</v>
      </c>
      <c r="I37" s="96" t="s">
        <v>383</v>
      </c>
      <c r="J37" s="96"/>
      <c r="K37" s="96"/>
      <c r="L37" s="96"/>
      <c r="M37" s="96"/>
      <c r="N37" s="194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>
        <v>2E-3</v>
      </c>
      <c r="E38" s="96">
        <v>7.0000000000000001E-3</v>
      </c>
      <c r="F38" s="96">
        <v>0.01</v>
      </c>
      <c r="G38" s="96">
        <v>1.7000000000000001E-2</v>
      </c>
      <c r="H38" s="96">
        <v>7.0000000000000001E-3</v>
      </c>
      <c r="I38" s="96">
        <v>2.7E-2</v>
      </c>
      <c r="J38" s="96"/>
      <c r="K38" s="96"/>
      <c r="L38" s="96"/>
      <c r="M38" s="96"/>
      <c r="N38" s="194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6.0000000000000001E-3</v>
      </c>
      <c r="G39" s="96">
        <v>6.0000000000000001E-3</v>
      </c>
      <c r="H39" s="96" t="s">
        <v>383</v>
      </c>
      <c r="I39" s="96" t="s">
        <v>383</v>
      </c>
      <c r="J39" s="96"/>
      <c r="K39" s="96"/>
      <c r="L39" s="96"/>
      <c r="M39" s="96"/>
      <c r="N39" s="194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/>
      <c r="K40" s="96"/>
      <c r="L40" s="96"/>
      <c r="M40" s="96"/>
      <c r="N40" s="194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4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>
        <v>3.0000000000000001E-3</v>
      </c>
      <c r="E42" s="96">
        <v>0.01</v>
      </c>
      <c r="F42" s="96">
        <v>1.2E-2</v>
      </c>
      <c r="G42" s="96">
        <v>0.02</v>
      </c>
      <c r="H42" s="96">
        <v>8.9999999999999993E-3</v>
      </c>
      <c r="I42" s="96">
        <v>3.2000000000000001E-2</v>
      </c>
      <c r="J42" s="96"/>
      <c r="K42" s="96"/>
      <c r="L42" s="96"/>
      <c r="M42" s="96"/>
      <c r="N42" s="194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7.0000000000000001E-3</v>
      </c>
      <c r="G43" s="96">
        <v>0.01</v>
      </c>
      <c r="H43" s="96" t="s">
        <v>383</v>
      </c>
      <c r="I43" s="96" t="s">
        <v>383</v>
      </c>
      <c r="J43" s="96"/>
      <c r="K43" s="96"/>
      <c r="L43" s="96"/>
      <c r="M43" s="96"/>
      <c r="N43" s="194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>
        <v>1E-3</v>
      </c>
      <c r="E44" s="96">
        <v>3.0000000000000001E-3</v>
      </c>
      <c r="F44" s="96">
        <v>2E-3</v>
      </c>
      <c r="G44" s="96">
        <v>3.0000000000000001E-3</v>
      </c>
      <c r="H44" s="96">
        <v>2E-3</v>
      </c>
      <c r="I44" s="96">
        <v>5.0000000000000001E-3</v>
      </c>
      <c r="J44" s="96"/>
      <c r="K44" s="96"/>
      <c r="L44" s="96"/>
      <c r="M44" s="96"/>
      <c r="N44" s="194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/>
      <c r="K45" s="96"/>
      <c r="L45" s="96"/>
      <c r="M45" s="96"/>
      <c r="N45" s="194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4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4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5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5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4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9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4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3.3</v>
      </c>
      <c r="E53" s="70">
        <v>3.4</v>
      </c>
      <c r="F53" s="70">
        <v>5.0999999999999996</v>
      </c>
      <c r="G53" s="70">
        <v>5.2</v>
      </c>
      <c r="H53" s="70">
        <v>2</v>
      </c>
      <c r="I53" s="70">
        <v>2.4</v>
      </c>
      <c r="J53" s="70"/>
      <c r="K53" s="70"/>
      <c r="L53" s="70"/>
      <c r="M53" s="70"/>
      <c r="N53" s="189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9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5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6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6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4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2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0.4</v>
      </c>
      <c r="G61" s="70">
        <v>0.5</v>
      </c>
      <c r="H61" s="70">
        <v>0.5</v>
      </c>
      <c r="I61" s="70">
        <v>0.5</v>
      </c>
      <c r="J61" s="70"/>
      <c r="K61" s="70"/>
      <c r="L61" s="70"/>
      <c r="M61" s="70"/>
      <c r="N61" s="189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7.3</v>
      </c>
      <c r="E62" s="70">
        <v>7.2</v>
      </c>
      <c r="F62" s="70">
        <v>7.5</v>
      </c>
      <c r="G62" s="70">
        <v>7.8</v>
      </c>
      <c r="H62" s="70">
        <v>6.8</v>
      </c>
      <c r="I62" s="70">
        <v>7</v>
      </c>
      <c r="J62" s="70"/>
      <c r="K62" s="70"/>
      <c r="L62" s="70"/>
      <c r="M62" s="70"/>
      <c r="N62" s="189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 t="s">
        <v>404</v>
      </c>
      <c r="G65" s="70" t="s">
        <v>404</v>
      </c>
      <c r="H65" s="70">
        <v>0.7</v>
      </c>
      <c r="I65" s="70" t="s">
        <v>404</v>
      </c>
      <c r="J65" s="70"/>
      <c r="K65" s="70"/>
      <c r="L65" s="70"/>
      <c r="M65" s="70"/>
      <c r="N65" s="189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7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</row>
    <row r="67" spans="1:35" ht="11.1" customHeight="1" thickBot="1" x14ac:dyDescent="0.45">
      <c r="B67" s="111"/>
      <c r="C67" s="33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1">
        <v>45444</v>
      </c>
      <c r="B68" s="231"/>
      <c r="C68" s="232">
        <v>45536</v>
      </c>
      <c r="D68" s="23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4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2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4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400</v>
      </c>
      <c r="E73" s="92" t="s">
        <v>400</v>
      </c>
      <c r="F73" s="92" t="s">
        <v>400</v>
      </c>
      <c r="G73" s="92" t="s">
        <v>400</v>
      </c>
      <c r="H73" s="92" t="s">
        <v>400</v>
      </c>
      <c r="I73" s="92" t="s">
        <v>400</v>
      </c>
      <c r="J73" s="92"/>
      <c r="K73" s="92"/>
      <c r="L73" s="92"/>
      <c r="M73" s="92"/>
      <c r="N73" s="192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/>
      <c r="K74" s="96"/>
      <c r="L74" s="96"/>
      <c r="M74" s="96"/>
      <c r="N74" s="194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4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4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4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9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0.8</v>
      </c>
      <c r="G81" s="70">
        <v>1</v>
      </c>
      <c r="H81" s="70">
        <v>1</v>
      </c>
      <c r="I81" s="70">
        <v>1</v>
      </c>
      <c r="J81" s="70"/>
      <c r="K81" s="70"/>
      <c r="L81" s="70"/>
      <c r="M81" s="70"/>
      <c r="N81" s="189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9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4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9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/>
      <c r="K85" s="96"/>
      <c r="L85" s="96"/>
      <c r="M85" s="96"/>
      <c r="N85" s="194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/>
      <c r="K86" s="96"/>
      <c r="L86" s="96"/>
      <c r="M86" s="96"/>
      <c r="N86" s="194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9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89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7.3</v>
      </c>
      <c r="E91" s="70">
        <v>7.2</v>
      </c>
      <c r="F91" s="70">
        <v>7.5</v>
      </c>
      <c r="G91" s="70">
        <v>7.8</v>
      </c>
      <c r="H91" s="70">
        <v>6.8</v>
      </c>
      <c r="I91" s="70">
        <v>7</v>
      </c>
      <c r="J91" s="70"/>
      <c r="K91" s="70"/>
      <c r="L91" s="70"/>
      <c r="M91" s="70"/>
      <c r="N91" s="189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9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8</v>
      </c>
      <c r="I93" s="68">
        <v>8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/>
      <c r="K94" s="96"/>
      <c r="L94" s="96"/>
      <c r="M94" s="96"/>
      <c r="N94" s="194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5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8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9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9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370</v>
      </c>
      <c r="D100" s="70">
        <v>6.6</v>
      </c>
      <c r="E100" s="70">
        <v>6.7</v>
      </c>
      <c r="F100" s="70">
        <v>9.1</v>
      </c>
      <c r="G100" s="70">
        <v>9.4</v>
      </c>
      <c r="H100" s="70">
        <v>4.5999999999999996</v>
      </c>
      <c r="I100" s="70">
        <v>4.7</v>
      </c>
      <c r="J100" s="70"/>
      <c r="K100" s="70"/>
      <c r="L100" s="70"/>
      <c r="M100" s="70"/>
      <c r="N100" s="189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368</v>
      </c>
      <c r="D101" s="98">
        <v>0.48</v>
      </c>
      <c r="E101" s="98">
        <v>0.5</v>
      </c>
      <c r="F101" s="98">
        <v>0.38</v>
      </c>
      <c r="G101" s="98">
        <v>0.38</v>
      </c>
      <c r="H101" s="98">
        <v>0.2</v>
      </c>
      <c r="I101" s="98">
        <v>0.21</v>
      </c>
      <c r="J101" s="98"/>
      <c r="K101" s="98"/>
      <c r="L101" s="98"/>
      <c r="M101" s="98"/>
      <c r="N101" s="195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0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1">
        <v>45444</v>
      </c>
      <c r="B130" s="231"/>
      <c r="C130" s="232">
        <v>45536</v>
      </c>
      <c r="D130" s="23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373</v>
      </c>
      <c r="AI3" s="180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0"/>
    </row>
    <row r="5" spans="1:35" ht="19.5" thickBot="1" x14ac:dyDescent="0.45">
      <c r="A5" t="s">
        <v>184</v>
      </c>
      <c r="B5">
        <v>24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 x14ac:dyDescent="0.45">
      <c r="A6" t="s">
        <v>185</v>
      </c>
      <c r="AH6" s="181">
        <f>INDEX(C41:AG41,MATCH(MAX(C41:AG41)+1,C41:AG41,1))</f>
        <v>5</v>
      </c>
      <c r="AI6" s="181">
        <f>AH6*1</f>
        <v>5</v>
      </c>
    </row>
    <row r="7" spans="1:35" x14ac:dyDescent="0.4">
      <c r="A7" t="s">
        <v>186</v>
      </c>
      <c r="AH7" t="s">
        <v>374</v>
      </c>
    </row>
    <row r="8" spans="1:35" x14ac:dyDescent="0.4">
      <c r="A8" t="s">
        <v>187</v>
      </c>
      <c r="AH8" s="29" t="s">
        <v>383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384</v>
      </c>
      <c r="D30" t="s">
        <v>385</v>
      </c>
      <c r="E30" t="s">
        <v>385</v>
      </c>
      <c r="F30" t="s">
        <v>386</v>
      </c>
      <c r="G30" t="s">
        <v>387</v>
      </c>
      <c r="H30" t="s">
        <v>386</v>
      </c>
      <c r="I30" t="s">
        <v>387</v>
      </c>
      <c r="J30" t="s">
        <v>388</v>
      </c>
      <c r="K30" t="s">
        <v>387</v>
      </c>
      <c r="L30" t="s">
        <v>389</v>
      </c>
      <c r="M30" t="s">
        <v>388</v>
      </c>
      <c r="N30" t="s">
        <v>386</v>
      </c>
      <c r="O30" t="s">
        <v>386</v>
      </c>
      <c r="P30" t="s">
        <v>384</v>
      </c>
      <c r="Q30" t="s">
        <v>384</v>
      </c>
      <c r="R30" t="s">
        <v>389</v>
      </c>
      <c r="S30" t="s">
        <v>386</v>
      </c>
      <c r="T30" t="s">
        <v>386</v>
      </c>
      <c r="U30" t="s">
        <v>386</v>
      </c>
      <c r="V30" t="s">
        <v>387</v>
      </c>
      <c r="W30" t="s">
        <v>390</v>
      </c>
      <c r="X30" t="s">
        <v>385</v>
      </c>
      <c r="Y30" t="s">
        <v>386</v>
      </c>
      <c r="Z30" t="s">
        <v>386</v>
      </c>
      <c r="AA30" t="s">
        <v>388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雨|曇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雨/曇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晴|曇</v>
      </c>
      <c r="I37" s="2" t="str">
        <f t="shared" si="0"/>
        <v>晴</v>
      </c>
      <c r="J37" s="2" t="str">
        <f t="shared" si="0"/>
        <v>晴/曇</v>
      </c>
      <c r="K37" s="2" t="str">
        <f t="shared" si="0"/>
        <v>晴</v>
      </c>
      <c r="L37" s="2" t="str">
        <f t="shared" si="0"/>
        <v>曇|晴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晴/曇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9"/>
      <c r="C41" s="2">
        <f>IF(C37="","",VLOOKUP(C37,変換!$B$31:$C$58,2,FALSE))</f>
        <v>21</v>
      </c>
      <c r="D41" s="2">
        <f>IF(D37="","",VLOOKUP(D37,変換!$B$31:$C$58,2,FALSE))</f>
        <v>12</v>
      </c>
      <c r="E41" s="2">
        <f>IF(E37="","",VLOOKUP(E37,変換!$B$31:$C$58,2,FALSE))</f>
        <v>12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17</v>
      </c>
      <c r="I41" s="2">
        <f>IF(I37="","",VLOOKUP(I37,変換!$B$31:$C$58,2,FALSE))</f>
        <v>1</v>
      </c>
      <c r="J41" s="2">
        <f>IF(J37="","",VLOOKUP(J37,変換!$B$31:$C$58,2,FALSE))</f>
        <v>5</v>
      </c>
      <c r="K41" s="2">
        <f>IF(K37="","",VLOOKUP(K37,変換!$B$31:$C$58,2,FALSE))</f>
        <v>1</v>
      </c>
      <c r="L41" s="2">
        <f>IF(L37="","",VLOOKUP(L37,変換!$B$31:$C$58,2,FALSE))</f>
        <v>20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20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5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371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45536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5"/>
      <c r="B2" s="245"/>
      <c r="C2" s="236"/>
      <c r="D2" s="236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6" t="s">
        <v>351</v>
      </c>
      <c r="E4" s="247"/>
      <c r="F4" s="250" t="s">
        <v>353</v>
      </c>
      <c r="G4" s="251"/>
      <c r="H4" s="250" t="s">
        <v>356</v>
      </c>
      <c r="I4" s="254"/>
      <c r="J4" s="256" t="s">
        <v>357</v>
      </c>
      <c r="K4" s="257"/>
      <c r="L4" s="256" t="s">
        <v>360</v>
      </c>
      <c r="M4" s="257"/>
      <c r="N4" s="256" t="s">
        <v>363</v>
      </c>
      <c r="O4" s="257"/>
      <c r="P4" s="256"/>
      <c r="Q4" s="257"/>
      <c r="R4" s="256"/>
      <c r="S4" s="257"/>
      <c r="T4" s="256"/>
      <c r="U4" s="257"/>
      <c r="V4" s="256"/>
      <c r="W4" s="257"/>
      <c r="X4" s="256"/>
      <c r="Y4" s="26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8"/>
      <c r="E5" s="249"/>
      <c r="F5" s="252"/>
      <c r="G5" s="253"/>
      <c r="H5" s="252"/>
      <c r="I5" s="255"/>
      <c r="J5" s="258"/>
      <c r="K5" s="259"/>
      <c r="L5" s="258"/>
      <c r="M5" s="259"/>
      <c r="N5" s="258"/>
      <c r="O5" s="259"/>
      <c r="P5" s="258"/>
      <c r="Q5" s="259"/>
      <c r="R5" s="258"/>
      <c r="S5" s="259"/>
      <c r="T5" s="258"/>
      <c r="U5" s="259"/>
      <c r="V5" s="258"/>
      <c r="W5" s="259"/>
      <c r="X5" s="258"/>
      <c r="Y5" s="26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43"/>
      <c r="E6" s="43"/>
      <c r="F6" s="225"/>
      <c r="G6" s="44"/>
      <c r="H6" s="241"/>
      <c r="I6" s="43"/>
      <c r="J6" s="239"/>
      <c r="K6" s="43"/>
      <c r="L6" s="241"/>
      <c r="M6" s="43"/>
      <c r="N6" s="239"/>
      <c r="O6" s="43"/>
      <c r="P6" s="241"/>
      <c r="Q6" s="43"/>
      <c r="R6" s="239"/>
      <c r="S6" s="43"/>
      <c r="T6" s="207"/>
      <c r="U6" s="43"/>
      <c r="V6" s="205"/>
      <c r="W6" s="43"/>
      <c r="X6" s="205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44"/>
      <c r="E7" s="48" t="s">
        <v>124</v>
      </c>
      <c r="F7" s="226"/>
      <c r="G7" s="49" t="s">
        <v>124</v>
      </c>
      <c r="H7" s="242"/>
      <c r="I7" s="48" t="s">
        <v>124</v>
      </c>
      <c r="J7" s="240"/>
      <c r="K7" s="48" t="s">
        <v>124</v>
      </c>
      <c r="L7" s="242"/>
      <c r="M7" s="48" t="s">
        <v>124</v>
      </c>
      <c r="N7" s="240"/>
      <c r="O7" s="48" t="s">
        <v>124</v>
      </c>
      <c r="P7" s="242"/>
      <c r="Q7" s="48" t="s">
        <v>124</v>
      </c>
      <c r="R7" s="240"/>
      <c r="S7" s="48" t="s">
        <v>124</v>
      </c>
      <c r="T7" s="208"/>
      <c r="U7" s="48" t="s">
        <v>124</v>
      </c>
      <c r="V7" s="206"/>
      <c r="W7" s="48" t="s">
        <v>124</v>
      </c>
      <c r="X7" s="206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20240911</v>
      </c>
      <c r="E9" s="59" t="str">
        <f>IF(手入力!C3="",REPLACE(D9,5,0,"/"),REPLACE(手入力!C3,5,0,"/"))</f>
        <v>2024/0911</v>
      </c>
      <c r="F9" s="58">
        <v>20240911</v>
      </c>
      <c r="G9" s="59" t="str">
        <f>IF(手入力!D3="",REPLACE(F9,5,0,"/"),REPLACE(手入力!D3,5,0,"/"))</f>
        <v>2024/0911</v>
      </c>
      <c r="H9" s="58">
        <v>20240911</v>
      </c>
      <c r="I9" s="59" t="str">
        <f>IF(手入力!E3="",REPLACE(H9,5,0,"/"),REPLACE(手入力!E3,5,0,"/"))</f>
        <v>2024/0911</v>
      </c>
      <c r="J9" s="58">
        <v>20240911</v>
      </c>
      <c r="K9" s="59" t="str">
        <f>IF(手入力!F3="",REPLACE(J9,5,0,"/"),REPLACE(手入力!F3,5,0,"/"))</f>
        <v>2024/0911</v>
      </c>
      <c r="L9" s="58">
        <v>20240911</v>
      </c>
      <c r="M9" s="59" t="str">
        <f>IF(手入力!G3="",REPLACE(L9,5,0,"/"),REPLACE(手入力!G3,5,0,"/"))</f>
        <v>2024/0911</v>
      </c>
      <c r="N9" s="58">
        <v>20240911</v>
      </c>
      <c r="O9" s="59" t="str">
        <f>IF(手入力!H3="",REPLACE(N9,5,0,"/"),REPLACE(手入力!H3,5,0,"/"))</f>
        <v>2024/0911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1000</v>
      </c>
      <c r="E10" s="67" t="str">
        <f>TEXT(D10,"0000")</f>
        <v>1000</v>
      </c>
      <c r="F10" s="68">
        <v>945</v>
      </c>
      <c r="G10" s="67" t="str">
        <f>TEXT(F10,"0000")</f>
        <v>0945</v>
      </c>
      <c r="H10" s="68">
        <v>1025</v>
      </c>
      <c r="I10" s="67" t="str">
        <f>TEXT(H10,"0000")</f>
        <v>1025</v>
      </c>
      <c r="J10" s="68">
        <v>920</v>
      </c>
      <c r="K10" s="67" t="str">
        <f>TEXT(J10,"0000")</f>
        <v>0920</v>
      </c>
      <c r="L10" s="68">
        <v>1102</v>
      </c>
      <c r="M10" s="67" t="str">
        <f>TEXT(L10,"0000")</f>
        <v>1102</v>
      </c>
      <c r="N10" s="68">
        <v>1040</v>
      </c>
      <c r="O10" s="67" t="str">
        <f>TEXT(N10,"0000")</f>
        <v>1040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10</v>
      </c>
      <c r="F11" s="68" t="str">
        <f>IF(F$9=0,"",HLOOKUP(G11,天気タグ!$B$3:$AG$39,35))</f>
        <v>曇|晴</v>
      </c>
      <c r="G11" s="68">
        <f>IF(G9=0,"",(RIGHT(G9,2))-1)</f>
        <v>10</v>
      </c>
      <c r="H11" s="68" t="str">
        <f>IF(H$9=0,"",HLOOKUP(I11,天気タグ!$B$3:$AG$39,35))</f>
        <v>曇|晴</v>
      </c>
      <c r="I11" s="68">
        <f>IF(I9=0,"",(RIGHT(I9,2))-1)</f>
        <v>10</v>
      </c>
      <c r="J11" s="68" t="str">
        <f>IF(J$9=0,"",HLOOKUP(K11,天気タグ!$B$3:$AG$39,35))</f>
        <v>曇|晴</v>
      </c>
      <c r="K11" s="68">
        <f>IF(K9=0,"",(RIGHT(K9,2))-1)</f>
        <v>10</v>
      </c>
      <c r="L11" s="68" t="str">
        <f>IF(L$9=0,"",HLOOKUP(M11,天気タグ!$B$3:$AG$39,35))</f>
        <v>曇|晴</v>
      </c>
      <c r="M11" s="68">
        <f>IF(M9=0,"",(RIGHT(M9,2))-1)</f>
        <v>10</v>
      </c>
      <c r="N11" s="68" t="str">
        <f>IF(N$9=0,"",HLOOKUP(O11,天気タグ!$B$3:$AG$39,35))</f>
        <v>曇|晴</v>
      </c>
      <c r="O11" s="68">
        <f>IF(O9=0,"",(RIGHT(O9,2))-1)</f>
        <v>10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11</v>
      </c>
      <c r="F12" s="68" t="str">
        <f>IF(F$9=0,"",HLOOKUP(G12,天気タグ!$B$3:$AG$39,35))</f>
        <v>晴/曇</v>
      </c>
      <c r="G12" s="68">
        <f>IF(G9=0,"",RIGHT(G9,2)*1)</f>
        <v>11</v>
      </c>
      <c r="H12" s="68" t="str">
        <f>IF(H$9=0,"",HLOOKUP(I12,天気タグ!$B$3:$AG$39,35))</f>
        <v>晴/曇</v>
      </c>
      <c r="I12" s="68">
        <f>IF(I9=0,"",RIGHT(I9,2)*1)</f>
        <v>11</v>
      </c>
      <c r="J12" s="68" t="str">
        <f>IF(J$9=0,"",HLOOKUP(K12,天気タグ!$B$3:$AG$39,35))</f>
        <v>晴/曇</v>
      </c>
      <c r="K12" s="68">
        <f>IF(K9=0,"",RIGHT(K9,2)*1)</f>
        <v>11</v>
      </c>
      <c r="L12" s="68" t="str">
        <f>IF(L$9=0,"",HLOOKUP(M12,天気タグ!$B$3:$AG$39,35))</f>
        <v>晴/曇</v>
      </c>
      <c r="M12" s="68">
        <f>IF(M9=0,"",RIGHT(M9,2)*1)</f>
        <v>11</v>
      </c>
      <c r="N12" s="68" t="str">
        <f>IF(N$9=0,"",HLOOKUP(O12,天気タグ!$B$3:$AG$39,35))</f>
        <v>晴/曇</v>
      </c>
      <c r="O12" s="68">
        <f>IF(O9=0,"",RIGHT(O9,2)*1)</f>
        <v>11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30.5</v>
      </c>
      <c r="E13" s="70"/>
      <c r="F13" s="70">
        <v>32.200000000000003</v>
      </c>
      <c r="G13" s="70"/>
      <c r="H13" s="70">
        <v>29.5</v>
      </c>
      <c r="I13" s="68"/>
      <c r="J13" s="70">
        <v>30.8</v>
      </c>
      <c r="K13" s="70"/>
      <c r="L13" s="70">
        <v>28.5</v>
      </c>
      <c r="M13" s="70"/>
      <c r="N13" s="70">
        <v>25.5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25.4</v>
      </c>
      <c r="E14" s="76"/>
      <c r="F14" s="77">
        <v>32.799999999999997</v>
      </c>
      <c r="G14" s="77"/>
      <c r="H14" s="77">
        <v>23.6</v>
      </c>
      <c r="I14" s="77"/>
      <c r="J14" s="77">
        <v>29.3</v>
      </c>
      <c r="K14" s="77"/>
      <c r="L14" s="77">
        <v>20.8</v>
      </c>
      <c r="M14" s="77"/>
      <c r="N14" s="77">
        <v>24.4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0.48</v>
      </c>
      <c r="E26" s="98"/>
      <c r="F26" s="98">
        <v>0.5</v>
      </c>
      <c r="G26" s="98"/>
      <c r="H26" s="68">
        <v>0.38</v>
      </c>
      <c r="I26" s="98"/>
      <c r="J26" s="68">
        <v>0.38</v>
      </c>
      <c r="K26" s="98"/>
      <c r="L26" s="68">
        <v>0.2</v>
      </c>
      <c r="M26" s="98"/>
      <c r="N26" s="68">
        <v>0.21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0.08</v>
      </c>
      <c r="I27" s="98"/>
      <c r="J27" s="68">
        <v>0.08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0.19</v>
      </c>
      <c r="E36" s="98"/>
      <c r="F36" s="98">
        <v>0.19</v>
      </c>
      <c r="G36" s="98"/>
      <c r="H36" s="68">
        <v>0.22</v>
      </c>
      <c r="I36" s="98"/>
      <c r="J36" s="68">
        <v>0.22</v>
      </c>
      <c r="K36" s="98"/>
      <c r="L36" s="68">
        <v>0.16</v>
      </c>
      <c r="M36" s="98"/>
      <c r="N36" s="68">
        <v>0.2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2</v>
      </c>
      <c r="E38" s="174">
        <f t="shared" ref="E38:Y40" si="6">D38/1000</f>
        <v>2E-3</v>
      </c>
      <c r="F38" s="96">
        <v>7</v>
      </c>
      <c r="G38" s="174">
        <f t="shared" si="6"/>
        <v>7.0000000000000001E-3</v>
      </c>
      <c r="H38" s="68">
        <v>10</v>
      </c>
      <c r="I38" s="174">
        <f t="shared" si="6"/>
        <v>0.01</v>
      </c>
      <c r="J38" s="68">
        <v>17</v>
      </c>
      <c r="K38" s="174">
        <f t="shared" si="6"/>
        <v>1.7000000000000001E-2</v>
      </c>
      <c r="L38" s="68">
        <v>7</v>
      </c>
      <c r="M38" s="174">
        <f t="shared" si="6"/>
        <v>7.0000000000000001E-3</v>
      </c>
      <c r="N38" s="68">
        <v>27</v>
      </c>
      <c r="O38" s="174">
        <f t="shared" si="6"/>
        <v>2.7E-2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6.0000000000000001E-3</v>
      </c>
      <c r="I39" s="96"/>
      <c r="J39" s="68">
        <v>6.0000000000000001E-3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4">
        <f t="shared" si="6"/>
        <v>0</v>
      </c>
      <c r="F40" s="96">
        <v>0</v>
      </c>
      <c r="G40" s="174">
        <f t="shared" si="6"/>
        <v>0</v>
      </c>
      <c r="H40" s="68">
        <v>0</v>
      </c>
      <c r="I40" s="174">
        <f t="shared" si="6"/>
        <v>0</v>
      </c>
      <c r="J40" s="68">
        <v>0</v>
      </c>
      <c r="K40" s="174">
        <f t="shared" si="6"/>
        <v>0</v>
      </c>
      <c r="L40" s="68">
        <v>0</v>
      </c>
      <c r="M40" s="174">
        <f t="shared" si="6"/>
        <v>0</v>
      </c>
      <c r="N40" s="68">
        <v>0</v>
      </c>
      <c r="O40" s="174">
        <f t="shared" si="6"/>
        <v>0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3</v>
      </c>
      <c r="E42" s="67">
        <f>D42/1000</f>
        <v>3.0000000000000001E-3</v>
      </c>
      <c r="F42" s="96">
        <v>10</v>
      </c>
      <c r="G42" s="67">
        <f>F42/1000</f>
        <v>0.01</v>
      </c>
      <c r="H42" s="68">
        <v>12</v>
      </c>
      <c r="I42" s="67">
        <f>H42/1000</f>
        <v>1.2E-2</v>
      </c>
      <c r="J42" s="68">
        <v>20</v>
      </c>
      <c r="K42" s="67">
        <f>J42/1000</f>
        <v>0.02</v>
      </c>
      <c r="L42" s="68">
        <v>9</v>
      </c>
      <c r="M42" s="67">
        <f>L42/1000</f>
        <v>8.9999999999999993E-3</v>
      </c>
      <c r="N42" s="68">
        <v>32</v>
      </c>
      <c r="O42" s="67">
        <f>N42/1000</f>
        <v>3.2000000000000001E-2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7.0000000000000001E-3</v>
      </c>
      <c r="I43" s="96"/>
      <c r="J43" s="68">
        <v>0.01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1</v>
      </c>
      <c r="E44" s="174">
        <f t="shared" ref="E44:Y45" si="7">D44/1000</f>
        <v>1E-3</v>
      </c>
      <c r="F44" s="96">
        <v>3</v>
      </c>
      <c r="G44" s="174">
        <f t="shared" si="7"/>
        <v>3.0000000000000001E-3</v>
      </c>
      <c r="H44" s="68">
        <v>2</v>
      </c>
      <c r="I44" s="174">
        <f t="shared" si="7"/>
        <v>2E-3</v>
      </c>
      <c r="J44" s="68">
        <v>3</v>
      </c>
      <c r="K44" s="174">
        <f t="shared" si="7"/>
        <v>3.0000000000000001E-3</v>
      </c>
      <c r="L44" s="68">
        <v>2</v>
      </c>
      <c r="M44" s="174">
        <f t="shared" si="7"/>
        <v>2E-3</v>
      </c>
      <c r="N44" s="68">
        <v>5</v>
      </c>
      <c r="O44" s="174">
        <f t="shared" si="7"/>
        <v>5.0000000000000001E-3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4">
        <f t="shared" si="7"/>
        <v>0</v>
      </c>
      <c r="F45" s="96">
        <v>0</v>
      </c>
      <c r="G45" s="174">
        <f t="shared" si="7"/>
        <v>0</v>
      </c>
      <c r="H45" s="68">
        <v>0</v>
      </c>
      <c r="I45" s="174">
        <f t="shared" si="7"/>
        <v>0</v>
      </c>
      <c r="J45" s="68">
        <v>0</v>
      </c>
      <c r="K45" s="174">
        <f t="shared" si="7"/>
        <v>0</v>
      </c>
      <c r="L45" s="68">
        <v>0</v>
      </c>
      <c r="M45" s="174">
        <f t="shared" si="7"/>
        <v>0</v>
      </c>
      <c r="N45" s="68">
        <v>0</v>
      </c>
      <c r="O45" s="174">
        <f t="shared" si="7"/>
        <v>0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3.3</v>
      </c>
      <c r="E53" s="70"/>
      <c r="F53" s="70">
        <v>3.4</v>
      </c>
      <c r="G53" s="70"/>
      <c r="H53" s="68">
        <v>5.0999999999999996</v>
      </c>
      <c r="I53" s="70"/>
      <c r="J53" s="68">
        <v>5.2</v>
      </c>
      <c r="K53" s="70"/>
      <c r="L53" s="68">
        <v>2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0.4</v>
      </c>
      <c r="I61" s="70"/>
      <c r="J61" s="68">
        <v>0.5</v>
      </c>
      <c r="K61" s="70"/>
      <c r="L61" s="68">
        <v>0.5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7.2</v>
      </c>
      <c r="G62" s="70"/>
      <c r="H62" s="68">
        <v>7.5</v>
      </c>
      <c r="I62" s="70"/>
      <c r="J62" s="68">
        <v>7.8</v>
      </c>
      <c r="K62" s="70"/>
      <c r="L62" s="68">
        <v>6.8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0.7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62"/>
      <c r="B68" s="262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0.8</v>
      </c>
      <c r="I81" s="70"/>
      <c r="J81" s="70">
        <v>1</v>
      </c>
      <c r="K81" s="70"/>
      <c r="L81" s="70">
        <v>1</v>
      </c>
      <c r="M81" s="70"/>
      <c r="N81" s="70">
        <v>1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7.2</v>
      </c>
      <c r="G91" s="70"/>
      <c r="H91" s="68">
        <v>7.5</v>
      </c>
      <c r="I91" s="70"/>
      <c r="J91" s="70">
        <v>7.8</v>
      </c>
      <c r="K91" s="70"/>
      <c r="L91" s="70">
        <v>6.8</v>
      </c>
      <c r="M91" s="70"/>
      <c r="N91" s="70">
        <v>7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8</v>
      </c>
      <c r="M93" s="68"/>
      <c r="N93" s="68">
        <v>8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6.6</v>
      </c>
      <c r="E100" s="69"/>
      <c r="F100" s="70">
        <v>6.7</v>
      </c>
      <c r="G100" s="70"/>
      <c r="H100" s="68">
        <v>9.1</v>
      </c>
      <c r="I100" s="70"/>
      <c r="J100" s="70">
        <v>9.4</v>
      </c>
      <c r="K100" s="70"/>
      <c r="L100" s="70">
        <v>4.5999999999999996</v>
      </c>
      <c r="M100" s="70"/>
      <c r="N100" s="70">
        <v>4.7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0.48</v>
      </c>
      <c r="E101" s="69"/>
      <c r="F101" s="70">
        <v>0.5</v>
      </c>
      <c r="G101" s="70"/>
      <c r="H101" s="68">
        <v>0.38</v>
      </c>
      <c r="I101" s="70"/>
      <c r="J101" s="70">
        <v>0.38</v>
      </c>
      <c r="K101" s="70"/>
      <c r="L101" s="70">
        <v>0.2</v>
      </c>
      <c r="M101" s="70"/>
      <c r="N101" s="70">
        <v>0.21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62"/>
      <c r="B132" s="262"/>
      <c r="C132" s="232"/>
      <c r="D132" s="23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86">
        <v>45536</v>
      </c>
      <c r="C1" t="s">
        <v>375</v>
      </c>
    </row>
    <row r="2" spans="1:8" x14ac:dyDescent="0.4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 x14ac:dyDescent="0.4">
      <c r="A3" t="s">
        <v>80</v>
      </c>
      <c r="B3" s="187">
        <v>45536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 x14ac:dyDescent="0.4">
      <c r="B4">
        <v>45537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 x14ac:dyDescent="0.4">
      <c r="B5">
        <v>45538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 x14ac:dyDescent="0.4">
      <c r="B6">
        <v>45539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 x14ac:dyDescent="0.4">
      <c r="B7">
        <v>45540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 x14ac:dyDescent="0.4">
      <c r="B8">
        <v>45541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 x14ac:dyDescent="0.4">
      <c r="B9">
        <v>45542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 x14ac:dyDescent="0.4">
      <c r="B10">
        <v>45543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 x14ac:dyDescent="0.4">
      <c r="B11">
        <v>45544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 x14ac:dyDescent="0.4">
      <c r="B12">
        <v>45545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 x14ac:dyDescent="0.4">
      <c r="B13">
        <v>45546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 x14ac:dyDescent="0.4">
      <c r="B14">
        <v>45547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 x14ac:dyDescent="0.4">
      <c r="B15">
        <v>45548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 x14ac:dyDescent="0.4">
      <c r="B16">
        <v>45549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 x14ac:dyDescent="0.4">
      <c r="B17">
        <v>45550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 x14ac:dyDescent="0.4">
      <c r="B18">
        <v>45551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 x14ac:dyDescent="0.4">
      <c r="B19">
        <v>45552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 x14ac:dyDescent="0.4">
      <c r="B20">
        <v>45553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 x14ac:dyDescent="0.4">
      <c r="B21">
        <v>45554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 x14ac:dyDescent="0.4">
      <c r="B22">
        <v>45555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 x14ac:dyDescent="0.4">
      <c r="B23">
        <v>45556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 x14ac:dyDescent="0.4">
      <c r="B24">
        <v>45557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 x14ac:dyDescent="0.4">
      <c r="B25">
        <v>45558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 x14ac:dyDescent="0.4">
      <c r="B26">
        <v>45559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 x14ac:dyDescent="0.4">
      <c r="B27">
        <v>45560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 x14ac:dyDescent="0.4">
      <c r="B28">
        <v>45561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 x14ac:dyDescent="0.4">
      <c r="B29">
        <v>45562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 x14ac:dyDescent="0.4">
      <c r="B30">
        <v>45563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 x14ac:dyDescent="0.4">
      <c r="B31">
        <v>45564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 x14ac:dyDescent="0.4">
      <c r="B32">
        <v>45565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2024-10-18T01:31:42Z</cp:lastPrinted>
  <dcterms:created xsi:type="dcterms:W3CDTF">2020-11-06T01:25:08Z</dcterms:created>
  <dcterms:modified xsi:type="dcterms:W3CDTF">2024-10-18T01:31:43Z</dcterms:modified>
</cp:coreProperties>
</file>