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5月分\5月月報\"/>
    </mc:Choice>
  </mc:AlternateContent>
  <xr:revisionPtr revIDLastSave="0" documentId="13_ncr:1_{DC827D7B-F2DD-47A2-8075-16F31007E6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M12" i="5" l="1"/>
  <c r="O11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<sst xmlns="http://schemas.openxmlformats.org/spreadsheetml/2006/main" count="3501" uniqueCount="416">
  <si>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</si>
  <si>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</si>
  <si>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</si>
  <si>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</si>
  <si>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</si>
  <si>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</si>
  <si>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</si>
  <si>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</si>
  <si>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</si>
  <si>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</si>
  <si>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</si>
  <si>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</si>
  <si>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</si>
  <si>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</si>
  <si>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</si>
  <si>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</si>
  <si>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</si>
  <si>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</si>
  <si>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</si>
  <si>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</si>
  <si>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</si>
  <si>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</si>
  <si>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</si>
  <si>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</si>
  <si>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</si>
  <si>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</si>
  <si>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</si>
  <si>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</si>
  <si>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</si>
  <si>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</si>
  <si>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</si>
  <si>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</si>
  <si>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</si>
  <si>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</si>
  <si>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</si>
  <si>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</si>
  <si>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</si>
  <si>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</si>
  <si>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</si>
  <si>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</si>
  <si>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</si>
  <si>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</si>
  <si>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</si>
  <si>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</si>
  <si>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</si>
  <si>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</si>
  <si>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</si>
  <si>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</si>
  <si>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</si>
  <si>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</si>
  <si>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</si>
  <si>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</si>
  <si>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</si>
  <si>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</si>
  <si>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</si>
  <si>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</si>
  <si>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</si>
  <si>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</si>
  <si>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</si>
  <si>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</si>
  <si>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</si>
  <si>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</si>
  <si>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</si>
  <si>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</si>
  <si>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</si>
  <si>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</si>
  <si>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</si>
  <si>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</si>
  <si>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</si>
  <si>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</si>
  <si>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</si>
  <si>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</si>
  <si>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</si>
  <si>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</si>
  <si>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</si>
  <si>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</si>
  <si>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</si>
  <si>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</si>
  <si>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</si>
  <si>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</si>
  <si>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</si>
  <si>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</si>
  <si>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</si>
  <si>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</si>
  <si>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</si>
  <si>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</si>
  <si>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</si>
  <si>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</si>
  <si>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</si>
  <si>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</si>
  <si>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</si>
  <si>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</si>
  <si>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</si>
  <si>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</si>
  <si>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</si>
  <si>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</si>
  <si>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</si>
  <si>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</si>
  <si>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</si>
  <si>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</si>
  <si>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</si>
  <si>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</si>
  <si>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</si>
  <si>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</si>
  <si>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</si>
  <si>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</si>
  <si>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</si>
  <si>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</si>
  <si>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</si>
  <si>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</si>
  <si>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</si>
  <si>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</si>
  <si>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</si>
  <si>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</si>
  <si>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</si>
  <si>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</si>
  <si>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</si>
  <si>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</si>
  <si>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</si>
  <si>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</si>
  <si>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</si>
  <si>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</si>
  <si>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</si>
  <si>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</si>
  <si>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</si>
  <si>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</si>
  <si>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</si>
  <si>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</si>
  <si>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</si>
  <si>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</si>
  <si>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</si>
  <si>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</si>
  <si>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</si>
  <si>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</si>
  <si>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</si>
  <si>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</si>
  <si>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</si>
  <si>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</si>
  <si>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</si>
  <si>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</si>
  <si>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</si>
  <si>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</si>
  <si>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</si>
  <si>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</si>
  <si>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</si>
  <si>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</si>
  <si>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</si>
  <si>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</si>
  <si>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</si>
  <si>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</si>
  <si>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</si>
  <si>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</si>
  <si>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</si>
  <si>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</si>
  <si>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</si>
  <si>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</si>
  <si>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</si>
  <si>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</si>
  <si>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</si>
  <si>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</si>
  <si>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</si>
  <si>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</si>
  <si>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</si>
  <si>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</si>
  <si>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</si>
  <si>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</si>
  <si>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</si>
  <si>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</si>
  <si>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</si>
  <si>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</si>
  <si>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</si>
  <si>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</si>
  <si>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</si>
  <si>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</si>
  <si>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</si>
  <si>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</si>
  <si>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</si>
  <si>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</si>
  <si>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</si>
  <si>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</si>
  <si>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</si>
  <si>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</si>
  <si>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</si>
  <si>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</si>
  <si>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</si>
  <si>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</si>
  <si>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</si>
  <si>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</si>
  <si>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</si>
  <si>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</si>
  <si>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</si>
  <si>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</si>
  <si>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</si>
  <si>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</si>
  <si>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</si>
  <si>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</si>
  <si>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</si>
  <si>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</si>
  <si>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</si>
  <si>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</si>
  <si>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</si>
  <si>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</si>
  <si>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</si>
  <si>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</si>
  <si>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</si>
  <si>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</si>
  <si>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</si>
  <si>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</si>
  <si>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</si>
  <si>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</si>
  <si>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</si>
  <si>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</si>
  <si>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</si>
  <si>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</si>
  <si>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</si>
  <si>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</si>
  <si>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</si>
  <si>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</si>
  <si>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</si>
  <si>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</si>
  <si>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</si>
  <si>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</si>
  <si>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</si>
  <si>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</si>
  <si>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</si>
  <si>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</si>
  <si>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</si>
  <si>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</si>
  <si>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</si>
  <si>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</si>
  <si>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</si>
  <si>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</si>
  <si>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</si>
  <si>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</si>
  <si>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</si>
  <si>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</si>
  <si>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</si>
  <si>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</si>
  <si>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</si>
  <si>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</si>
  <si>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</si>
  <si>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</si>
  <si>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</si>
  <si>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</si>
  <si>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</si>
  <si>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</si>
  <si>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</si>
  <si>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</si>
  <si>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</si>
  <si>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</si>
  <si>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</si>
  <si>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</si>
  <si>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</si>
  <si>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</si>
  <si>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</si>
  <si>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</si>
  <si>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</si>
  <si>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</si>
  <si>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</si>
  <si>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</si>
  <si>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</si>
  <si>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</si>
  <si>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</si>
  <si>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</si>
  <si>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</si>
  <si>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</si>
  <si>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</si>
  <si>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</si>
  <si>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</si>
  <si>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</si>
  <si>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</si>
  <si>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</si>
  <si>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</si>
  <si>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</si>
  <si>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</si>
  <si>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</si>
  <si>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</si>
  <si>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</si>
  <si>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</si>
  <si>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</si>
  <si>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</si>
  <si>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</si>
  <si>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</si>
  <si>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</si>
  <si>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</si>
  <si>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</si>
  <si>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</si>
  <si>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</si>
  <si>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</si>
  <si>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</si>
  <si>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</si>
  <si>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</si>
  <si>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</si>
  <si>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</si>
  <si>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</si>
  <si>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</si>
  <si>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</si>
  <si>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</si>
  <si>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</si>
  <si>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</si>
  <si>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</si>
  <si>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</si>
  <si>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</si>
  <si>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</si>
  <si>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</si>
  <si>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</si>
  <si>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</si>
  <si>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</si>
  <si>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</si>
  <si>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</si>
  <si>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</si>
  <si>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</si>
  <si>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</si>
  <si>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</si>
  <si>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</si>
  <si>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</si>
  <si>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</si>
  <si>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</si>
  <si>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</si>
  <si>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</si>
  <si>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</si>
  <si>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</si>
  <si>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</si>
  <si>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</si>
  <si>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</si>
  <si>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</si>
  <si>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</si>
  <si>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</si>
  <si>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</si>
  <si>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</si>
  <si>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</si>
  <si>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</si>
  <si>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</si>
  <si>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</si>
  <si>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</si>
  <si>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</si>
  <si>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</si>
  <si>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</si>
  <si>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</si>
  <si>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</si>
  <si>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</si>
  <si>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</si>
  <si>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</si>
  <si>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</si>
  <si>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</si>
  <si>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</si>
  <si>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</si>
  <si>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</si>
  <si>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</si>
  <si>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</si>
  <si>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</si>
  <si>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</si>
  <si>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</si>
  <si>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</si>
  <si>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</si>
  <si>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</si>
  <si>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</si>
  <si>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</si>
  <si>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</si>
  <si>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</si>
  <si>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</si>
  <si>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</si>
  <si>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</si>
  <si>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</si>
  <si>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</si>
  <si>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</si>
  <si>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</si>
  <si>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</si>
  <si>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</si>
  <si>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</si>
  <si>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</si>
  <si>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</si>
  <si>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</si>
  <si>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</si>
  <si>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</si>
  <si>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</si>
  <si>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</si>
  <si>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</si>
  <si>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</si>
  <si>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</si>
  <si>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</si>
  <si>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</si>
  <si>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</si>
  <si>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</si>
  <si>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曇/雨</t>
  </si>
  <si>
    <t>雨/晴</t>
  </si>
  <si>
    <t>晴</t>
  </si>
  <si>
    <t>雨/曇</t>
  </si>
  <si>
    <t>曇|晴</t>
  </si>
  <si>
    <t>曇/晴</t>
  </si>
  <si>
    <t>晴/曇</t>
  </si>
  <si>
    <t>雨</t>
  </si>
  <si>
    <t>晴|曇</t>
  </si>
  <si>
    <t>曇</t>
  </si>
  <si>
    <t>2024/05/14</t>
  </si>
  <si>
    <t>09:50</t>
  </si>
  <si>
    <t>09:35</t>
  </si>
  <si>
    <t>10:18</t>
  </si>
  <si>
    <t>09:12</t>
  </si>
  <si>
    <t>11:00</t>
  </si>
  <si>
    <t>10:35</t>
  </si>
  <si>
    <t>0.0003未満</t>
  </si>
  <si>
    <t>0.001未満</t>
  </si>
  <si>
    <t>0.005未満</t>
  </si>
  <si>
    <t>0.004未満</t>
  </si>
  <si>
    <t>0.01未満</t>
  </si>
  <si>
    <t>0.05未満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</si>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</sst>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E23" sqref="E23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>
      <c r="A2" s="207">
        <v>45323</v>
      </c>
      <c r="B2" s="207"/>
      <c r="C2" s="208">
        <v>45413</v>
      </c>
      <c r="D2" s="208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9.9499999999999993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>
      <c r="A4" s="35"/>
      <c r="B4" s="36"/>
      <c r="C4" s="37" t="s">
        <v>87</v>
      </c>
      <c r="D4" s="209" t="s">
        <v>349</v>
      </c>
      <c r="E4" s="225" t="s">
        <v>352</v>
      </c>
      <c r="F4" s="223" t="s">
        <v>354</v>
      </c>
      <c r="G4" s="211" t="s">
        <v>358</v>
      </c>
      <c r="H4" s="221" t="s">
        <v>361</v>
      </c>
      <c r="I4" s="211" t="s">
        <v>364</v>
      </c>
      <c r="J4" s="221"/>
      <c r="K4" s="211"/>
      <c r="L4" s="221"/>
      <c r="M4" s="211"/>
      <c r="N4" s="237"/>
      <c r="O4" s="239"/>
      <c r="P4" s="205"/>
      <c r="Q4" s="2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>
      <c r="A5" s="38"/>
      <c r="B5" s="39"/>
      <c r="C5" s="40"/>
      <c r="D5" s="210"/>
      <c r="E5" s="226"/>
      <c r="F5" s="224"/>
      <c r="G5" s="212"/>
      <c r="H5" s="222"/>
      <c r="I5" s="212"/>
      <c r="J5" s="222"/>
      <c r="K5" s="212"/>
      <c r="L5" s="222"/>
      <c r="M5" s="212"/>
      <c r="N5" s="238"/>
      <c r="O5" s="240"/>
      <c r="P5" s="206"/>
      <c r="Q5" s="2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>
      <c r="A6" s="38"/>
      <c r="B6" s="41"/>
      <c r="C6" s="42" t="s">
        <v>88</v>
      </c>
      <c r="D6" s="217" t="s">
        <v>350</v>
      </c>
      <c r="E6" s="219" t="s">
        <v>382</v>
      </c>
      <c r="F6" s="215" t="s">
        <v>355</v>
      </c>
      <c r="G6" s="213" t="s">
        <v>359</v>
      </c>
      <c r="H6" s="215" t="s">
        <v>362</v>
      </c>
      <c r="I6" s="213" t="s">
        <v>365</v>
      </c>
      <c r="J6" s="215"/>
      <c r="K6" s="213"/>
      <c r="L6" s="229"/>
      <c r="M6" s="227"/>
      <c r="N6" s="241"/>
      <c r="O6" s="243"/>
      <c r="P6" s="233"/>
      <c r="Q6" s="235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>
      <c r="A7" s="45" t="s">
        <v>85</v>
      </c>
      <c r="B7" s="46" t="s">
        <v>86</v>
      </c>
      <c r="C7" s="47"/>
      <c r="D7" s="218"/>
      <c r="E7" s="220"/>
      <c r="F7" s="216"/>
      <c r="G7" s="214"/>
      <c r="H7" s="216"/>
      <c r="I7" s="214"/>
      <c r="J7" s="216"/>
      <c r="K7" s="214"/>
      <c r="L7" s="230"/>
      <c r="M7" s="228"/>
      <c r="N7" s="242"/>
      <c r="O7" s="244"/>
      <c r="P7" s="234"/>
      <c r="Q7" s="236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394</v>
      </c>
      <c r="E9" s="152" t="s">
        <v>394</v>
      </c>
      <c r="F9" s="152" t="s">
        <v>394</v>
      </c>
      <c r="G9" s="152" t="s">
        <v>394</v>
      </c>
      <c r="H9" s="152" t="s">
        <v>394</v>
      </c>
      <c r="I9" s="152" t="s">
        <v>394</v>
      </c>
      <c r="J9" s="152"/>
      <c r="K9" s="152"/>
      <c r="L9" s="152"/>
      <c r="M9" s="152"/>
      <c r="N9" s="188"/>
      <c r="O9" s="201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395</v>
      </c>
      <c r="E10" s="68" t="s">
        <v>396</v>
      </c>
      <c r="F10" s="68" t="s">
        <v>397</v>
      </c>
      <c r="G10" s="68" t="s">
        <v>398</v>
      </c>
      <c r="H10" s="68" t="s">
        <v>399</v>
      </c>
      <c r="I10" s="68" t="s">
        <v>400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387</v>
      </c>
      <c r="E11" s="68" t="s">
        <v>387</v>
      </c>
      <c r="F11" s="68" t="s">
        <v>387</v>
      </c>
      <c r="G11" s="68" t="s">
        <v>387</v>
      </c>
      <c r="H11" s="68" t="s">
        <v>387</v>
      </c>
      <c r="I11" s="68" t="s">
        <v>387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386</v>
      </c>
      <c r="E12" s="68" t="s">
        <v>386</v>
      </c>
      <c r="F12" s="68" t="s">
        <v>386</v>
      </c>
      <c r="G12" s="68" t="s">
        <v>386</v>
      </c>
      <c r="H12" s="68" t="s">
        <v>386</v>
      </c>
      <c r="I12" s="68" t="s">
        <v>386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15.1</v>
      </c>
      <c r="E13" s="70">
        <v>19.5</v>
      </c>
      <c r="F13" s="70">
        <v>19.5</v>
      </c>
      <c r="G13" s="70">
        <v>19.5</v>
      </c>
      <c r="H13" s="70">
        <v>18.5</v>
      </c>
      <c r="I13" s="70">
        <v>17.5</v>
      </c>
      <c r="J13" s="70"/>
      <c r="K13" s="70"/>
      <c r="L13" s="70"/>
      <c r="M13" s="70"/>
      <c r="N13" s="189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16.600000000000001</v>
      </c>
      <c r="E14" s="77">
        <v>21.7</v>
      </c>
      <c r="F14" s="77">
        <v>15.6</v>
      </c>
      <c r="G14" s="77">
        <v>19.5</v>
      </c>
      <c r="H14" s="77">
        <v>13.4</v>
      </c>
      <c r="I14" s="77">
        <v>15.9</v>
      </c>
      <c r="J14" s="77"/>
      <c r="K14" s="77"/>
      <c r="L14" s="77"/>
      <c r="M14" s="77"/>
      <c r="N14" s="190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1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/>
      <c r="K18" s="92"/>
      <c r="L18" s="92"/>
      <c r="M18" s="92"/>
      <c r="N18" s="192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93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402</v>
      </c>
      <c r="E20" s="96" t="s">
        <v>402</v>
      </c>
      <c r="F20" s="96" t="s">
        <v>402</v>
      </c>
      <c r="G20" s="96" t="s">
        <v>402</v>
      </c>
      <c r="H20" s="96" t="s">
        <v>402</v>
      </c>
      <c r="I20" s="96" t="s">
        <v>402</v>
      </c>
      <c r="J20" s="96"/>
      <c r="K20" s="96"/>
      <c r="L20" s="96"/>
      <c r="M20" s="96"/>
      <c r="N20" s="194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402</v>
      </c>
      <c r="E21" s="96" t="s">
        <v>402</v>
      </c>
      <c r="F21" s="96" t="s">
        <v>402</v>
      </c>
      <c r="G21" s="96" t="s">
        <v>402</v>
      </c>
      <c r="H21" s="96" t="s">
        <v>402</v>
      </c>
      <c r="I21" s="96" t="s">
        <v>402</v>
      </c>
      <c r="J21" s="96"/>
      <c r="K21" s="96"/>
      <c r="L21" s="96"/>
      <c r="M21" s="96"/>
      <c r="N21" s="194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402</v>
      </c>
      <c r="E22" s="96" t="s">
        <v>402</v>
      </c>
      <c r="F22" s="96" t="s">
        <v>402</v>
      </c>
      <c r="G22" s="96" t="s">
        <v>402</v>
      </c>
      <c r="H22" s="96" t="s">
        <v>402</v>
      </c>
      <c r="I22" s="96" t="s">
        <v>402</v>
      </c>
      <c r="J22" s="96"/>
      <c r="K22" s="96"/>
      <c r="L22" s="96"/>
      <c r="M22" s="96"/>
      <c r="N22" s="194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/>
      <c r="K23" s="96"/>
      <c r="L23" s="96"/>
      <c r="M23" s="96"/>
      <c r="N23" s="194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404</v>
      </c>
      <c r="E24" s="96" t="s">
        <v>404</v>
      </c>
      <c r="F24" s="96" t="s">
        <v>404</v>
      </c>
      <c r="G24" s="96" t="s">
        <v>404</v>
      </c>
      <c r="H24" s="96" t="s">
        <v>404</v>
      </c>
      <c r="I24" s="96" t="s">
        <v>404</v>
      </c>
      <c r="J24" s="96"/>
      <c r="K24" s="96"/>
      <c r="L24" s="96"/>
      <c r="M24" s="96"/>
      <c r="N24" s="194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4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0.39</v>
      </c>
      <c r="E26" s="98">
        <v>0.38</v>
      </c>
      <c r="F26" s="98">
        <v>0.36</v>
      </c>
      <c r="G26" s="98">
        <v>0.37</v>
      </c>
      <c r="H26" s="98">
        <v>0.15</v>
      </c>
      <c r="I26" s="98">
        <v>0.16</v>
      </c>
      <c r="J26" s="98"/>
      <c r="K26" s="98"/>
      <c r="L26" s="98"/>
      <c r="M26" s="98"/>
      <c r="N26" s="195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</row>
    <row r="27" spans="1:35" ht="11.1" customHeight="1">
      <c r="A27" s="87">
        <v>12</v>
      </c>
      <c r="B27" s="64" t="s">
        <v>10</v>
      </c>
      <c r="C27" s="90" t="s">
        <v>78</v>
      </c>
      <c r="D27" s="98">
        <v>0.08</v>
      </c>
      <c r="E27" s="98">
        <v>0.08</v>
      </c>
      <c r="F27" s="98">
        <v>0.12</v>
      </c>
      <c r="G27" s="98">
        <v>0.14000000000000001</v>
      </c>
      <c r="H27" s="98">
        <v>7.0000000000000007E-2</v>
      </c>
      <c r="I27" s="98">
        <v>7.0000000000000007E-2</v>
      </c>
      <c r="J27" s="98"/>
      <c r="K27" s="98"/>
      <c r="L27" s="98"/>
      <c r="M27" s="98"/>
      <c r="N27" s="195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405</v>
      </c>
      <c r="E28" s="98" t="s">
        <v>405</v>
      </c>
      <c r="F28" s="98" t="s">
        <v>405</v>
      </c>
      <c r="G28" s="98" t="s">
        <v>405</v>
      </c>
      <c r="H28" s="98" t="s">
        <v>405</v>
      </c>
      <c r="I28" s="98" t="s">
        <v>405</v>
      </c>
      <c r="J28" s="98"/>
      <c r="K28" s="98"/>
      <c r="L28" s="98"/>
      <c r="M28" s="98"/>
      <c r="N28" s="195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92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4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4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4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4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4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4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</row>
    <row r="36" spans="1:35" ht="11.1" customHeight="1">
      <c r="A36" s="87">
        <v>21</v>
      </c>
      <c r="B36" s="64" t="s">
        <v>17</v>
      </c>
      <c r="C36" s="90" t="s">
        <v>78</v>
      </c>
      <c r="D36" s="98">
        <v>0.05</v>
      </c>
      <c r="E36" s="98" t="s">
        <v>406</v>
      </c>
      <c r="F36" s="98">
        <v>0.13</v>
      </c>
      <c r="G36" s="98">
        <v>0.09</v>
      </c>
      <c r="H36" s="98" t="s">
        <v>406</v>
      </c>
      <c r="I36" s="98">
        <v>0.08</v>
      </c>
      <c r="J36" s="98"/>
      <c r="K36" s="98"/>
      <c r="L36" s="98"/>
      <c r="M36" s="98"/>
      <c r="N36" s="195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407</v>
      </c>
      <c r="E37" s="96" t="s">
        <v>407</v>
      </c>
      <c r="F37" s="96" t="s">
        <v>407</v>
      </c>
      <c r="G37" s="96" t="s">
        <v>407</v>
      </c>
      <c r="H37" s="96" t="s">
        <v>407</v>
      </c>
      <c r="I37" s="96" t="s">
        <v>407</v>
      </c>
      <c r="J37" s="96"/>
      <c r="K37" s="96"/>
      <c r="L37" s="96"/>
      <c r="M37" s="96"/>
      <c r="N37" s="194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</row>
    <row r="38" spans="1:35" ht="11.1" customHeight="1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4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</row>
    <row r="39" spans="1:35" ht="11.1" customHeight="1">
      <c r="A39" s="87">
        <v>24</v>
      </c>
      <c r="B39" s="64" t="s">
        <v>20</v>
      </c>
      <c r="C39" s="90" t="s">
        <v>78</v>
      </c>
      <c r="D39" s="96">
        <v>4.0000000000000001E-3</v>
      </c>
      <c r="E39" s="96" t="s">
        <v>407</v>
      </c>
      <c r="F39" s="96">
        <v>1.7000000000000001E-2</v>
      </c>
      <c r="G39" s="96">
        <v>0.01</v>
      </c>
      <c r="H39" s="96">
        <v>5.0000000000000001E-3</v>
      </c>
      <c r="I39" s="96">
        <v>1.6E-2</v>
      </c>
      <c r="J39" s="96"/>
      <c r="K39" s="96"/>
      <c r="L39" s="96"/>
      <c r="M39" s="96"/>
      <c r="N39" s="194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4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4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</row>
    <row r="42" spans="1:35" ht="11.1" customHeight="1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4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</row>
    <row r="43" spans="1:35" ht="11.1" customHeight="1">
      <c r="A43" s="87">
        <v>28</v>
      </c>
      <c r="B43" s="64" t="s">
        <v>24</v>
      </c>
      <c r="C43" s="90" t="s">
        <v>78</v>
      </c>
      <c r="D43" s="96">
        <v>4.0000000000000001E-3</v>
      </c>
      <c r="E43" s="96" t="s">
        <v>407</v>
      </c>
      <c r="F43" s="96">
        <v>2.3E-2</v>
      </c>
      <c r="G43" s="96">
        <v>1.4999999999999999E-2</v>
      </c>
      <c r="H43" s="96">
        <v>5.0000000000000001E-3</v>
      </c>
      <c r="I43" s="96">
        <v>8.9999999999999993E-3</v>
      </c>
      <c r="J43" s="96"/>
      <c r="K43" s="96"/>
      <c r="L43" s="96"/>
      <c r="M43" s="96"/>
      <c r="N43" s="194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</row>
    <row r="44" spans="1:35" ht="11.1" customHeight="1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4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4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408</v>
      </c>
      <c r="E46" s="96" t="s">
        <v>408</v>
      </c>
      <c r="F46" s="96" t="s">
        <v>408</v>
      </c>
      <c r="G46" s="96" t="s">
        <v>408</v>
      </c>
      <c r="H46" s="96" t="s">
        <v>408</v>
      </c>
      <c r="I46" s="96" t="s">
        <v>408</v>
      </c>
      <c r="J46" s="96"/>
      <c r="K46" s="96"/>
      <c r="L46" s="96"/>
      <c r="M46" s="96"/>
      <c r="N46" s="194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407</v>
      </c>
      <c r="E47" s="96" t="s">
        <v>407</v>
      </c>
      <c r="F47" s="96" t="s">
        <v>407</v>
      </c>
      <c r="G47" s="96" t="s">
        <v>407</v>
      </c>
      <c r="H47" s="96">
        <v>2E-3</v>
      </c>
      <c r="I47" s="96">
        <v>6.0000000000000001E-3</v>
      </c>
      <c r="J47" s="96"/>
      <c r="K47" s="96"/>
      <c r="L47" s="96"/>
      <c r="M47" s="96"/>
      <c r="N47" s="194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</row>
    <row r="48" spans="1:35" ht="11.1" customHeight="1">
      <c r="A48" s="87">
        <v>33</v>
      </c>
      <c r="B48" s="64" t="s">
        <v>29</v>
      </c>
      <c r="C48" s="90" t="s">
        <v>78</v>
      </c>
      <c r="D48" s="98">
        <v>1.7999999999999999E-2</v>
      </c>
      <c r="E48" s="98">
        <v>1.4E-2</v>
      </c>
      <c r="F48" s="98">
        <v>3.2000000000000001E-2</v>
      </c>
      <c r="G48" s="98">
        <v>3.2000000000000001E-2</v>
      </c>
      <c r="H48" s="98" t="s">
        <v>405</v>
      </c>
      <c r="I48" s="98" t="s">
        <v>405</v>
      </c>
      <c r="J48" s="98"/>
      <c r="K48" s="98"/>
      <c r="L48" s="98"/>
      <c r="M48" s="98"/>
      <c r="N48" s="195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409</v>
      </c>
      <c r="E49" s="98" t="s">
        <v>409</v>
      </c>
      <c r="F49" s="98" t="s">
        <v>409</v>
      </c>
      <c r="G49" s="98" t="s">
        <v>409</v>
      </c>
      <c r="H49" s="98" t="s">
        <v>409</v>
      </c>
      <c r="I49" s="98" t="s">
        <v>409</v>
      </c>
      <c r="J49" s="98"/>
      <c r="K49" s="98"/>
      <c r="L49" s="98"/>
      <c r="M49" s="98"/>
      <c r="N49" s="195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</row>
    <row r="50" spans="1:35" ht="11.1" customHeight="1">
      <c r="A50" s="87">
        <v>35</v>
      </c>
      <c r="B50" s="64" t="s">
        <v>31</v>
      </c>
      <c r="C50" s="90" t="s">
        <v>78</v>
      </c>
      <c r="D50" s="96" t="s">
        <v>407</v>
      </c>
      <c r="E50" s="96">
        <v>5.0000000000000001E-3</v>
      </c>
      <c r="F50" s="96" t="s">
        <v>407</v>
      </c>
      <c r="G50" s="96" t="s">
        <v>407</v>
      </c>
      <c r="H50" s="96" t="s">
        <v>407</v>
      </c>
      <c r="I50" s="96">
        <v>2.4E-2</v>
      </c>
      <c r="J50" s="96"/>
      <c r="K50" s="96"/>
      <c r="L50" s="96"/>
      <c r="M50" s="96"/>
      <c r="N50" s="194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</row>
    <row r="51" spans="1:35" ht="11.1" customHeight="1">
      <c r="A51" s="87">
        <v>36</v>
      </c>
      <c r="B51" s="64" t="s">
        <v>32</v>
      </c>
      <c r="C51" s="90" t="s">
        <v>78</v>
      </c>
      <c r="D51" s="70">
        <v>3.6</v>
      </c>
      <c r="E51" s="70">
        <v>3.8</v>
      </c>
      <c r="F51" s="70">
        <v>5.7</v>
      </c>
      <c r="G51" s="70">
        <v>6.5</v>
      </c>
      <c r="H51" s="70">
        <v>4.5999999999999996</v>
      </c>
      <c r="I51" s="70">
        <v>5</v>
      </c>
      <c r="J51" s="70"/>
      <c r="K51" s="70"/>
      <c r="L51" s="70"/>
      <c r="M51" s="70"/>
      <c r="N51" s="189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402</v>
      </c>
      <c r="E52" s="96" t="s">
        <v>402</v>
      </c>
      <c r="F52" s="96" t="s">
        <v>402</v>
      </c>
      <c r="G52" s="96" t="s">
        <v>402</v>
      </c>
      <c r="H52" s="96" t="s">
        <v>402</v>
      </c>
      <c r="I52" s="96" t="s">
        <v>402</v>
      </c>
      <c r="J52" s="96"/>
      <c r="K52" s="96"/>
      <c r="L52" s="96"/>
      <c r="M52" s="96"/>
      <c r="N52" s="194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3.1</v>
      </c>
      <c r="E53" s="70">
        <v>3.3</v>
      </c>
      <c r="F53" s="70">
        <v>5.9</v>
      </c>
      <c r="G53" s="70">
        <v>6.1</v>
      </c>
      <c r="H53" s="70">
        <v>1.8</v>
      </c>
      <c r="I53" s="70">
        <v>2.2000000000000002</v>
      </c>
      <c r="J53" s="70"/>
      <c r="K53" s="70"/>
      <c r="L53" s="70"/>
      <c r="M53" s="70"/>
      <c r="N53" s="189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</row>
    <row r="54" spans="1:35" ht="11.1" customHeight="1">
      <c r="A54" s="87">
        <v>39</v>
      </c>
      <c r="B54" s="64" t="s">
        <v>36</v>
      </c>
      <c r="C54" s="90" t="s">
        <v>78</v>
      </c>
      <c r="D54" s="70">
        <v>17.657509000000001</v>
      </c>
      <c r="E54" s="70">
        <v>19.1855762</v>
      </c>
      <c r="F54" s="70">
        <v>22.4508127</v>
      </c>
      <c r="G54" s="70">
        <v>26.936455600000002</v>
      </c>
      <c r="H54" s="70">
        <v>9.7845066000000003</v>
      </c>
      <c r="I54" s="70">
        <v>10.515484000000001</v>
      </c>
      <c r="J54" s="70"/>
      <c r="K54" s="70"/>
      <c r="L54" s="70"/>
      <c r="M54" s="70"/>
      <c r="N54" s="189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</row>
    <row r="55" spans="1:35" ht="11.1" customHeight="1">
      <c r="A55" s="87">
        <v>40</v>
      </c>
      <c r="B55" s="64" t="s">
        <v>48</v>
      </c>
      <c r="C55" s="90" t="s">
        <v>78</v>
      </c>
      <c r="D55" s="68">
        <v>40</v>
      </c>
      <c r="E55" s="68">
        <v>44</v>
      </c>
      <c r="F55" s="68">
        <v>52</v>
      </c>
      <c r="G55" s="68">
        <v>64</v>
      </c>
      <c r="H55" s="68">
        <v>37</v>
      </c>
      <c r="I55" s="68">
        <v>36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410</v>
      </c>
      <c r="E56" s="98" t="s">
        <v>410</v>
      </c>
      <c r="F56" s="98" t="s">
        <v>410</v>
      </c>
      <c r="G56" s="98" t="s">
        <v>410</v>
      </c>
      <c r="H56" s="98" t="s">
        <v>410</v>
      </c>
      <c r="I56" s="98" t="s">
        <v>410</v>
      </c>
      <c r="J56" s="98"/>
      <c r="K56" s="98"/>
      <c r="L56" s="98"/>
      <c r="M56" s="98"/>
      <c r="N56" s="195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6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6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</row>
    <row r="59" spans="1:35" ht="11.1" customHeight="1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4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411</v>
      </c>
      <c r="E60" s="92" t="s">
        <v>411</v>
      </c>
      <c r="F60" s="92" t="s">
        <v>411</v>
      </c>
      <c r="G60" s="92" t="s">
        <v>411</v>
      </c>
      <c r="H60" s="92" t="s">
        <v>411</v>
      </c>
      <c r="I60" s="92" t="s">
        <v>411</v>
      </c>
      <c r="J60" s="92"/>
      <c r="K60" s="92"/>
      <c r="L60" s="92"/>
      <c r="M60" s="92"/>
      <c r="N60" s="192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0.5</v>
      </c>
      <c r="E61" s="70">
        <v>0.2</v>
      </c>
      <c r="F61" s="70">
        <v>0.9</v>
      </c>
      <c r="G61" s="70">
        <v>0.6</v>
      </c>
      <c r="H61" s="70">
        <v>0.6</v>
      </c>
      <c r="I61" s="70">
        <v>0.5</v>
      </c>
      <c r="J61" s="70"/>
      <c r="K61" s="70"/>
      <c r="L61" s="70"/>
      <c r="M61" s="70"/>
      <c r="N61" s="189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7.3</v>
      </c>
      <c r="E62" s="70">
        <v>7.4</v>
      </c>
      <c r="F62" s="70">
        <v>7.5</v>
      </c>
      <c r="G62" s="70">
        <v>7.5</v>
      </c>
      <c r="H62" s="70">
        <v>7.2</v>
      </c>
      <c r="I62" s="70">
        <v>7.3</v>
      </c>
      <c r="J62" s="70"/>
      <c r="K62" s="70"/>
      <c r="L62" s="70"/>
      <c r="M62" s="70"/>
      <c r="N62" s="189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412</v>
      </c>
      <c r="E63" s="68" t="s">
        <v>412</v>
      </c>
      <c r="F63" s="68" t="s">
        <v>412</v>
      </c>
      <c r="G63" s="68" t="s">
        <v>412</v>
      </c>
      <c r="H63" s="68" t="s">
        <v>412</v>
      </c>
      <c r="I63" s="68" t="s">
        <v>412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412</v>
      </c>
      <c r="E64" s="68" t="s">
        <v>412</v>
      </c>
      <c r="F64" s="68" t="s">
        <v>412</v>
      </c>
      <c r="G64" s="68" t="s">
        <v>412</v>
      </c>
      <c r="H64" s="68" t="s">
        <v>412</v>
      </c>
      <c r="I64" s="68" t="s">
        <v>412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</row>
    <row r="65" spans="1:35" ht="11.1" customHeight="1">
      <c r="A65" s="87">
        <v>50</v>
      </c>
      <c r="B65" s="64" t="s">
        <v>42</v>
      </c>
      <c r="C65" s="90" t="s">
        <v>79</v>
      </c>
      <c r="D65" s="70" t="s">
        <v>413</v>
      </c>
      <c r="E65" s="70" t="s">
        <v>413</v>
      </c>
      <c r="F65" s="70">
        <v>0.8</v>
      </c>
      <c r="G65" s="70" t="s">
        <v>413</v>
      </c>
      <c r="H65" s="70">
        <v>1</v>
      </c>
      <c r="I65" s="70" t="s">
        <v>413</v>
      </c>
      <c r="J65" s="70"/>
      <c r="K65" s="70"/>
      <c r="L65" s="70"/>
      <c r="M65" s="70"/>
      <c r="N65" s="189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414</v>
      </c>
      <c r="E66" s="109" t="s">
        <v>414</v>
      </c>
      <c r="F66" s="109" t="s">
        <v>414</v>
      </c>
      <c r="G66" s="109" t="s">
        <v>414</v>
      </c>
      <c r="H66" s="109" t="s">
        <v>414</v>
      </c>
      <c r="I66" s="109" t="s">
        <v>414</v>
      </c>
      <c r="J66" s="109"/>
      <c r="K66" s="109"/>
      <c r="L66" s="109"/>
      <c r="M66" s="109"/>
      <c r="N66" s="197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</row>
    <row r="67" spans="1:35" ht="11.1" customHeight="1" thickBot="1">
      <c r="B67" s="111"/>
      <c r="C67" s="33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>
      <c r="A68" s="203">
        <v>45323</v>
      </c>
      <c r="B68" s="203"/>
      <c r="C68" s="204">
        <v>45413</v>
      </c>
      <c r="D68" s="204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402</v>
      </c>
      <c r="E70" s="96" t="s">
        <v>402</v>
      </c>
      <c r="F70" s="96" t="s">
        <v>402</v>
      </c>
      <c r="G70" s="96" t="s">
        <v>402</v>
      </c>
      <c r="H70" s="96" t="s">
        <v>402</v>
      </c>
      <c r="I70" s="96" t="s">
        <v>402</v>
      </c>
      <c r="J70" s="96"/>
      <c r="K70" s="96"/>
      <c r="L70" s="96"/>
      <c r="M70" s="96"/>
      <c r="N70" s="194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415</v>
      </c>
      <c r="E71" s="92" t="s">
        <v>415</v>
      </c>
      <c r="F71" s="92" t="s">
        <v>415</v>
      </c>
      <c r="G71" s="92" t="s">
        <v>415</v>
      </c>
      <c r="H71" s="92" t="s">
        <v>415</v>
      </c>
      <c r="I71" s="92" t="s">
        <v>415</v>
      </c>
      <c r="J71" s="92"/>
      <c r="K71" s="92"/>
      <c r="L71" s="92"/>
      <c r="M71" s="92"/>
      <c r="N71" s="192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402</v>
      </c>
      <c r="E72" s="96" t="s">
        <v>402</v>
      </c>
      <c r="F72" s="96" t="s">
        <v>402</v>
      </c>
      <c r="G72" s="96" t="s">
        <v>402</v>
      </c>
      <c r="H72" s="96" t="s">
        <v>402</v>
      </c>
      <c r="I72" s="96" t="s">
        <v>402</v>
      </c>
      <c r="J72" s="96"/>
      <c r="K72" s="96"/>
      <c r="L72" s="96"/>
      <c r="M72" s="96"/>
      <c r="N72" s="194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92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4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4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4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4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89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2</v>
      </c>
      <c r="G81" s="70">
        <v>1</v>
      </c>
      <c r="H81" s="70">
        <v>1</v>
      </c>
      <c r="I81" s="70">
        <v>0.6</v>
      </c>
      <c r="J81" s="70"/>
      <c r="K81" s="70"/>
      <c r="L81" s="70"/>
      <c r="M81" s="70"/>
      <c r="N81" s="189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>
      <c r="A82" s="87">
        <v>13</v>
      </c>
      <c r="B82" s="124" t="s">
        <v>64</v>
      </c>
      <c r="C82" s="90" t="s">
        <v>78</v>
      </c>
      <c r="D82" s="70">
        <v>17.657509000000001</v>
      </c>
      <c r="E82" s="70">
        <v>19.1855762</v>
      </c>
      <c r="F82" s="70">
        <v>22.4508127</v>
      </c>
      <c r="G82" s="70">
        <v>26.936455600000002</v>
      </c>
      <c r="H82" s="70">
        <v>9.7845066000000003</v>
      </c>
      <c r="I82" s="70">
        <v>10.515484000000001</v>
      </c>
      <c r="J82" s="70"/>
      <c r="K82" s="70"/>
      <c r="L82" s="70"/>
      <c r="M82" s="70"/>
      <c r="N82" s="189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402</v>
      </c>
      <c r="E83" s="96" t="s">
        <v>402</v>
      </c>
      <c r="F83" s="96" t="s">
        <v>402</v>
      </c>
      <c r="G83" s="96" t="s">
        <v>402</v>
      </c>
      <c r="H83" s="96" t="s">
        <v>402</v>
      </c>
      <c r="I83" s="96" t="s">
        <v>402</v>
      </c>
      <c r="J83" s="96"/>
      <c r="K83" s="96"/>
      <c r="L83" s="96"/>
      <c r="M83" s="96"/>
      <c r="N83" s="194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>
      <c r="A84" s="87">
        <v>15</v>
      </c>
      <c r="B84" s="124" t="s">
        <v>55</v>
      </c>
      <c r="C84" s="90" t="s">
        <v>78</v>
      </c>
      <c r="D84" s="70">
        <v>1.5</v>
      </c>
      <c r="E84" s="70">
        <v>2</v>
      </c>
      <c r="F84" s="70">
        <v>1.1000000000000001</v>
      </c>
      <c r="G84" s="70">
        <v>0.9</v>
      </c>
      <c r="H84" s="70">
        <v>3.6</v>
      </c>
      <c r="I84" s="70">
        <v>2.8</v>
      </c>
      <c r="J84" s="70"/>
      <c r="K84" s="70"/>
      <c r="L84" s="70"/>
      <c r="M84" s="70"/>
      <c r="N84" s="189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4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4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89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>
      <c r="A89" s="87">
        <v>20</v>
      </c>
      <c r="B89" s="124" t="s">
        <v>56</v>
      </c>
      <c r="C89" s="90" t="s">
        <v>78</v>
      </c>
      <c r="D89" s="68">
        <v>40</v>
      </c>
      <c r="E89" s="68">
        <v>44</v>
      </c>
      <c r="F89" s="68">
        <v>52</v>
      </c>
      <c r="G89" s="68">
        <v>64</v>
      </c>
      <c r="H89" s="68">
        <v>37</v>
      </c>
      <c r="I89" s="68">
        <v>36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414</v>
      </c>
      <c r="E90" s="70" t="s">
        <v>414</v>
      </c>
      <c r="F90" s="70" t="s">
        <v>414</v>
      </c>
      <c r="G90" s="70" t="s">
        <v>414</v>
      </c>
      <c r="H90" s="70" t="s">
        <v>414</v>
      </c>
      <c r="I90" s="70" t="s">
        <v>414</v>
      </c>
      <c r="J90" s="70"/>
      <c r="K90" s="70"/>
      <c r="L90" s="70"/>
      <c r="M90" s="70"/>
      <c r="N90" s="189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7.3</v>
      </c>
      <c r="E91" s="70">
        <v>7.4</v>
      </c>
      <c r="F91" s="70">
        <v>7.5</v>
      </c>
      <c r="G91" s="70">
        <v>7.5</v>
      </c>
      <c r="H91" s="70">
        <v>7.2</v>
      </c>
      <c r="I91" s="70">
        <v>7.3</v>
      </c>
      <c r="J91" s="70"/>
      <c r="K91" s="70"/>
      <c r="L91" s="70"/>
      <c r="M91" s="70"/>
      <c r="N91" s="189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>
        <v>-2.1634932520442169</v>
      </c>
      <c r="E92" s="70">
        <v>-1.9334281917811698</v>
      </c>
      <c r="F92" s="70">
        <v>-1.7580214307475561</v>
      </c>
      <c r="G92" s="70">
        <v>-1.5502905272827143</v>
      </c>
      <c r="H92" s="70">
        <v>-2.6707306826710844</v>
      </c>
      <c r="I92" s="70">
        <v>-2.4832871301939141</v>
      </c>
      <c r="J92" s="70"/>
      <c r="K92" s="70"/>
      <c r="L92" s="70"/>
      <c r="M92" s="70"/>
      <c r="N92" s="189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4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>
      <c r="A95" s="87">
        <v>26</v>
      </c>
      <c r="B95" s="158" t="s">
        <v>68</v>
      </c>
      <c r="C95" s="90" t="s">
        <v>78</v>
      </c>
      <c r="D95" s="98">
        <v>1.7999999999999999E-2</v>
      </c>
      <c r="E95" s="98">
        <v>1.4E-2</v>
      </c>
      <c r="F95" s="98">
        <v>3.2000000000000001E-2</v>
      </c>
      <c r="G95" s="98">
        <v>3.2000000000000001E-2</v>
      </c>
      <c r="H95" s="98" t="s">
        <v>405</v>
      </c>
      <c r="I95" s="98" t="s">
        <v>405</v>
      </c>
      <c r="J95" s="98"/>
      <c r="K95" s="98"/>
      <c r="L95" s="98"/>
      <c r="M95" s="98"/>
      <c r="N95" s="195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8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>
        <v>1.7</v>
      </c>
      <c r="E98" s="140">
        <v>2.2999999999999998</v>
      </c>
      <c r="F98" s="140">
        <v>1.2</v>
      </c>
      <c r="G98" s="140">
        <v>1</v>
      </c>
      <c r="H98" s="140">
        <v>4.0999999999999996</v>
      </c>
      <c r="I98" s="140">
        <v>3.2</v>
      </c>
      <c r="J98" s="140"/>
      <c r="K98" s="140"/>
      <c r="L98" s="140"/>
      <c r="M98" s="140"/>
      <c r="N98" s="199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>
      <c r="A99" s="87">
        <v>2</v>
      </c>
      <c r="B99" s="141" t="s">
        <v>179</v>
      </c>
      <c r="C99" s="160" t="s">
        <v>60</v>
      </c>
      <c r="D99" s="70">
        <v>17.899999999999999</v>
      </c>
      <c r="E99" s="70">
        <v>18.8</v>
      </c>
      <c r="F99" s="70">
        <v>25.2</v>
      </c>
      <c r="G99" s="70">
        <v>30.1</v>
      </c>
      <c r="H99" s="70">
        <v>15.8</v>
      </c>
      <c r="I99" s="70">
        <v>16.399999999999999</v>
      </c>
      <c r="J99" s="70"/>
      <c r="K99" s="70"/>
      <c r="L99" s="70"/>
      <c r="M99" s="70"/>
      <c r="N99" s="189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>
      <c r="A100" s="87">
        <v>3</v>
      </c>
      <c r="B100" s="141" t="s">
        <v>59</v>
      </c>
      <c r="C100" s="160" t="s">
        <v>370</v>
      </c>
      <c r="D100" s="70">
        <v>6.1</v>
      </c>
      <c r="E100" s="70">
        <v>6.6</v>
      </c>
      <c r="F100" s="70">
        <v>7.8</v>
      </c>
      <c r="G100" s="70">
        <v>9.3000000000000007</v>
      </c>
      <c r="H100" s="70">
        <v>4.5</v>
      </c>
      <c r="I100" s="70">
        <v>4.5999999999999996</v>
      </c>
      <c r="J100" s="70"/>
      <c r="K100" s="70"/>
      <c r="L100" s="70"/>
      <c r="M100" s="70"/>
      <c r="N100" s="189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>
      <c r="A101" s="87">
        <v>4</v>
      </c>
      <c r="B101" s="141" t="s">
        <v>219</v>
      </c>
      <c r="C101" s="160" t="s">
        <v>368</v>
      </c>
      <c r="D101" s="98">
        <v>0.39</v>
      </c>
      <c r="E101" s="98">
        <v>0.38</v>
      </c>
      <c r="F101" s="98">
        <v>0.36</v>
      </c>
      <c r="G101" s="98">
        <v>0.37</v>
      </c>
      <c r="H101" s="98">
        <v>0.15</v>
      </c>
      <c r="I101" s="98">
        <v>0.16</v>
      </c>
      <c r="J101" s="98"/>
      <c r="K101" s="98"/>
      <c r="L101" s="98"/>
      <c r="M101" s="98"/>
      <c r="N101" s="195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0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03">
        <v>45323</v>
      </c>
      <c r="B130" s="203"/>
      <c r="C130" s="204">
        <v>45413</v>
      </c>
      <c r="D130" s="204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O17:Q17">
    <cfRule type="beginsWith" dxfId="203" priority="1165" operator="beginsWith" text="検出">
      <formula>LEFT(D17,LEN("検出"))="検出"</formula>
    </cfRule>
  </conditionalFormatting>
  <conditionalFormatting sqref="D63:I63">
    <cfRule type="containsText" dxfId="202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201" priority="1329" operator="notContains" text="異常なし">
      <formula>ISERROR(SEARCH("異常なし",D64))</formula>
    </cfRule>
  </conditionalFormatting>
  <conditionalFormatting sqref="F21">
    <cfRule type="containsText" dxfId="200" priority="1628" operator="containsText" text="0.001未満">
      <formula>NOT(ISERROR(SEARCH("0.001未満",F21)))</formula>
    </cfRule>
  </conditionalFormatting>
  <conditionalFormatting sqref="G21">
    <cfRule type="containsText" dxfId="199" priority="1602" operator="containsText" text="0.001未満">
      <formula>NOT(ISERROR(SEARCH("0.001未満",G21)))</formula>
    </cfRule>
  </conditionalFormatting>
  <conditionalFormatting sqref="D21">
    <cfRule type="containsText" dxfId="198" priority="1601" operator="containsText" text="0.001未満">
      <formula>NOT(ISERROR(SEARCH("0.001未満",D21)))</formula>
    </cfRule>
  </conditionalFormatting>
  <conditionalFormatting sqref="E21">
    <cfRule type="containsText" dxfId="197" priority="1600" operator="containsText" text="0.001未満">
      <formula>NOT(ISERROR(SEARCH("0.001未満",E21)))</formula>
    </cfRule>
  </conditionalFormatting>
  <conditionalFormatting sqref="H21">
    <cfRule type="containsText" dxfId="196" priority="1599" operator="containsText" text="0.001未満">
      <formula>NOT(ISERROR(SEARCH("0.001未満",H21)))</formula>
    </cfRule>
  </conditionalFormatting>
  <conditionalFormatting sqref="Q21">
    <cfRule type="containsText" dxfId="195" priority="1591" operator="containsText" text="0.001未満">
      <formula>NOT(ISERROR(SEARCH("0.001未満",Q21)))</formula>
    </cfRule>
  </conditionalFormatting>
  <conditionalFormatting sqref="O21">
    <cfRule type="containsText" dxfId="194" priority="1590" operator="containsText" text="0.001未満">
      <formula>NOT(ISERROR(SEARCH("0.001未満",O21)))</formula>
    </cfRule>
  </conditionalFormatting>
  <conditionalFormatting sqref="P21">
    <cfRule type="containsText" dxfId="193" priority="1589" operator="containsText" text="0.001未満">
      <formula>NOT(ISERROR(SEARCH("0.001未満",P21)))</formula>
    </cfRule>
  </conditionalFormatting>
  <conditionalFormatting sqref="D104:H104 O104:Q104">
    <cfRule type="beginsWith" dxfId="192" priority="1331" operator="beginsWith" text="検出">
      <formula>LEFT(D104,LEN("検出"))="検出"</formula>
    </cfRule>
  </conditionalFormatting>
  <conditionalFormatting sqref="D105:H105 O105:Q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80 D83:I105 D82:G82 I82 D81:E81 G81:I81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Q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Q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Q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Q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Q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Q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Q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Q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Q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Q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Q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Q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Q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Q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Q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Q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Q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Q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Q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Q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Q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Q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Q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Q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Q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Q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Q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Q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Q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Q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Q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Q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Q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Q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Q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Q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Q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Q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Q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Q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Q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Q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Q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Q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P62:Q62 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Q65">
    <cfRule type="cellIs" dxfId="19" priority="2265" operator="greaterThan">
      <formula>#REF!</formula>
    </cfRule>
    <cfRule type="cellIs" dxfId="18" priority="2266" operator="greaterThan">
      <formula>#REF!</formula>
    </cfRule>
  </conditionalFormatting>
  <conditionalFormatting sqref="D66:Q67">
    <cfRule type="cellIs" dxfId="17" priority="2269" operator="greaterThan">
      <formula>#REF!</formula>
    </cfRule>
    <cfRule type="cellIs" dxfId="16" priority="2270" operator="greaterThan">
      <formula>#REF!</formula>
    </cfRule>
  </conditionalFormatting>
  <conditionalFormatting sqref="D70:I71 D73:I75 D80:I80 D81:E81 G81:I81 D83:I88 D90:I95">
    <cfRule type="cellIs" dxfId="15" priority="2273" operator="greaterThan">
      <formula>#REF!</formula>
    </cfRule>
  </conditionalFormatting>
  <conditionalFormatting sqref="O72:Q72 D78:I79 O78:Q79 D72:I72 J70:N73 J78:N81 J83:N88 J90:N96 J75:N75">
    <cfRule type="cellIs" dxfId="14" priority="2276" operator="greaterThan">
      <formula>#REF!</formula>
    </cfRule>
    <cfRule type="cellIs" dxfId="13" priority="2277" operator="greaterThan">
      <formula>#REF!</formula>
    </cfRule>
  </conditionalFormatting>
  <conditionalFormatting sqref="D89:I89">
    <cfRule type="cellIs" dxfId="12" priority="2282" operator="notBetween">
      <formula>#REF!</formula>
      <formula>#REF!</formula>
    </cfRule>
  </conditionalFormatting>
  <conditionalFormatting sqref="D16:Q16">
    <cfRule type="cellIs" dxfId="11" priority="2283" operator="greaterThan">
      <formula>#REF!</formula>
    </cfRule>
    <cfRule type="cellIs" dxfId="10" priority="2284" operator="greaterThan">
      <formula>#REF!</formula>
    </cfRule>
  </conditionalFormatting>
  <conditionalFormatting sqref="D82:G82 I82">
    <cfRule type="cellIs" dxfId="9" priority="2298" operator="notBetween">
      <formula>#REF!</formula>
      <formula>#REF!</formula>
    </cfRule>
  </conditionalFormatting>
  <conditionalFormatting sqref="J74:N74">
    <cfRule type="cellIs" dxfId="8" priority="2567" operator="greaterThan">
      <formula>#REF!</formula>
    </cfRule>
    <cfRule type="cellIs" dxfId="7" priority="2568" operator="greaterThan">
      <formula>#REF!</formula>
    </cfRule>
  </conditionalFormatting>
  <conditionalFormatting sqref="J98:N98">
    <cfRule type="cellIs" dxfId="6" priority="2603" operator="greaterThan">
      <formula>#REF!</formula>
    </cfRule>
    <cfRule type="cellIs" dxfId="5" priority="2604" operator="greaterThan">
      <formula>#REF!</formula>
    </cfRule>
  </conditionalFormatting>
  <conditionalFormatting sqref="J99:N99">
    <cfRule type="cellIs" dxfId="4" priority="2605" operator="greaterThan">
      <formula>#REF!</formula>
    </cfRule>
    <cfRule type="cellIs" dxfId="3" priority="2606" operator="greaterThan">
      <formula>#REF!</formula>
    </cfRule>
  </conditionalFormatting>
  <conditionalFormatting sqref="J101:N101">
    <cfRule type="cellIs" dxfId="2" priority="2607" operator="greaterThan">
      <formula>#REF!</formula>
    </cfRule>
    <cfRule type="cellIs" dxfId="1" priority="2608" operator="greaterThan">
      <formula>#REF!</formula>
    </cfRule>
  </conditionalFormatting>
  <conditionalFormatting sqref="D96:I96">
    <cfRule type="cellIs" dxfId="0" priority="3289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3" t="s">
        <v>180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6" t="s">
        <v>373</v>
      </c>
      <c r="AI3" s="180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7"/>
      <c r="AI4" s="180"/>
    </row>
    <row r="5" spans="1:35" ht="19.5" thickBot="1">
      <c r="A5" t="s">
        <v>184</v>
      </c>
      <c r="B5">
        <v>2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>
      <c r="A6" t="s">
        <v>185</v>
      </c>
      <c r="AH6" s="181">
        <f>INDEX(C41:AG41,MATCH(MAX(C41:AG41)+1,C41:AG41,1))</f>
        <v>1</v>
      </c>
      <c r="AI6" s="181">
        <f>AH6*1</f>
        <v>1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384</v>
      </c>
      <c r="D34" t="s">
        <v>385</v>
      </c>
      <c r="E34" t="s">
        <v>386</v>
      </c>
      <c r="F34" t="s">
        <v>386</v>
      </c>
      <c r="G34" t="s">
        <v>386</v>
      </c>
      <c r="H34" t="s">
        <v>384</v>
      </c>
      <c r="I34" t="s">
        <v>387</v>
      </c>
      <c r="J34" t="s">
        <v>388</v>
      </c>
      <c r="K34" t="s">
        <v>389</v>
      </c>
      <c r="L34" t="s">
        <v>386</v>
      </c>
      <c r="M34" t="s">
        <v>386</v>
      </c>
      <c r="N34" t="s">
        <v>384</v>
      </c>
      <c r="O34" t="s">
        <v>387</v>
      </c>
      <c r="P34" t="s">
        <v>386</v>
      </c>
      <c r="Q34" t="s">
        <v>384</v>
      </c>
      <c r="R34" t="s">
        <v>385</v>
      </c>
      <c r="S34" t="s">
        <v>386</v>
      </c>
      <c r="T34" t="s">
        <v>390</v>
      </c>
      <c r="U34" t="s">
        <v>391</v>
      </c>
      <c r="V34" t="s">
        <v>385</v>
      </c>
      <c r="W34" t="s">
        <v>392</v>
      </c>
      <c r="X34" t="s">
        <v>389</v>
      </c>
      <c r="Y34" t="s">
        <v>393</v>
      </c>
      <c r="Z34" t="s">
        <v>390</v>
      </c>
      <c r="AA34" t="s">
        <v>386</v>
      </c>
      <c r="AC34" t="s">
        <v>391</v>
      </c>
      <c r="AD34" t="s">
        <v>387</v>
      </c>
      <c r="AE34" t="s">
        <v>386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曇/雨</v>
      </c>
      <c r="I37" s="2" t="str">
        <f t="shared" si="0"/>
        <v>雨/曇</v>
      </c>
      <c r="J37" s="2" t="str">
        <f t="shared" si="0"/>
        <v>曇|晴</v>
      </c>
      <c r="K37" s="2" t="str">
        <f t="shared" si="0"/>
        <v>曇/晴</v>
      </c>
      <c r="L37" s="2" t="str">
        <f t="shared" si="0"/>
        <v>晴</v>
      </c>
      <c r="M37" s="2" t="str">
        <f t="shared" si="0"/>
        <v>晴</v>
      </c>
      <c r="N37" s="2" t="str">
        <f t="shared" si="0"/>
        <v>曇/雨</v>
      </c>
      <c r="O37" s="2" t="str">
        <f t="shared" si="0"/>
        <v>雨/曇</v>
      </c>
      <c r="P37" s="2" t="str">
        <f t="shared" si="0"/>
        <v>晴</v>
      </c>
      <c r="Q37" s="2" t="str">
        <f t="shared" si="0"/>
        <v>曇/雨</v>
      </c>
      <c r="R37" s="2" t="str">
        <f t="shared" si="0"/>
        <v>雨/晴</v>
      </c>
      <c r="S37" s="2" t="str">
        <f t="shared" si="0"/>
        <v>晴</v>
      </c>
      <c r="T37" s="2" t="str">
        <f t="shared" si="0"/>
        <v>晴/曇</v>
      </c>
      <c r="U37" s="2" t="str">
        <f t="shared" si="0"/>
        <v>雨</v>
      </c>
      <c r="V37" s="2" t="str">
        <f t="shared" si="0"/>
        <v>雨/晴</v>
      </c>
      <c r="W37" s="2" t="str">
        <f t="shared" si="0"/>
        <v>晴|曇</v>
      </c>
      <c r="X37" s="2" t="str">
        <f t="shared" si="0"/>
        <v>曇/晴</v>
      </c>
      <c r="Y37" s="2" t="str">
        <f t="shared" si="0"/>
        <v>曇</v>
      </c>
      <c r="Z37" s="2" t="str">
        <f t="shared" si="0"/>
        <v>晴/曇</v>
      </c>
      <c r="AA37" s="2" t="str">
        <f t="shared" si="0"/>
        <v>晴</v>
      </c>
      <c r="AB37" s="2" t="str">
        <f t="shared" si="0"/>
        <v/>
      </c>
      <c r="AC37" s="2" t="str">
        <f t="shared" si="0"/>
        <v>雨</v>
      </c>
      <c r="AD37" s="2" t="str">
        <f t="shared" si="0"/>
        <v>雨/曇</v>
      </c>
      <c r="AE37" s="2" t="str">
        <f t="shared" si="0"/>
        <v>晴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>
        <f>IF(C37="","",VLOOKUP(C37,変換!$B$31:$C$58,2,FALSE))</f>
        <v>9</v>
      </c>
      <c r="D41" s="2">
        <f>IF(D37="","",VLOOKUP(D37,変換!$B$31:$C$58,2,FALSE))</f>
        <v>11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9</v>
      </c>
      <c r="I41" s="2">
        <f>IF(I37="","",VLOOKUP(I37,変換!$B$31:$C$58,2,FALSE))</f>
        <v>12</v>
      </c>
      <c r="J41" s="2">
        <f>IF(J37="","",VLOOKUP(J37,変換!$B$31:$C$58,2,FALSE))</f>
        <v>20</v>
      </c>
      <c r="K41" s="2">
        <f>IF(K37="","",VLOOKUP(K37,変換!$B$31:$C$58,2,FALSE))</f>
        <v>8</v>
      </c>
      <c r="L41" s="2">
        <f>IF(L37="","",VLOOKUP(L37,変換!$B$31:$C$58,2,FALSE))</f>
        <v>1</v>
      </c>
      <c r="M41" s="2">
        <f>IF(M37="","",VLOOKUP(M37,変換!$B$31:$C$58,2,FALSE))</f>
        <v>1</v>
      </c>
      <c r="N41" s="2">
        <f>IF(N37="","",VLOOKUP(N37,変換!$B$31:$C$58,2,FALSE))</f>
        <v>9</v>
      </c>
      <c r="O41" s="2">
        <f>IF(O37="","",VLOOKUP(O37,変換!$B$31:$C$58,2,FALSE))</f>
        <v>12</v>
      </c>
      <c r="P41" s="2">
        <f>IF(P37="","",VLOOKUP(P37,変換!$B$31:$C$58,2,FALSE))</f>
        <v>1</v>
      </c>
      <c r="Q41" s="2">
        <f>IF(Q37="","",VLOOKUP(Q37,変換!$B$31:$C$58,2,FALSE))</f>
        <v>9</v>
      </c>
      <c r="R41" s="2">
        <f>IF(R37="","",VLOOKUP(R37,変換!$B$31:$C$58,2,FALSE))</f>
        <v>11</v>
      </c>
      <c r="S41" s="2">
        <f>IF(S37="","",VLOOKUP(S37,変換!$B$31:$C$58,2,FALSE))</f>
        <v>1</v>
      </c>
      <c r="T41" s="2">
        <f>IF(T37="","",VLOOKUP(T37,変換!$B$31:$C$58,2,FALSE))</f>
        <v>5</v>
      </c>
      <c r="U41" s="2">
        <f>IF(U37="","",VLOOKUP(U37,変換!$B$31:$C$58,2,FALSE))</f>
        <v>3</v>
      </c>
      <c r="V41" s="2">
        <f>IF(V37="","",VLOOKUP(V37,変換!$B$31:$C$58,2,FALSE))</f>
        <v>11</v>
      </c>
      <c r="W41" s="2">
        <f>IF(W37="","",VLOOKUP(W37,変換!$B$31:$C$58,2,FALSE))</f>
        <v>17</v>
      </c>
      <c r="X41" s="2">
        <f>IF(X37="","",VLOOKUP(X37,変換!$B$31:$C$58,2,FALSE))</f>
        <v>8</v>
      </c>
      <c r="Y41" s="2">
        <f>IF(Y37="","",VLOOKUP(Y37,変換!$B$31:$C$58,2,FALSE))</f>
        <v>2</v>
      </c>
      <c r="Z41" s="2">
        <f>IF(Z37="","",VLOOKUP(Z37,変換!$B$31:$C$58,2,FALSE))</f>
        <v>5</v>
      </c>
      <c r="AA41" s="2">
        <f>IF(AA37="","",VLOOKUP(AA37,変換!$B$31:$C$58,2,FALSE))</f>
        <v>1</v>
      </c>
      <c r="AB41" s="2" t="str">
        <f>IF(AB37="","",VLOOKUP(AB37,変換!$B$31:$C$58,2,FALSE))</f>
        <v/>
      </c>
      <c r="AC41" s="2">
        <f>IF(AC37="","",VLOOKUP(AC37,変換!$B$31:$C$58,2,FALSE))</f>
        <v>3</v>
      </c>
      <c r="AD41" s="2">
        <f>IF(AD37="","",VLOOKUP(AD37,変換!$B$31:$C$58,2,FALSE))</f>
        <v>12</v>
      </c>
      <c r="AE41" s="2">
        <f>IF(AE37="","",VLOOKUP(AE37,変換!$B$31:$C$58,2,FALSE))</f>
        <v>1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8" t="s">
        <v>371</v>
      </c>
      <c r="B30" s="268"/>
      <c r="C30" s="268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45413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2"/>
      <c r="B2" s="252"/>
      <c r="C2" s="208"/>
      <c r="D2" s="208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3" t="s">
        <v>351</v>
      </c>
      <c r="E4" s="254"/>
      <c r="F4" s="257" t="s">
        <v>353</v>
      </c>
      <c r="G4" s="258"/>
      <c r="H4" s="257" t="s">
        <v>356</v>
      </c>
      <c r="I4" s="261"/>
      <c r="J4" s="246" t="s">
        <v>357</v>
      </c>
      <c r="K4" s="247"/>
      <c r="L4" s="246" t="s">
        <v>360</v>
      </c>
      <c r="M4" s="247"/>
      <c r="N4" s="246" t="s">
        <v>363</v>
      </c>
      <c r="O4" s="247"/>
      <c r="P4" s="246"/>
      <c r="Q4" s="247"/>
      <c r="R4" s="246"/>
      <c r="S4" s="247"/>
      <c r="T4" s="246"/>
      <c r="U4" s="247"/>
      <c r="V4" s="246"/>
      <c r="W4" s="247"/>
      <c r="X4" s="246"/>
      <c r="Y4" s="250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5"/>
      <c r="E5" s="256"/>
      <c r="F5" s="259"/>
      <c r="G5" s="260"/>
      <c r="H5" s="259"/>
      <c r="I5" s="262"/>
      <c r="J5" s="248"/>
      <c r="K5" s="249"/>
      <c r="L5" s="248"/>
      <c r="M5" s="249"/>
      <c r="N5" s="248"/>
      <c r="O5" s="249"/>
      <c r="P5" s="248"/>
      <c r="Q5" s="249"/>
      <c r="R5" s="248"/>
      <c r="S5" s="249"/>
      <c r="T5" s="248"/>
      <c r="U5" s="249"/>
      <c r="V5" s="248"/>
      <c r="W5" s="249"/>
      <c r="X5" s="248"/>
      <c r="Y5" s="25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17"/>
      <c r="E6" s="43"/>
      <c r="F6" s="219"/>
      <c r="G6" s="44"/>
      <c r="H6" s="215"/>
      <c r="I6" s="43"/>
      <c r="J6" s="213"/>
      <c r="K6" s="43"/>
      <c r="L6" s="215"/>
      <c r="M6" s="43"/>
      <c r="N6" s="213"/>
      <c r="O6" s="43"/>
      <c r="P6" s="215"/>
      <c r="Q6" s="43"/>
      <c r="R6" s="213"/>
      <c r="S6" s="43"/>
      <c r="T6" s="229"/>
      <c r="U6" s="43"/>
      <c r="V6" s="227"/>
      <c r="W6" s="43"/>
      <c r="X6" s="227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18"/>
      <c r="E7" s="48" t="s">
        <v>124</v>
      </c>
      <c r="F7" s="220"/>
      <c r="G7" s="49" t="s">
        <v>124</v>
      </c>
      <c r="H7" s="216"/>
      <c r="I7" s="48" t="s">
        <v>124</v>
      </c>
      <c r="J7" s="214"/>
      <c r="K7" s="48" t="s">
        <v>124</v>
      </c>
      <c r="L7" s="216"/>
      <c r="M7" s="48" t="s">
        <v>124</v>
      </c>
      <c r="N7" s="214"/>
      <c r="O7" s="48" t="s">
        <v>124</v>
      </c>
      <c r="P7" s="216"/>
      <c r="Q7" s="48" t="s">
        <v>124</v>
      </c>
      <c r="R7" s="214"/>
      <c r="S7" s="48" t="s">
        <v>124</v>
      </c>
      <c r="T7" s="230"/>
      <c r="U7" s="48" t="s">
        <v>124</v>
      </c>
      <c r="V7" s="228"/>
      <c r="W7" s="48" t="s">
        <v>124</v>
      </c>
      <c r="X7" s="228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20240514</v>
      </c>
      <c r="E9" s="59" t="str">
        <f>IF(手入力!C3="",REPLACE(D9,5,0,"/"),REPLACE(手入力!C3,5,0,"/"))</f>
        <v>2024/0514</v>
      </c>
      <c r="F9" s="58">
        <v>20240514</v>
      </c>
      <c r="G9" s="59" t="str">
        <f>IF(手入力!D3="",REPLACE(F9,5,0,"/"),REPLACE(手入力!D3,5,0,"/"))</f>
        <v>2024/0514</v>
      </c>
      <c r="H9" s="58">
        <v>20240514</v>
      </c>
      <c r="I9" s="59" t="str">
        <f>IF(手入力!E3="",REPLACE(H9,5,0,"/"),REPLACE(手入力!E3,5,0,"/"))</f>
        <v>2024/0514</v>
      </c>
      <c r="J9" s="58">
        <v>20240514</v>
      </c>
      <c r="K9" s="59" t="str">
        <f>IF(手入力!F3="",REPLACE(J9,5,0,"/"),REPLACE(手入力!F3,5,0,"/"))</f>
        <v>2024/0514</v>
      </c>
      <c r="L9" s="58">
        <v>20240514</v>
      </c>
      <c r="M9" s="59" t="str">
        <f>IF(手入力!G3="",REPLACE(L9,5,0,"/"),REPLACE(手入力!G3,5,0,"/"))</f>
        <v>2024/0514</v>
      </c>
      <c r="N9" s="58">
        <v>20240514</v>
      </c>
      <c r="O9" s="59" t="str">
        <f>IF(手入力!H3="",REPLACE(N9,5,0,"/"),REPLACE(手入力!H3,5,0,"/"))</f>
        <v>2024/0514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950</v>
      </c>
      <c r="E10" s="67" t="str">
        <f>TEXT(D10,"0000")</f>
        <v>0950</v>
      </c>
      <c r="F10" s="68">
        <v>935</v>
      </c>
      <c r="G10" s="67" t="str">
        <f>TEXT(F10,"0000")</f>
        <v>0935</v>
      </c>
      <c r="H10" s="68">
        <v>1018</v>
      </c>
      <c r="I10" s="67" t="str">
        <f>TEXT(H10,"0000")</f>
        <v>1018</v>
      </c>
      <c r="J10" s="68">
        <v>912</v>
      </c>
      <c r="K10" s="67" t="str">
        <f>TEXT(J10,"0000")</f>
        <v>0912</v>
      </c>
      <c r="L10" s="68">
        <v>1100</v>
      </c>
      <c r="M10" s="67" t="str">
        <f>TEXT(L10,"0000")</f>
        <v>1100</v>
      </c>
      <c r="N10" s="68">
        <v>1035</v>
      </c>
      <c r="O10" s="67" t="str">
        <f>TEXT(N10,"0000")</f>
        <v>1035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雨/曇</v>
      </c>
      <c r="E11" s="68">
        <f>IF(E9=0,"",(RIGHT(E9,2))-1)</f>
        <v>13</v>
      </c>
      <c r="F11" s="68" t="str">
        <f>IF(F$9=0,"",HLOOKUP(G11,天気タグ!$B$3:$AG$39,35))</f>
        <v>雨/曇</v>
      </c>
      <c r="G11" s="68">
        <f>IF(G9=0,"",(RIGHT(G9,2))-1)</f>
        <v>13</v>
      </c>
      <c r="H11" s="68" t="str">
        <f>IF(H$9=0,"",HLOOKUP(I11,天気タグ!$B$3:$AG$39,35))</f>
        <v>雨/曇</v>
      </c>
      <c r="I11" s="68">
        <f>IF(I9=0,"",(RIGHT(I9,2))-1)</f>
        <v>13</v>
      </c>
      <c r="J11" s="68" t="str">
        <f>IF(J$9=0,"",HLOOKUP(K11,天気タグ!$B$3:$AG$39,35))</f>
        <v>雨/曇</v>
      </c>
      <c r="K11" s="68">
        <f>IF(K9=0,"",(RIGHT(K9,2))-1)</f>
        <v>13</v>
      </c>
      <c r="L11" s="68" t="str">
        <f>IF(L$9=0,"",HLOOKUP(M11,天気タグ!$B$3:$AG$39,35))</f>
        <v>雨/曇</v>
      </c>
      <c r="M11" s="68">
        <f>IF(M9=0,"",(RIGHT(M9,2))-1)</f>
        <v>13</v>
      </c>
      <c r="N11" s="68" t="str">
        <f>IF(N$9=0,"",HLOOKUP(O11,天気タグ!$B$3:$AG$39,35))</f>
        <v>雨/曇</v>
      </c>
      <c r="O11" s="68">
        <f>IF(O9=0,"",(RIGHT(O9,2))-1)</f>
        <v>13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14</v>
      </c>
      <c r="F12" s="68" t="str">
        <f>IF(F$9=0,"",HLOOKUP(G12,天気タグ!$B$3:$AG$39,35))</f>
        <v>晴</v>
      </c>
      <c r="G12" s="68">
        <f>IF(G9=0,"",RIGHT(G9,2)*1)</f>
        <v>14</v>
      </c>
      <c r="H12" s="68" t="str">
        <f>IF(H$9=0,"",HLOOKUP(I12,天気タグ!$B$3:$AG$39,35))</f>
        <v>晴</v>
      </c>
      <c r="I12" s="68">
        <f>IF(I9=0,"",RIGHT(I9,2)*1)</f>
        <v>14</v>
      </c>
      <c r="J12" s="68" t="str">
        <f>IF(J$9=0,"",HLOOKUP(K12,天気タグ!$B$3:$AG$39,35))</f>
        <v>晴</v>
      </c>
      <c r="K12" s="68">
        <f>IF(K9=0,"",RIGHT(K9,2)*1)</f>
        <v>14</v>
      </c>
      <c r="L12" s="68" t="str">
        <f>IF(L$9=0,"",HLOOKUP(M12,天気タグ!$B$3:$AG$39,35))</f>
        <v>晴</v>
      </c>
      <c r="M12" s="68">
        <f>IF(M9=0,"",RIGHT(M9,2)*1)</f>
        <v>14</v>
      </c>
      <c r="N12" s="68" t="str">
        <f>IF(N$9=0,"",HLOOKUP(O12,天気タグ!$B$3:$AG$39,35))</f>
        <v>晴</v>
      </c>
      <c r="O12" s="68">
        <f>IF(O9=0,"",RIGHT(O9,2)*1)</f>
        <v>14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15.1</v>
      </c>
      <c r="E13" s="70"/>
      <c r="F13" s="70">
        <v>19.5</v>
      </c>
      <c r="G13" s="70"/>
      <c r="H13" s="70">
        <v>19.5</v>
      </c>
      <c r="I13" s="68"/>
      <c r="J13" s="70">
        <v>19.5</v>
      </c>
      <c r="K13" s="70"/>
      <c r="L13" s="70">
        <v>18.5</v>
      </c>
      <c r="M13" s="70"/>
      <c r="N13" s="70">
        <v>17.5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16.600000000000001</v>
      </c>
      <c r="E14" s="76"/>
      <c r="F14" s="77">
        <v>21.7</v>
      </c>
      <c r="G14" s="77"/>
      <c r="H14" s="77">
        <v>15.6</v>
      </c>
      <c r="I14" s="77"/>
      <c r="J14" s="77">
        <v>19.5</v>
      </c>
      <c r="K14" s="77"/>
      <c r="L14" s="77">
        <v>13.4</v>
      </c>
      <c r="M14" s="77"/>
      <c r="N14" s="77">
        <v>15.9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92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68">
        <v>0</v>
      </c>
      <c r="O18" s="67">
        <f>N18/1000</f>
        <v>0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0"/>
        <v>0</v>
      </c>
      <c r="F20" s="96">
        <v>0</v>
      </c>
      <c r="G20" s="67">
        <f t="shared" si="1"/>
        <v>0</v>
      </c>
      <c r="H20" s="68">
        <v>0</v>
      </c>
      <c r="I20" s="67">
        <f t="shared" si="1"/>
        <v>0</v>
      </c>
      <c r="J20" s="68">
        <v>0</v>
      </c>
      <c r="K20" s="67">
        <f t="shared" si="2"/>
        <v>0</v>
      </c>
      <c r="L20" s="68">
        <v>0</v>
      </c>
      <c r="M20" s="67">
        <f t="shared" si="2"/>
        <v>0</v>
      </c>
      <c r="N20" s="68">
        <v>0</v>
      </c>
      <c r="O20" s="67">
        <f t="shared" si="2"/>
        <v>0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0"/>
        <v>0</v>
      </c>
      <c r="F21" s="96">
        <v>0</v>
      </c>
      <c r="G21" s="67">
        <f t="shared" si="1"/>
        <v>0</v>
      </c>
      <c r="H21" s="68">
        <v>0</v>
      </c>
      <c r="I21" s="67">
        <f t="shared" si="1"/>
        <v>0</v>
      </c>
      <c r="J21" s="68">
        <v>0</v>
      </c>
      <c r="K21" s="67">
        <f t="shared" si="2"/>
        <v>0</v>
      </c>
      <c r="L21" s="68">
        <v>0</v>
      </c>
      <c r="M21" s="67">
        <f t="shared" si="2"/>
        <v>0</v>
      </c>
      <c r="N21" s="68">
        <v>0</v>
      </c>
      <c r="O21" s="67">
        <f t="shared" si="2"/>
        <v>0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0"/>
        <v>0</v>
      </c>
      <c r="F22" s="96">
        <v>0</v>
      </c>
      <c r="G22" s="67">
        <f t="shared" si="1"/>
        <v>0</v>
      </c>
      <c r="H22" s="68">
        <v>0</v>
      </c>
      <c r="I22" s="67">
        <f t="shared" si="1"/>
        <v>0</v>
      </c>
      <c r="J22" s="68">
        <v>0</v>
      </c>
      <c r="K22" s="67">
        <f t="shared" si="2"/>
        <v>0</v>
      </c>
      <c r="L22" s="68">
        <v>0</v>
      </c>
      <c r="M22" s="67">
        <f t="shared" si="2"/>
        <v>0</v>
      </c>
      <c r="N22" s="68">
        <v>0</v>
      </c>
      <c r="O22" s="67">
        <f t="shared" si="2"/>
        <v>0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0"/>
        <v>0</v>
      </c>
      <c r="F23" s="96">
        <v>0</v>
      </c>
      <c r="G23" s="67">
        <f t="shared" si="1"/>
        <v>0</v>
      </c>
      <c r="H23" s="68">
        <v>0</v>
      </c>
      <c r="I23" s="67">
        <f t="shared" si="1"/>
        <v>0</v>
      </c>
      <c r="J23" s="68">
        <v>0</v>
      </c>
      <c r="K23" s="67">
        <f t="shared" si="2"/>
        <v>0</v>
      </c>
      <c r="L23" s="68">
        <v>0</v>
      </c>
      <c r="M23" s="67">
        <f t="shared" si="2"/>
        <v>0</v>
      </c>
      <c r="N23" s="68">
        <v>0</v>
      </c>
      <c r="O23" s="67">
        <f t="shared" si="2"/>
        <v>0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0.39</v>
      </c>
      <c r="E26" s="98"/>
      <c r="F26" s="98">
        <v>0.38</v>
      </c>
      <c r="G26" s="98"/>
      <c r="H26" s="68">
        <v>0.36</v>
      </c>
      <c r="I26" s="98"/>
      <c r="J26" s="68">
        <v>0.37</v>
      </c>
      <c r="K26" s="98"/>
      <c r="L26" s="68">
        <v>0.15</v>
      </c>
      <c r="M26" s="98"/>
      <c r="N26" s="68">
        <v>0.16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0.08</v>
      </c>
      <c r="E27" s="98"/>
      <c r="F27" s="98">
        <v>0.08</v>
      </c>
      <c r="G27" s="98"/>
      <c r="H27" s="68">
        <v>0.12</v>
      </c>
      <c r="I27" s="98"/>
      <c r="J27" s="68">
        <v>0.14000000000000001</v>
      </c>
      <c r="K27" s="98"/>
      <c r="L27" s="68">
        <v>7.0000000000000007E-2</v>
      </c>
      <c r="M27" s="98"/>
      <c r="N27" s="68">
        <v>7.0000000000000007E-2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3">D28/1000</f>
        <v>0</v>
      </c>
      <c r="F28" s="98">
        <v>0</v>
      </c>
      <c r="G28" s="67">
        <f t="shared" ref="G28:I35" si="4">F28/1000</f>
        <v>0</v>
      </c>
      <c r="H28" s="68">
        <v>0</v>
      </c>
      <c r="I28" s="67">
        <f t="shared" si="4"/>
        <v>0</v>
      </c>
      <c r="J28" s="68">
        <v>0</v>
      </c>
      <c r="K28" s="67">
        <f t="shared" ref="K28:Y35" si="5">J28/1000</f>
        <v>0</v>
      </c>
      <c r="L28" s="68">
        <v>0</v>
      </c>
      <c r="M28" s="67">
        <f t="shared" si="5"/>
        <v>0</v>
      </c>
      <c r="N28" s="68">
        <v>0</v>
      </c>
      <c r="O28" s="67">
        <f t="shared" si="5"/>
        <v>0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0.05</v>
      </c>
      <c r="E36" s="98"/>
      <c r="F36" s="98">
        <v>0</v>
      </c>
      <c r="G36" s="98"/>
      <c r="H36" s="68">
        <v>0.13</v>
      </c>
      <c r="I36" s="98"/>
      <c r="J36" s="68">
        <v>0.09</v>
      </c>
      <c r="K36" s="98"/>
      <c r="L36" s="68">
        <v>0</v>
      </c>
      <c r="M36" s="98"/>
      <c r="N36" s="68">
        <v>0.08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383</v>
      </c>
      <c r="E38" s="174" t="e">
        <f t="shared" ref="E38:Y40" si="6">D38/1000</f>
        <v>#VALUE!</v>
      </c>
      <c r="F38" s="96" t="s">
        <v>383</v>
      </c>
      <c r="G38" s="174" t="e">
        <f t="shared" si="6"/>
        <v>#VALUE!</v>
      </c>
      <c r="H38" s="68" t="s">
        <v>383</v>
      </c>
      <c r="I38" s="174" t="e">
        <f t="shared" si="6"/>
        <v>#VALUE!</v>
      </c>
      <c r="J38" s="68" t="s">
        <v>383</v>
      </c>
      <c r="K38" s="174" t="e">
        <f t="shared" si="6"/>
        <v>#VALUE!</v>
      </c>
      <c r="L38" s="68" t="s">
        <v>383</v>
      </c>
      <c r="M38" s="174" t="e">
        <f t="shared" si="6"/>
        <v>#VALUE!</v>
      </c>
      <c r="N38" s="68" t="s">
        <v>383</v>
      </c>
      <c r="O38" s="174" t="e">
        <f t="shared" si="6"/>
        <v>#VALUE!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4.0000000000000001E-3</v>
      </c>
      <c r="E39" s="96"/>
      <c r="F39" s="96">
        <v>0</v>
      </c>
      <c r="G39" s="96"/>
      <c r="H39" s="68">
        <v>1.7000000000000001E-2</v>
      </c>
      <c r="I39" s="96"/>
      <c r="J39" s="68">
        <v>0.01</v>
      </c>
      <c r="K39" s="96"/>
      <c r="L39" s="68">
        <v>5.0000000000000001E-3</v>
      </c>
      <c r="M39" s="96"/>
      <c r="N39" s="68">
        <v>1.6E-2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383</v>
      </c>
      <c r="E40" s="174" t="e">
        <f t="shared" si="6"/>
        <v>#VALUE!</v>
      </c>
      <c r="F40" s="96" t="s">
        <v>383</v>
      </c>
      <c r="G40" s="174" t="e">
        <f t="shared" si="6"/>
        <v>#VALUE!</v>
      </c>
      <c r="H40" s="68" t="s">
        <v>383</v>
      </c>
      <c r="I40" s="174" t="e">
        <f t="shared" si="6"/>
        <v>#VALUE!</v>
      </c>
      <c r="J40" s="68" t="s">
        <v>383</v>
      </c>
      <c r="K40" s="174" t="e">
        <f t="shared" si="6"/>
        <v>#VALUE!</v>
      </c>
      <c r="L40" s="68" t="s">
        <v>383</v>
      </c>
      <c r="M40" s="174" t="e">
        <f t="shared" si="6"/>
        <v>#VALUE!</v>
      </c>
      <c r="N40" s="68" t="s">
        <v>383</v>
      </c>
      <c r="O40" s="174" t="e">
        <f t="shared" si="6"/>
        <v>#VALUE!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4.0000000000000001E-3</v>
      </c>
      <c r="E43" s="96"/>
      <c r="F43" s="96">
        <v>0</v>
      </c>
      <c r="G43" s="96"/>
      <c r="H43" s="68">
        <v>2.3E-2</v>
      </c>
      <c r="I43" s="96"/>
      <c r="J43" s="68">
        <v>1.4999999999999999E-2</v>
      </c>
      <c r="K43" s="96"/>
      <c r="L43" s="68">
        <v>5.0000000000000001E-3</v>
      </c>
      <c r="M43" s="96"/>
      <c r="N43" s="68">
        <v>8.9999999999999993E-3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383</v>
      </c>
      <c r="E44" s="174" t="e">
        <f t="shared" ref="E44:Y45" si="7">D44/1000</f>
        <v>#VALUE!</v>
      </c>
      <c r="F44" s="96" t="s">
        <v>383</v>
      </c>
      <c r="G44" s="174" t="e">
        <f t="shared" si="7"/>
        <v>#VALUE!</v>
      </c>
      <c r="H44" s="68" t="s">
        <v>383</v>
      </c>
      <c r="I44" s="174" t="e">
        <f t="shared" si="7"/>
        <v>#VALUE!</v>
      </c>
      <c r="J44" s="68" t="s">
        <v>383</v>
      </c>
      <c r="K44" s="174" t="e">
        <f t="shared" si="7"/>
        <v>#VALUE!</v>
      </c>
      <c r="L44" s="68" t="s">
        <v>383</v>
      </c>
      <c r="M44" s="174" t="e">
        <f t="shared" si="7"/>
        <v>#VALUE!</v>
      </c>
      <c r="N44" s="68" t="s">
        <v>383</v>
      </c>
      <c r="O44" s="174" t="e">
        <f t="shared" si="7"/>
        <v>#VALUE!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383</v>
      </c>
      <c r="E45" s="174" t="e">
        <f t="shared" si="7"/>
        <v>#VALUE!</v>
      </c>
      <c r="F45" s="96" t="s">
        <v>383</v>
      </c>
      <c r="G45" s="174" t="e">
        <f t="shared" si="7"/>
        <v>#VALUE!</v>
      </c>
      <c r="H45" s="68" t="s">
        <v>383</v>
      </c>
      <c r="I45" s="174" t="e">
        <f t="shared" si="7"/>
        <v>#VALUE!</v>
      </c>
      <c r="J45" s="68" t="s">
        <v>383</v>
      </c>
      <c r="K45" s="174" t="e">
        <f t="shared" si="7"/>
        <v>#VALUE!</v>
      </c>
      <c r="L45" s="68" t="s">
        <v>383</v>
      </c>
      <c r="M45" s="174" t="e">
        <f t="shared" si="7"/>
        <v>#VALUE!</v>
      </c>
      <c r="N45" s="68" t="s">
        <v>383</v>
      </c>
      <c r="O45" s="174" t="e">
        <f t="shared" si="7"/>
        <v>#VALUE!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96">
        <v>0</v>
      </c>
      <c r="G47" s="67">
        <f>F47/1000</f>
        <v>0</v>
      </c>
      <c r="H47" s="68">
        <v>0</v>
      </c>
      <c r="I47" s="67">
        <f>H47/1000</f>
        <v>0</v>
      </c>
      <c r="J47" s="68">
        <v>0</v>
      </c>
      <c r="K47" s="67">
        <f>J47/1000</f>
        <v>0</v>
      </c>
      <c r="L47" s="68">
        <v>2</v>
      </c>
      <c r="M47" s="67">
        <f>L47/1000</f>
        <v>2E-3</v>
      </c>
      <c r="N47" s="68">
        <v>6</v>
      </c>
      <c r="O47" s="67">
        <f>N47/1000</f>
        <v>6.0000000000000001E-3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>
        <v>18</v>
      </c>
      <c r="E48" s="67">
        <f>D48/1000</f>
        <v>1.7999999999999999E-2</v>
      </c>
      <c r="F48" s="98">
        <v>14</v>
      </c>
      <c r="G48" s="67">
        <f>F48/1000</f>
        <v>1.4E-2</v>
      </c>
      <c r="H48" s="68">
        <v>32</v>
      </c>
      <c r="I48" s="67">
        <f>H48/1000</f>
        <v>3.2000000000000001E-2</v>
      </c>
      <c r="J48" s="68">
        <v>32</v>
      </c>
      <c r="K48" s="67">
        <f>J48/1000</f>
        <v>3.2000000000000001E-2</v>
      </c>
      <c r="L48" s="68">
        <v>0</v>
      </c>
      <c r="M48" s="67">
        <f>L48/1000</f>
        <v>0</v>
      </c>
      <c r="N48" s="68">
        <v>0</v>
      </c>
      <c r="O48" s="67">
        <f>N48/1000</f>
        <v>0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98">
        <v>0</v>
      </c>
      <c r="G49" s="67">
        <f>F49/1000</f>
        <v>0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68">
        <v>0</v>
      </c>
      <c r="O49" s="67">
        <f>N49/1000</f>
        <v>0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>
        <v>0</v>
      </c>
      <c r="E50" s="67">
        <f>D50/1000</f>
        <v>0</v>
      </c>
      <c r="F50" s="96">
        <v>5</v>
      </c>
      <c r="G50" s="67">
        <f>F50/1000</f>
        <v>5.0000000000000001E-3</v>
      </c>
      <c r="H50" s="68">
        <v>0</v>
      </c>
      <c r="I50" s="67">
        <f>H50/1000</f>
        <v>0</v>
      </c>
      <c r="J50" s="68">
        <v>0</v>
      </c>
      <c r="K50" s="67">
        <f>J50/1000</f>
        <v>0</v>
      </c>
      <c r="L50" s="68">
        <v>0</v>
      </c>
      <c r="M50" s="67">
        <f>L50/1000</f>
        <v>0</v>
      </c>
      <c r="N50" s="68">
        <v>24</v>
      </c>
      <c r="O50" s="67">
        <f>N50/1000</f>
        <v>2.4E-2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3.6</v>
      </c>
      <c r="E51" s="70"/>
      <c r="F51" s="70">
        <v>3.8</v>
      </c>
      <c r="G51" s="70"/>
      <c r="H51" s="68">
        <v>5.7</v>
      </c>
      <c r="I51" s="70"/>
      <c r="J51" s="68">
        <v>6.5</v>
      </c>
      <c r="K51" s="70"/>
      <c r="L51" s="68">
        <v>4.5999999999999996</v>
      </c>
      <c r="M51" s="70"/>
      <c r="N51" s="68">
        <v>5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96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0</v>
      </c>
      <c r="M52" s="67">
        <f>L52/1000</f>
        <v>0</v>
      </c>
      <c r="N52" s="68">
        <v>0</v>
      </c>
      <c r="O52" s="67">
        <f>N52/1000</f>
        <v>0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3.1</v>
      </c>
      <c r="E53" s="70"/>
      <c r="F53" s="70">
        <v>3.3</v>
      </c>
      <c r="G53" s="70"/>
      <c r="H53" s="68">
        <v>5.9</v>
      </c>
      <c r="I53" s="70"/>
      <c r="J53" s="68">
        <v>6.1</v>
      </c>
      <c r="K53" s="70"/>
      <c r="L53" s="68">
        <v>1.8</v>
      </c>
      <c r="M53" s="70"/>
      <c r="N53" s="68">
        <v>2.2000000000000002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17.657509000000001</v>
      </c>
      <c r="E54" s="70"/>
      <c r="F54" s="70">
        <v>19.1855762</v>
      </c>
      <c r="G54" s="70"/>
      <c r="H54" s="68">
        <v>22.4508127</v>
      </c>
      <c r="I54" s="70"/>
      <c r="J54" s="68">
        <v>26.936455600000002</v>
      </c>
      <c r="K54" s="70"/>
      <c r="L54" s="68">
        <v>9.7845066000000003</v>
      </c>
      <c r="M54" s="70"/>
      <c r="N54" s="68">
        <v>10.515484000000001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>
        <v>40</v>
      </c>
      <c r="E55" s="68"/>
      <c r="F55" s="68">
        <v>44</v>
      </c>
      <c r="G55" s="68"/>
      <c r="H55" s="68">
        <v>52</v>
      </c>
      <c r="I55" s="68"/>
      <c r="J55" s="68">
        <v>64</v>
      </c>
      <c r="K55" s="68"/>
      <c r="L55" s="68">
        <v>37</v>
      </c>
      <c r="M55" s="68"/>
      <c r="N55" s="68">
        <v>36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9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68">
        <v>0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92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68">
        <v>0</v>
      </c>
      <c r="O60" s="67">
        <f>N60/1000</f>
        <v>0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0.5</v>
      </c>
      <c r="E61" s="70"/>
      <c r="F61" s="70">
        <v>0.2</v>
      </c>
      <c r="G61" s="70"/>
      <c r="H61" s="68">
        <v>0.9</v>
      </c>
      <c r="I61" s="70"/>
      <c r="J61" s="68">
        <v>0.6</v>
      </c>
      <c r="K61" s="70"/>
      <c r="L61" s="68">
        <v>0.6</v>
      </c>
      <c r="M61" s="70"/>
      <c r="N61" s="68">
        <v>0.5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7.4</v>
      </c>
      <c r="G62" s="70"/>
      <c r="H62" s="68">
        <v>7.5</v>
      </c>
      <c r="I62" s="70"/>
      <c r="J62" s="68">
        <v>7.5</v>
      </c>
      <c r="K62" s="70"/>
      <c r="L62" s="68">
        <v>7.2</v>
      </c>
      <c r="M62" s="70"/>
      <c r="N62" s="68">
        <v>7.3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0.8</v>
      </c>
      <c r="I65" s="70"/>
      <c r="J65" s="68">
        <v>0</v>
      </c>
      <c r="K65" s="70"/>
      <c r="L65" s="68">
        <v>1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5"/>
      <c r="B68" s="245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8">D70/1000</f>
        <v>0</v>
      </c>
      <c r="F70" s="123">
        <v>0</v>
      </c>
      <c r="G70" s="67">
        <f t="shared" ref="G70:Y75" si="9">F70/1000</f>
        <v>0</v>
      </c>
      <c r="H70" s="84">
        <v>0</v>
      </c>
      <c r="I70" s="67">
        <f t="shared" si="9"/>
        <v>0</v>
      </c>
      <c r="J70" s="123">
        <v>0</v>
      </c>
      <c r="K70" s="67">
        <f t="shared" si="9"/>
        <v>0</v>
      </c>
      <c r="L70" s="123">
        <v>0</v>
      </c>
      <c r="M70" s="67">
        <f t="shared" si="9"/>
        <v>0</v>
      </c>
      <c r="N70" s="123">
        <v>0</v>
      </c>
      <c r="O70" s="67">
        <f t="shared" si="9"/>
        <v>0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8"/>
        <v>0</v>
      </c>
      <c r="F71" s="92">
        <v>0</v>
      </c>
      <c r="G71" s="67">
        <f t="shared" si="9"/>
        <v>0</v>
      </c>
      <c r="H71" s="68">
        <v>0</v>
      </c>
      <c r="I71" s="67">
        <f t="shared" si="9"/>
        <v>0</v>
      </c>
      <c r="J71" s="92">
        <v>0</v>
      </c>
      <c r="K71" s="67">
        <f t="shared" si="9"/>
        <v>0</v>
      </c>
      <c r="L71" s="92">
        <v>0</v>
      </c>
      <c r="M71" s="67">
        <f t="shared" si="9"/>
        <v>0</v>
      </c>
      <c r="N71" s="92">
        <v>0</v>
      </c>
      <c r="O71" s="67">
        <f t="shared" si="9"/>
        <v>0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8"/>
        <v>0</v>
      </c>
      <c r="F72" s="96">
        <v>0</v>
      </c>
      <c r="G72" s="67">
        <f t="shared" si="9"/>
        <v>0</v>
      </c>
      <c r="H72" s="68">
        <v>0</v>
      </c>
      <c r="I72" s="67">
        <f t="shared" si="9"/>
        <v>0</v>
      </c>
      <c r="J72" s="96">
        <v>0</v>
      </c>
      <c r="K72" s="67">
        <f t="shared" si="9"/>
        <v>0</v>
      </c>
      <c r="L72" s="96">
        <v>0</v>
      </c>
      <c r="M72" s="67">
        <f t="shared" si="9"/>
        <v>0</v>
      </c>
      <c r="N72" s="96">
        <v>0</v>
      </c>
      <c r="O72" s="67">
        <f t="shared" si="9"/>
        <v>0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2</v>
      </c>
      <c r="I81" s="70"/>
      <c r="J81" s="70">
        <v>1</v>
      </c>
      <c r="K81" s="70"/>
      <c r="L81" s="70">
        <v>1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17.657509000000001</v>
      </c>
      <c r="E82" s="69"/>
      <c r="F82" s="70">
        <v>19.1855762</v>
      </c>
      <c r="G82" s="70"/>
      <c r="H82" s="68">
        <v>22.4508127</v>
      </c>
      <c r="I82" s="70"/>
      <c r="J82" s="70">
        <v>26.936455600000002</v>
      </c>
      <c r="K82" s="70"/>
      <c r="L82" s="70">
        <v>9.7845066000000003</v>
      </c>
      <c r="M82" s="70"/>
      <c r="N82" s="70">
        <v>10.515484000000001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>
        <v>0</v>
      </c>
      <c r="E83" s="174">
        <f>D83/1000</f>
        <v>0</v>
      </c>
      <c r="F83" s="96">
        <v>0</v>
      </c>
      <c r="G83" s="174">
        <f>F83/1000</f>
        <v>0</v>
      </c>
      <c r="H83" s="68">
        <v>0</v>
      </c>
      <c r="I83" s="174">
        <f>H83/1000</f>
        <v>0</v>
      </c>
      <c r="J83" s="96">
        <v>0</v>
      </c>
      <c r="K83" s="174">
        <f>J83/1000</f>
        <v>0</v>
      </c>
      <c r="L83" s="96">
        <v>0</v>
      </c>
      <c r="M83" s="174">
        <f>L83/1000</f>
        <v>0</v>
      </c>
      <c r="N83" s="96">
        <v>0</v>
      </c>
      <c r="O83" s="174">
        <f>N83/1000</f>
        <v>0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>
        <v>1.5</v>
      </c>
      <c r="E84" s="69"/>
      <c r="F84" s="70">
        <v>2</v>
      </c>
      <c r="G84" s="70"/>
      <c r="H84" s="68">
        <v>1.1000000000000001</v>
      </c>
      <c r="I84" s="70"/>
      <c r="J84" s="70">
        <v>0.9</v>
      </c>
      <c r="K84" s="70"/>
      <c r="L84" s="70">
        <v>3.6</v>
      </c>
      <c r="M84" s="70"/>
      <c r="N84" s="70">
        <v>2.8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>
        <v>40</v>
      </c>
      <c r="E89" s="66"/>
      <c r="F89" s="68">
        <v>44</v>
      </c>
      <c r="G89" s="68"/>
      <c r="H89" s="68">
        <v>52</v>
      </c>
      <c r="I89" s="68"/>
      <c r="J89" s="68">
        <v>64</v>
      </c>
      <c r="K89" s="68"/>
      <c r="L89" s="68">
        <v>37</v>
      </c>
      <c r="M89" s="68"/>
      <c r="N89" s="68">
        <v>36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7.4</v>
      </c>
      <c r="G91" s="70"/>
      <c r="H91" s="68">
        <v>7.5</v>
      </c>
      <c r="I91" s="70"/>
      <c r="J91" s="70">
        <v>7.5</v>
      </c>
      <c r="K91" s="70"/>
      <c r="L91" s="70">
        <v>7.2</v>
      </c>
      <c r="M91" s="70"/>
      <c r="N91" s="70">
        <v>7.3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>
        <v>-2.1634932520442169</v>
      </c>
      <c r="E92" s="69"/>
      <c r="F92" s="70">
        <v>-1.9334281917811698</v>
      </c>
      <c r="G92" s="70"/>
      <c r="H92" s="68">
        <v>-1.7580214307475561</v>
      </c>
      <c r="I92" s="70"/>
      <c r="J92" s="70">
        <v>-1.5502905272827143</v>
      </c>
      <c r="K92" s="70"/>
      <c r="L92" s="70">
        <v>-2.6707306826710844</v>
      </c>
      <c r="M92" s="70"/>
      <c r="N92" s="70">
        <v>-2.4832871301939141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>
        <v>18</v>
      </c>
      <c r="E95" s="174">
        <f>D95/1000</f>
        <v>1.7999999999999999E-2</v>
      </c>
      <c r="F95" s="98">
        <v>14</v>
      </c>
      <c r="G95" s="174">
        <f>F95/1000</f>
        <v>1.4E-2</v>
      </c>
      <c r="H95" s="68">
        <v>32</v>
      </c>
      <c r="I95" s="174">
        <f>H95/1000</f>
        <v>3.2000000000000001E-2</v>
      </c>
      <c r="J95" s="98">
        <v>32</v>
      </c>
      <c r="K95" s="174">
        <f>J95/1000</f>
        <v>3.2000000000000001E-2</v>
      </c>
      <c r="L95" s="98">
        <v>0</v>
      </c>
      <c r="M95" s="174">
        <f>L95/1000</f>
        <v>0</v>
      </c>
      <c r="N95" s="98">
        <v>0</v>
      </c>
      <c r="O95" s="174">
        <f>N95/1000</f>
        <v>0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>
        <v>1.7</v>
      </c>
      <c r="E98" s="139"/>
      <c r="F98" s="140">
        <v>2.2999999999999998</v>
      </c>
      <c r="G98" s="140"/>
      <c r="H98" s="84">
        <v>1.2</v>
      </c>
      <c r="I98" s="140"/>
      <c r="J98" s="140">
        <v>1</v>
      </c>
      <c r="K98" s="140"/>
      <c r="L98" s="140">
        <v>4.0999999999999996</v>
      </c>
      <c r="M98" s="140"/>
      <c r="N98" s="140">
        <v>3.2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>
        <v>17.899999999999999</v>
      </c>
      <c r="E99" s="69"/>
      <c r="F99" s="70">
        <v>18.8</v>
      </c>
      <c r="G99" s="70"/>
      <c r="H99" s="68">
        <v>25.2</v>
      </c>
      <c r="I99" s="70"/>
      <c r="J99" s="70">
        <v>30.1</v>
      </c>
      <c r="K99" s="70"/>
      <c r="L99" s="70">
        <v>15.8</v>
      </c>
      <c r="M99" s="70"/>
      <c r="N99" s="70">
        <v>16.399999999999999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6.1</v>
      </c>
      <c r="E100" s="69"/>
      <c r="F100" s="70">
        <v>6.6</v>
      </c>
      <c r="G100" s="70"/>
      <c r="H100" s="68">
        <v>7.8</v>
      </c>
      <c r="I100" s="70"/>
      <c r="J100" s="70">
        <v>9.3000000000000007</v>
      </c>
      <c r="K100" s="70"/>
      <c r="L100" s="70">
        <v>4.5</v>
      </c>
      <c r="M100" s="70"/>
      <c r="N100" s="70">
        <v>4.5999999999999996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0.39</v>
      </c>
      <c r="E101" s="69"/>
      <c r="F101" s="70">
        <v>0.38</v>
      </c>
      <c r="G101" s="70"/>
      <c r="H101" s="68">
        <v>0.36</v>
      </c>
      <c r="I101" s="70"/>
      <c r="J101" s="70">
        <v>0.37</v>
      </c>
      <c r="K101" s="70"/>
      <c r="L101" s="70">
        <v>0.15</v>
      </c>
      <c r="M101" s="70"/>
      <c r="N101" s="70">
        <v>0.16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5"/>
      <c r="B132" s="245"/>
      <c r="C132" s="204"/>
      <c r="D132" s="204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>
      <c r="B1" s="186">
        <v>45413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7">
        <v>45413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45414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45415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45416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45417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45418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45419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45420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45421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45422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45423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45424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45425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45426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45427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45428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45429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45430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45431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45432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45433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45434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45435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45436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45437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45438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45439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45440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45441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45442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>
      <c r="B33">
        <v>45443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2021-12-28T08:21:38Z</cp:lastPrinted>
  <dcterms:created xsi:type="dcterms:W3CDTF">2020-11-06T01:25:08Z</dcterms:created>
  <dcterms:modified xsi:type="dcterms:W3CDTF">2024-08-16T04:32:42Z</dcterms:modified>
</cp:coreProperties>
</file>