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576E9F3C-B9C4-4238-B227-FB0357D92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<sst xmlns="http://schemas.openxmlformats.org/spreadsheetml/2006/main" count="3716" uniqueCount="408">
  <si>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</si>
  <si>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</si>
  <si>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</si>
  <si>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</si>
  <si>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</si>
  <si>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</si>
  <si>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</si>
  <si>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</si>
  <si>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</si>
  <si>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</si>
  <si>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</si>
  <si>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</si>
  <si>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</si>
  <si>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</si>
  <si>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</si>
  <si>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</si>
  <si>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</si>
  <si>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</si>
  <si>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</si>
  <si>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</si>
  <si>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</si>
  <si>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</si>
  <si>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</si>
  <si>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</si>
  <si>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</si>
  <si>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</si>
  <si>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</si>
  <si>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</si>
  <si>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</si>
  <si>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</si>
  <si>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</si>
  <si>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</si>
  <si>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</si>
  <si>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</si>
  <si>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</si>
  <si>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</si>
  <si>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</si>
  <si>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</si>
  <si>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</si>
  <si>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</si>
  <si>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</si>
  <si>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</si>
  <si>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</si>
  <si>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</si>
  <si>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</si>
  <si>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</si>
  <si>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</si>
  <si>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</si>
  <si>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</si>
  <si>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</si>
  <si>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</si>
  <si>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</si>
  <si>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</si>
  <si>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</si>
  <si>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</si>
  <si>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</si>
  <si>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</si>
  <si>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</si>
  <si>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</si>
  <si>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</si>
  <si>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</si>
  <si>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</si>
  <si>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</si>
  <si>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</si>
  <si>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</si>
  <si>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</si>
  <si>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</si>
  <si>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</si>
  <si>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</si>
  <si>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</si>
  <si>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</si>
  <si>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</si>
  <si>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</si>
  <si>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</si>
  <si>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</si>
  <si>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</si>
  <si>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</si>
  <si>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</si>
  <si>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</si>
  <si>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</si>
  <si>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</si>
  <si>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</si>
  <si>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</si>
  <si>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</si>
  <si>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</si>
  <si>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</si>
  <si>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</si>
  <si>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</si>
  <si>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</si>
  <si>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</si>
  <si>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</si>
  <si>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</si>
  <si>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</si>
  <si>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</si>
  <si>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</si>
  <si>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</si>
  <si>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</si>
  <si>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</si>
  <si>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</si>
  <si>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</si>
  <si>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</si>
  <si>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</si>
  <si>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</si>
  <si>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</si>
  <si>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</si>
  <si>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</si>
  <si>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</si>
  <si>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</si>
  <si>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</si>
  <si>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</si>
  <si>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</si>
  <si>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</si>
  <si>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</si>
  <si>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</si>
  <si>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</si>
  <si>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</si>
  <si>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</si>
  <si>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</si>
  <si>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</si>
  <si>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</si>
  <si>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</si>
  <si>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</si>
  <si>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</si>
  <si>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</si>
  <si>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</si>
  <si>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</si>
  <si>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</si>
  <si>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</si>
  <si>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</si>
  <si>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</si>
  <si>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</si>
  <si>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</si>
  <si>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</si>
  <si>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</si>
  <si>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</si>
  <si>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</si>
  <si>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</si>
  <si>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</si>
  <si>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</si>
  <si>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</si>
  <si>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</si>
  <si>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</si>
  <si>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</si>
  <si>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</si>
  <si>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</si>
  <si>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</si>
  <si>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</si>
  <si>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</si>
  <si>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</si>
  <si>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</si>
  <si>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</si>
  <si>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</si>
  <si>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</si>
  <si>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</si>
  <si>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</si>
  <si>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</si>
  <si>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</si>
  <si>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</si>
  <si>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</si>
  <si>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</si>
  <si>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</si>
  <si>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</si>
  <si>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</si>
  <si>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</si>
  <si>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</si>
  <si>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</si>
  <si>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</si>
  <si>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</si>
  <si>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</si>
  <si>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</si>
  <si>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</si>
  <si>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</si>
  <si>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</si>
  <si>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</si>
  <si>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</si>
  <si>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</si>
  <si>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</si>
  <si>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</si>
  <si>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</si>
  <si>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</si>
  <si>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</si>
  <si>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</si>
  <si>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</si>
  <si>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</si>
  <si>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</si>
  <si>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</si>
  <si>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</si>
  <si>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</si>
  <si>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</si>
  <si>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</si>
  <si>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</si>
  <si>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</si>
  <si>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</si>
  <si>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</si>
  <si>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</si>
  <si>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</si>
  <si>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</si>
  <si>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</si>
  <si>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</si>
  <si>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</si>
  <si>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</si>
  <si>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</si>
  <si>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</si>
  <si>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</si>
  <si>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</si>
  <si>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</si>
  <si>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</si>
  <si>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</si>
  <si>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</si>
  <si>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</si>
  <si>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</si>
  <si>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</si>
  <si>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</si>
  <si>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</si>
  <si>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</si>
  <si>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</si>
  <si>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</si>
  <si>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</si>
  <si>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</si>
  <si>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</si>
  <si>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</si>
  <si>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</si>
  <si>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</si>
  <si>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</si>
  <si>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</si>
  <si>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</si>
  <si>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</si>
  <si>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</si>
  <si>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</si>
  <si>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</si>
  <si>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</si>
  <si>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</si>
  <si>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</si>
  <si>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</si>
  <si>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</si>
  <si>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</si>
  <si>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</si>
  <si>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</si>
  <si>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</si>
  <si>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</si>
  <si>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</si>
  <si>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</si>
  <si>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</si>
  <si>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</si>
  <si>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</si>
  <si>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</si>
  <si>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</si>
  <si>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</si>
  <si>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</si>
  <si>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</si>
  <si>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</si>
  <si>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</si>
  <si>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</si>
  <si>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</si>
  <si>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</si>
  <si>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</si>
  <si>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</si>
  <si>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</si>
  <si>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</si>
  <si>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</si>
  <si>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</si>
  <si>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</si>
  <si>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</si>
  <si>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</si>
  <si>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</si>
  <si>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</si>
  <si>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</si>
  <si>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</si>
  <si>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</si>
  <si>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</si>
  <si>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</si>
  <si>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</si>
  <si>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</si>
  <si>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</si>
  <si>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</si>
  <si>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</si>
  <si>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</si>
  <si>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</si>
  <si>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</si>
  <si>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</si>
  <si>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</si>
  <si>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</si>
  <si>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</si>
  <si>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</si>
  <si>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</si>
  <si>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</si>
  <si>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</si>
  <si>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</si>
  <si>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</si>
  <si>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</si>
  <si>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</si>
  <si>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</si>
  <si>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</si>
  <si>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</si>
  <si>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</si>
  <si>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</si>
  <si>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</si>
  <si>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</si>
  <si>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</si>
  <si>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</si>
  <si>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</si>
  <si>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</si>
  <si>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</si>
  <si>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</si>
  <si>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</si>
  <si>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</si>
  <si>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</si>
  <si>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</si>
  <si>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</si>
  <si>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</si>
  <si>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</si>
  <si>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</si>
  <si>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</si>
  <si>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</si>
  <si>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</si>
  <si>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</si>
  <si>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</si>
  <si>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</si>
  <si>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</si>
  <si>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</si>
  <si>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</si>
  <si>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</si>
  <si>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</si>
  <si>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</si>
  <si>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</si>
  <si>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</si>
  <si>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</si>
  <si>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</si>
  <si>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</si>
  <si>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</si>
  <si>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</si>
  <si>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</si>
  <si>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</si>
  <si>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</si>
  <si>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</si>
  <si>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</si>
  <si>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</si>
  <si>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</si>
  <si>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</si>
  <si>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</si>
  <si>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</si>
  <si>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</si>
  <si>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</si>
  <si>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</si>
  <si>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</si>
  <si>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</si>
  <si>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</si>
  <si>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</si>
  <si>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</si>
  <si>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</si>
  <si>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</si>
  <si>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</si>
  <si>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</si>
  <si>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</si>
  <si>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</si>
  <si>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</si>
  <si>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</si>
  <si>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</si>
  <si>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</si>
  <si>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</si>
  <si>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</si>
  <si>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</si>
  <si>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</si>
  <si>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</si>
  <si>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</si>
  <si>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</si>
  <si>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</si>
  <si>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</si>
  <si>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</si>
  <si>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</si>
  <si>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</si>
  <si>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</si>
  <si>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</si>
  <si>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</si>
  <si>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</si>
  <si>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</si>
  <si>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</si>
  <si>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</si>
  <si>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</si>
  <si>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</si>
  <si>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</si>
  <si>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</si>
  <si>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</si>
  <si>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</si>
  <si>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</si>
  <si>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</si>
  <si>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</si>
  <si>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</si>
  <si>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</si>
  <si>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</si>
  <si>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</si>
  <si>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</si>
  <si>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</si>
  <si>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2024/04/17</t>
  </si>
  <si>
    <t>09:55</t>
  </si>
  <si>
    <t>09:37</t>
  </si>
  <si>
    <t>10:22</t>
  </si>
  <si>
    <t>09:14</t>
  </si>
  <si>
    <t>11:15</t>
  </si>
  <si>
    <t>10:45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</si>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</sst>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G17" sqref="G17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07">
        <v>45292</v>
      </c>
      <c r="B2" s="207"/>
      <c r="C2" s="208">
        <v>45383</v>
      </c>
      <c r="D2" s="20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09" t="s">
        <v>349</v>
      </c>
      <c r="E4" s="225" t="s">
        <v>352</v>
      </c>
      <c r="F4" s="223" t="s">
        <v>354</v>
      </c>
      <c r="G4" s="211" t="s">
        <v>358</v>
      </c>
      <c r="H4" s="221" t="s">
        <v>361</v>
      </c>
      <c r="I4" s="211" t="s">
        <v>364</v>
      </c>
      <c r="J4" s="221"/>
      <c r="K4" s="211"/>
      <c r="L4" s="221"/>
      <c r="M4" s="211"/>
      <c r="N4" s="237"/>
      <c r="O4" s="239"/>
      <c r="P4" s="205"/>
      <c r="Q4" s="2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10"/>
      <c r="E5" s="226"/>
      <c r="F5" s="224"/>
      <c r="G5" s="212"/>
      <c r="H5" s="222"/>
      <c r="I5" s="212"/>
      <c r="J5" s="222"/>
      <c r="K5" s="212"/>
      <c r="L5" s="222"/>
      <c r="M5" s="212"/>
      <c r="N5" s="238"/>
      <c r="O5" s="240"/>
      <c r="P5" s="206"/>
      <c r="Q5" s="2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17" t="s">
        <v>350</v>
      </c>
      <c r="E6" s="219" t="s">
        <v>382</v>
      </c>
      <c r="F6" s="215" t="s">
        <v>355</v>
      </c>
      <c r="G6" s="213" t="s">
        <v>359</v>
      </c>
      <c r="H6" s="215" t="s">
        <v>362</v>
      </c>
      <c r="I6" s="213" t="s">
        <v>365</v>
      </c>
      <c r="J6" s="215"/>
      <c r="K6" s="213"/>
      <c r="L6" s="229"/>
      <c r="M6" s="227"/>
      <c r="N6" s="241"/>
      <c r="O6" s="243"/>
      <c r="P6" s="233"/>
      <c r="Q6" s="23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18"/>
      <c r="E7" s="220"/>
      <c r="F7" s="216"/>
      <c r="G7" s="214"/>
      <c r="H7" s="216"/>
      <c r="I7" s="214"/>
      <c r="J7" s="216"/>
      <c r="K7" s="214"/>
      <c r="L7" s="230"/>
      <c r="M7" s="228"/>
      <c r="N7" s="242"/>
      <c r="O7" s="244"/>
      <c r="P7" s="234"/>
      <c r="Q7" s="23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8"/>
      <c r="O9" s="201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386</v>
      </c>
      <c r="E11" s="68" t="s">
        <v>386</v>
      </c>
      <c r="F11" s="68" t="s">
        <v>386</v>
      </c>
      <c r="G11" s="68" t="s">
        <v>386</v>
      </c>
      <c r="H11" s="68" t="s">
        <v>386</v>
      </c>
      <c r="I11" s="68" t="s">
        <v>386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390</v>
      </c>
      <c r="E12" s="68" t="s">
        <v>390</v>
      </c>
      <c r="F12" s="68" t="s">
        <v>390</v>
      </c>
      <c r="G12" s="68" t="s">
        <v>390</v>
      </c>
      <c r="H12" s="68" t="s">
        <v>390</v>
      </c>
      <c r="I12" s="68" t="s">
        <v>390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19.8</v>
      </c>
      <c r="E13" s="70">
        <v>22.8</v>
      </c>
      <c r="F13" s="70">
        <v>18.2</v>
      </c>
      <c r="G13" s="70">
        <v>21.1</v>
      </c>
      <c r="H13" s="70">
        <v>18.5</v>
      </c>
      <c r="I13" s="70">
        <v>17.8</v>
      </c>
      <c r="J13" s="70"/>
      <c r="K13" s="70"/>
      <c r="L13" s="70"/>
      <c r="M13" s="70"/>
      <c r="N13" s="189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15.2</v>
      </c>
      <c r="E14" s="77">
        <v>17.399999999999999</v>
      </c>
      <c r="F14" s="77">
        <v>14.5</v>
      </c>
      <c r="G14" s="77">
        <v>20.3</v>
      </c>
      <c r="H14" s="77">
        <v>12.2</v>
      </c>
      <c r="I14" s="77">
        <v>13.9</v>
      </c>
      <c r="J14" s="77"/>
      <c r="K14" s="77"/>
      <c r="L14" s="77"/>
      <c r="M14" s="77"/>
      <c r="N14" s="190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1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2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400</v>
      </c>
      <c r="E19" s="94" t="s">
        <v>400</v>
      </c>
      <c r="F19" s="94" t="s">
        <v>400</v>
      </c>
      <c r="G19" s="94" t="s">
        <v>400</v>
      </c>
      <c r="H19" s="94" t="s">
        <v>400</v>
      </c>
      <c r="I19" s="94" t="s">
        <v>400</v>
      </c>
      <c r="J19" s="94"/>
      <c r="K19" s="94"/>
      <c r="L19" s="94"/>
      <c r="M19" s="94"/>
      <c r="N19" s="193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4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4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4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4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4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/>
      <c r="K25" s="96"/>
      <c r="L25" s="96"/>
      <c r="M25" s="96"/>
      <c r="N25" s="194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0.36</v>
      </c>
      <c r="E26" s="98">
        <v>0.37</v>
      </c>
      <c r="F26" s="98">
        <v>0.38</v>
      </c>
      <c r="G26" s="98">
        <v>0.38</v>
      </c>
      <c r="H26" s="98">
        <v>0.15</v>
      </c>
      <c r="I26" s="98">
        <v>0.15</v>
      </c>
      <c r="J26" s="98"/>
      <c r="K26" s="98"/>
      <c r="L26" s="98"/>
      <c r="M26" s="98"/>
      <c r="N26" s="195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7.0000000000000007E-2</v>
      </c>
      <c r="F27" s="98">
        <v>0.11</v>
      </c>
      <c r="G27" s="98">
        <v>0.12</v>
      </c>
      <c r="H27" s="98">
        <v>7.0000000000000007E-2</v>
      </c>
      <c r="I27" s="98">
        <v>7.0000000000000007E-2</v>
      </c>
      <c r="J27" s="98"/>
      <c r="K27" s="98"/>
      <c r="L27" s="98"/>
      <c r="M27" s="98"/>
      <c r="N27" s="195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5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2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4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4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4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4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4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4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>
        <v>0.05</v>
      </c>
      <c r="G36" s="98" t="s">
        <v>403</v>
      </c>
      <c r="H36" s="98" t="s">
        <v>403</v>
      </c>
      <c r="I36" s="98">
        <v>0.06</v>
      </c>
      <c r="J36" s="98"/>
      <c r="K36" s="98"/>
      <c r="L36" s="98"/>
      <c r="M36" s="98"/>
      <c r="N36" s="195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404</v>
      </c>
      <c r="G37" s="96" t="s">
        <v>404</v>
      </c>
      <c r="H37" s="96" t="s">
        <v>383</v>
      </c>
      <c r="I37" s="96" t="s">
        <v>383</v>
      </c>
      <c r="J37" s="96"/>
      <c r="K37" s="96"/>
      <c r="L37" s="96"/>
      <c r="M37" s="96"/>
      <c r="N37" s="194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4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6.0000000000000001E-3</v>
      </c>
      <c r="G39" s="96">
        <v>5.0000000000000001E-3</v>
      </c>
      <c r="H39" s="96" t="s">
        <v>383</v>
      </c>
      <c r="I39" s="96" t="s">
        <v>383</v>
      </c>
      <c r="J39" s="96"/>
      <c r="K39" s="96"/>
      <c r="L39" s="96"/>
      <c r="M39" s="96"/>
      <c r="N39" s="194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4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/>
      <c r="K41" s="96"/>
      <c r="L41" s="96"/>
      <c r="M41" s="96"/>
      <c r="N41" s="194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4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7.0000000000000001E-3</v>
      </c>
      <c r="G43" s="96">
        <v>7.0000000000000001E-3</v>
      </c>
      <c r="H43" s="96" t="s">
        <v>383</v>
      </c>
      <c r="I43" s="96" t="s">
        <v>383</v>
      </c>
      <c r="J43" s="96"/>
      <c r="K43" s="96"/>
      <c r="L43" s="96"/>
      <c r="M43" s="96"/>
      <c r="N43" s="194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4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4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4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4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5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5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4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9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4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3.2</v>
      </c>
      <c r="E53" s="70">
        <v>3.2</v>
      </c>
      <c r="F53" s="70">
        <v>5.0999999999999996</v>
      </c>
      <c r="G53" s="70">
        <v>5.2</v>
      </c>
      <c r="H53" s="70">
        <v>1.9</v>
      </c>
      <c r="I53" s="70">
        <v>2</v>
      </c>
      <c r="J53" s="70"/>
      <c r="K53" s="70"/>
      <c r="L53" s="70"/>
      <c r="M53" s="70"/>
      <c r="N53" s="189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9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5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6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6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>
        <v>8.9999999999999993E-3</v>
      </c>
      <c r="E59" s="96">
        <v>3.0000000000000001E-3</v>
      </c>
      <c r="F59" s="96">
        <v>5.0000000000000001E-3</v>
      </c>
      <c r="G59" s="96">
        <v>3.0000000000000001E-3</v>
      </c>
      <c r="H59" s="96" t="s">
        <v>404</v>
      </c>
      <c r="I59" s="96">
        <v>2E-3</v>
      </c>
      <c r="J59" s="96"/>
      <c r="K59" s="96"/>
      <c r="L59" s="96"/>
      <c r="M59" s="96"/>
      <c r="N59" s="194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2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0.2</v>
      </c>
      <c r="E61" s="70">
        <v>0.2</v>
      </c>
      <c r="F61" s="70">
        <v>0.5</v>
      </c>
      <c r="G61" s="70">
        <v>0.4</v>
      </c>
      <c r="H61" s="70">
        <v>0.4</v>
      </c>
      <c r="I61" s="70">
        <v>0.5</v>
      </c>
      <c r="J61" s="70"/>
      <c r="K61" s="70"/>
      <c r="L61" s="70"/>
      <c r="M61" s="70"/>
      <c r="N61" s="189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7.4</v>
      </c>
      <c r="F62" s="70">
        <v>7.5</v>
      </c>
      <c r="G62" s="70">
        <v>7.3</v>
      </c>
      <c r="H62" s="70">
        <v>6.8</v>
      </c>
      <c r="I62" s="70">
        <v>7.3</v>
      </c>
      <c r="J62" s="70"/>
      <c r="K62" s="70"/>
      <c r="L62" s="70"/>
      <c r="M62" s="70"/>
      <c r="N62" s="189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 t="s">
        <v>406</v>
      </c>
      <c r="G65" s="70" t="s">
        <v>406</v>
      </c>
      <c r="H65" s="70" t="s">
        <v>406</v>
      </c>
      <c r="I65" s="70" t="s">
        <v>406</v>
      </c>
      <c r="J65" s="70"/>
      <c r="K65" s="70"/>
      <c r="L65" s="70"/>
      <c r="M65" s="70"/>
      <c r="N65" s="189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7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</row>
    <row r="67" spans="1:35" ht="11.1" customHeight="1" thickBot="1">
      <c r="B67" s="111"/>
      <c r="C67" s="33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03">
        <v>45292</v>
      </c>
      <c r="B68" s="203"/>
      <c r="C68" s="204">
        <v>45383</v>
      </c>
      <c r="D68" s="20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4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2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4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2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4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4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4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4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9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0.6</v>
      </c>
      <c r="H81" s="70">
        <v>1</v>
      </c>
      <c r="I81" s="70">
        <v>0.6</v>
      </c>
      <c r="J81" s="70"/>
      <c r="K81" s="70"/>
      <c r="L81" s="70"/>
      <c r="M81" s="70"/>
      <c r="N81" s="189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9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4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9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4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4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9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89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7.4</v>
      </c>
      <c r="F91" s="70">
        <v>7.5</v>
      </c>
      <c r="G91" s="70">
        <v>7.3</v>
      </c>
      <c r="H91" s="70">
        <v>6.8</v>
      </c>
      <c r="I91" s="70">
        <v>7.3</v>
      </c>
      <c r="J91" s="70"/>
      <c r="K91" s="70"/>
      <c r="L91" s="70"/>
      <c r="M91" s="70"/>
      <c r="N91" s="189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9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4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5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8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9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9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370</v>
      </c>
      <c r="D100" s="70">
        <v>6.2</v>
      </c>
      <c r="E100" s="70">
        <v>6.1</v>
      </c>
      <c r="F100" s="70">
        <v>8.1999999999999993</v>
      </c>
      <c r="G100" s="70">
        <v>8.5</v>
      </c>
      <c r="H100" s="70">
        <v>4.0999999999999996</v>
      </c>
      <c r="I100" s="70">
        <v>4.0999999999999996</v>
      </c>
      <c r="J100" s="70"/>
      <c r="K100" s="70"/>
      <c r="L100" s="70"/>
      <c r="M100" s="70"/>
      <c r="N100" s="189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368</v>
      </c>
      <c r="D101" s="98">
        <v>0.36</v>
      </c>
      <c r="E101" s="98">
        <v>0.37</v>
      </c>
      <c r="F101" s="98">
        <v>0.38</v>
      </c>
      <c r="G101" s="98">
        <v>0.38</v>
      </c>
      <c r="H101" s="98">
        <v>0.15</v>
      </c>
      <c r="I101" s="98">
        <v>0.15</v>
      </c>
      <c r="J101" s="98"/>
      <c r="K101" s="98"/>
      <c r="L101" s="98"/>
      <c r="M101" s="98"/>
      <c r="N101" s="195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0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3">
        <v>45292</v>
      </c>
      <c r="B130" s="203"/>
      <c r="C130" s="204">
        <v>45383</v>
      </c>
      <c r="D130" s="204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373</v>
      </c>
      <c r="AI3" s="180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0"/>
    </row>
    <row r="5" spans="1:35" ht="19.5" thickBot="1">
      <c r="A5" t="s">
        <v>184</v>
      </c>
      <c r="B5">
        <v>5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81">
        <f>INDEX(C41:AG41,MATCH(MAX(C41:AG41)+1,C41:AG41,1))</f>
        <v>2</v>
      </c>
      <c r="AI6" s="181">
        <f>AH6*1</f>
        <v>2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384</v>
      </c>
      <c r="D30" t="s">
        <v>385</v>
      </c>
      <c r="E30" t="s">
        <v>386</v>
      </c>
      <c r="F30" t="s">
        <v>387</v>
      </c>
      <c r="G30" t="s">
        <v>388</v>
      </c>
      <c r="H30" t="s">
        <v>385</v>
      </c>
      <c r="I30" t="s">
        <v>389</v>
      </c>
      <c r="J30" t="s">
        <v>386</v>
      </c>
      <c r="K30" t="s">
        <v>390</v>
      </c>
      <c r="L30" t="s">
        <v>391</v>
      </c>
      <c r="M30" t="s">
        <v>389</v>
      </c>
      <c r="N30" t="s">
        <v>387</v>
      </c>
      <c r="O30" t="s">
        <v>391</v>
      </c>
      <c r="P30" t="s">
        <v>387</v>
      </c>
      <c r="Q30" t="s">
        <v>385</v>
      </c>
      <c r="R30" t="s">
        <v>386</v>
      </c>
      <c r="S30" t="s">
        <v>390</v>
      </c>
      <c r="T30" t="s">
        <v>392</v>
      </c>
      <c r="U30" t="s">
        <v>387</v>
      </c>
      <c r="V30" t="s">
        <v>385</v>
      </c>
      <c r="W30" t="s">
        <v>386</v>
      </c>
      <c r="X30" t="s">
        <v>392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曇/雨</v>
      </c>
      <c r="F37" s="2" t="str">
        <f t="shared" si="0"/>
        <v>晴</v>
      </c>
      <c r="G37" s="2" t="str">
        <f t="shared" si="0"/>
        <v>曇|雨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曇/雨</v>
      </c>
      <c r="K37" s="2" t="str">
        <f t="shared" si="0"/>
        <v>雨/晴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</v>
      </c>
      <c r="O37" s="2" t="str">
        <f t="shared" si="0"/>
        <v>晴|曇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曇/雨</v>
      </c>
      <c r="S37" s="2" t="str">
        <f t="shared" si="0"/>
        <v>雨/晴</v>
      </c>
      <c r="T37" s="2" t="str">
        <f t="shared" si="0"/>
        <v>曇</v>
      </c>
      <c r="U37" s="2" t="str">
        <f t="shared" si="0"/>
        <v>晴</v>
      </c>
      <c r="V37" s="2" t="str">
        <f t="shared" si="0"/>
        <v>晴/曇</v>
      </c>
      <c r="W37" s="2" t="str">
        <f t="shared" si="0"/>
        <v>曇/雨</v>
      </c>
      <c r="X37" s="2" t="str">
        <f t="shared" si="0"/>
        <v>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8</v>
      </c>
      <c r="D41" s="2">
        <f>IF(D37="","",VLOOKUP(D37,変換!$B$31:$C$58,2,FALSE))</f>
        <v>5</v>
      </c>
      <c r="E41" s="2">
        <f>IF(E37="","",VLOOKUP(E37,変換!$B$31:$C$58,2,FALSE))</f>
        <v>9</v>
      </c>
      <c r="F41" s="2">
        <f>IF(F37="","",VLOOKUP(F37,変換!$B$31:$C$58,2,FALSE))</f>
        <v>1</v>
      </c>
      <c r="G41" s="2">
        <f>IF(G37="","",VLOOKUP(G37,変換!$B$31:$C$58,2,FALSE))</f>
        <v>21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9</v>
      </c>
      <c r="K41" s="2">
        <f>IF(K37="","",VLOOKUP(K37,変換!$B$31:$C$58,2,FALSE))</f>
        <v>11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</v>
      </c>
      <c r="O41" s="2">
        <f>IF(O37="","",VLOOKUP(O37,変換!$B$31:$C$58,2,FALSE))</f>
        <v>17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9</v>
      </c>
      <c r="S41" s="2">
        <f>IF(S37="","",VLOOKUP(S37,変換!$B$31:$C$58,2,FALSE))</f>
        <v>11</v>
      </c>
      <c r="T41" s="2">
        <f>IF(T37="","",VLOOKUP(T37,変換!$B$31:$C$58,2,FALSE))</f>
        <v>2</v>
      </c>
      <c r="U41" s="2">
        <f>IF(U37="","",VLOOKUP(U37,変換!$B$31:$C$58,2,FALSE))</f>
        <v>1</v>
      </c>
      <c r="V41" s="2">
        <f>IF(V37="","",VLOOKUP(V37,変換!$B$31:$C$58,2,FALSE))</f>
        <v>5</v>
      </c>
      <c r="W41" s="2">
        <f>IF(W37="","",VLOOKUP(W37,変換!$B$31:$C$58,2,FALSE))</f>
        <v>9</v>
      </c>
      <c r="X41" s="2">
        <f>IF(X37="","",VLOOKUP(X37,変換!$B$31:$C$58,2,FALSE))</f>
        <v>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8" t="s">
        <v>371</v>
      </c>
      <c r="B30" s="268"/>
      <c r="C30" s="26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45383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2"/>
      <c r="B2" s="252"/>
      <c r="C2" s="208"/>
      <c r="D2" s="208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3" t="s">
        <v>351</v>
      </c>
      <c r="E4" s="254"/>
      <c r="F4" s="257" t="s">
        <v>353</v>
      </c>
      <c r="G4" s="258"/>
      <c r="H4" s="257" t="s">
        <v>356</v>
      </c>
      <c r="I4" s="261"/>
      <c r="J4" s="246" t="s">
        <v>357</v>
      </c>
      <c r="K4" s="247"/>
      <c r="L4" s="246" t="s">
        <v>360</v>
      </c>
      <c r="M4" s="247"/>
      <c r="N4" s="246" t="s">
        <v>363</v>
      </c>
      <c r="O4" s="247"/>
      <c r="P4" s="246"/>
      <c r="Q4" s="247"/>
      <c r="R4" s="246"/>
      <c r="S4" s="247"/>
      <c r="T4" s="246"/>
      <c r="U4" s="247"/>
      <c r="V4" s="246"/>
      <c r="W4" s="247"/>
      <c r="X4" s="246"/>
      <c r="Y4" s="25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5"/>
      <c r="E5" s="256"/>
      <c r="F5" s="259"/>
      <c r="G5" s="260"/>
      <c r="H5" s="259"/>
      <c r="I5" s="262"/>
      <c r="J5" s="248"/>
      <c r="K5" s="249"/>
      <c r="L5" s="248"/>
      <c r="M5" s="249"/>
      <c r="N5" s="248"/>
      <c r="O5" s="249"/>
      <c r="P5" s="248"/>
      <c r="Q5" s="249"/>
      <c r="R5" s="248"/>
      <c r="S5" s="249"/>
      <c r="T5" s="248"/>
      <c r="U5" s="249"/>
      <c r="V5" s="248"/>
      <c r="W5" s="249"/>
      <c r="X5" s="248"/>
      <c r="Y5" s="25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7"/>
      <c r="E6" s="43"/>
      <c r="F6" s="219"/>
      <c r="G6" s="44"/>
      <c r="H6" s="215"/>
      <c r="I6" s="43"/>
      <c r="J6" s="213"/>
      <c r="K6" s="43"/>
      <c r="L6" s="215"/>
      <c r="M6" s="43"/>
      <c r="N6" s="213"/>
      <c r="O6" s="43"/>
      <c r="P6" s="215"/>
      <c r="Q6" s="43"/>
      <c r="R6" s="213"/>
      <c r="S6" s="43"/>
      <c r="T6" s="229"/>
      <c r="U6" s="43"/>
      <c r="V6" s="227"/>
      <c r="W6" s="43"/>
      <c r="X6" s="227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8"/>
      <c r="E7" s="48" t="s">
        <v>124</v>
      </c>
      <c r="F7" s="220"/>
      <c r="G7" s="49" t="s">
        <v>124</v>
      </c>
      <c r="H7" s="216"/>
      <c r="I7" s="48" t="s">
        <v>124</v>
      </c>
      <c r="J7" s="214"/>
      <c r="K7" s="48" t="s">
        <v>124</v>
      </c>
      <c r="L7" s="216"/>
      <c r="M7" s="48" t="s">
        <v>124</v>
      </c>
      <c r="N7" s="214"/>
      <c r="O7" s="48" t="s">
        <v>124</v>
      </c>
      <c r="P7" s="216"/>
      <c r="Q7" s="48" t="s">
        <v>124</v>
      </c>
      <c r="R7" s="214"/>
      <c r="S7" s="48" t="s">
        <v>124</v>
      </c>
      <c r="T7" s="230"/>
      <c r="U7" s="48" t="s">
        <v>124</v>
      </c>
      <c r="V7" s="228"/>
      <c r="W7" s="48" t="s">
        <v>124</v>
      </c>
      <c r="X7" s="228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20240417</v>
      </c>
      <c r="E9" s="59" t="str">
        <f>IF(手入力!C3="",REPLACE(D9,5,0,"/"),REPLACE(手入力!C3,5,0,"/"))</f>
        <v>2024/0417</v>
      </c>
      <c r="F9" s="58">
        <v>20240417</v>
      </c>
      <c r="G9" s="59" t="str">
        <f>IF(手入力!D3="",REPLACE(F9,5,0,"/"),REPLACE(手入力!D3,5,0,"/"))</f>
        <v>2024/0417</v>
      </c>
      <c r="H9" s="58">
        <v>20240417</v>
      </c>
      <c r="I9" s="59" t="str">
        <f>IF(手入力!E3="",REPLACE(H9,5,0,"/"),REPLACE(手入力!E3,5,0,"/"))</f>
        <v>2024/0417</v>
      </c>
      <c r="J9" s="58">
        <v>20240417</v>
      </c>
      <c r="K9" s="59" t="str">
        <f>IF(手入力!F3="",REPLACE(J9,5,0,"/"),REPLACE(手入力!F3,5,0,"/"))</f>
        <v>2024/0417</v>
      </c>
      <c r="L9" s="58">
        <v>20240417</v>
      </c>
      <c r="M9" s="59" t="str">
        <f>IF(手入力!G3="",REPLACE(L9,5,0,"/"),REPLACE(手入力!G3,5,0,"/"))</f>
        <v>2024/0417</v>
      </c>
      <c r="N9" s="58">
        <v>20240417</v>
      </c>
      <c r="O9" s="59" t="str">
        <f>IF(手入力!H3="",REPLACE(N9,5,0,"/"),REPLACE(手入力!H3,5,0,"/"))</f>
        <v>2024/0417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937</v>
      </c>
      <c r="G10" s="67" t="str">
        <f>TEXT(F10,"0000")</f>
        <v>0937</v>
      </c>
      <c r="H10" s="68">
        <v>1022</v>
      </c>
      <c r="I10" s="67" t="str">
        <f>TEXT(H10,"0000")</f>
        <v>1022</v>
      </c>
      <c r="J10" s="68">
        <v>914</v>
      </c>
      <c r="K10" s="67" t="str">
        <f>TEXT(J10,"0000")</f>
        <v>0914</v>
      </c>
      <c r="L10" s="68">
        <v>1115</v>
      </c>
      <c r="M10" s="67" t="str">
        <f>TEXT(L10,"0000")</f>
        <v>1115</v>
      </c>
      <c r="N10" s="68">
        <v>1045</v>
      </c>
      <c r="O10" s="67" t="str">
        <f>TEXT(N10,"0000")</f>
        <v>1045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16</v>
      </c>
      <c r="F11" s="68" t="str">
        <f>IF(F$9=0,"",HLOOKUP(G11,天気タグ!$B$3:$AG$39,35))</f>
        <v>曇/雨</v>
      </c>
      <c r="G11" s="68">
        <f>IF(G9=0,"",(RIGHT(G9,2))-1)</f>
        <v>16</v>
      </c>
      <c r="H11" s="68" t="str">
        <f>IF(H$9=0,"",HLOOKUP(I11,天気タグ!$B$3:$AG$39,35))</f>
        <v>曇/雨</v>
      </c>
      <c r="I11" s="68">
        <f>IF(I9=0,"",(RIGHT(I9,2))-1)</f>
        <v>16</v>
      </c>
      <c r="J11" s="68" t="str">
        <f>IF(J$9=0,"",HLOOKUP(K11,天気タグ!$B$3:$AG$39,35))</f>
        <v>曇/雨</v>
      </c>
      <c r="K11" s="68">
        <f>IF(K9=0,"",(RIGHT(K9,2))-1)</f>
        <v>16</v>
      </c>
      <c r="L11" s="68" t="str">
        <f>IF(L$9=0,"",HLOOKUP(M11,天気タグ!$B$3:$AG$39,35))</f>
        <v>曇/雨</v>
      </c>
      <c r="M11" s="68">
        <f>IF(M9=0,"",(RIGHT(M9,2))-1)</f>
        <v>16</v>
      </c>
      <c r="N11" s="68" t="str">
        <f>IF(N$9=0,"",HLOOKUP(O11,天気タグ!$B$3:$AG$39,35))</f>
        <v>曇/雨</v>
      </c>
      <c r="O11" s="68">
        <f>IF(O9=0,"",(RIGHT(O9,2))-1)</f>
        <v>16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17</v>
      </c>
      <c r="F12" s="68" t="str">
        <f>IF(F$9=0,"",HLOOKUP(G12,天気タグ!$B$3:$AG$39,35))</f>
        <v>雨/晴</v>
      </c>
      <c r="G12" s="68">
        <f>IF(G9=0,"",RIGHT(G9,2)*1)</f>
        <v>17</v>
      </c>
      <c r="H12" s="68" t="str">
        <f>IF(H$9=0,"",HLOOKUP(I12,天気タグ!$B$3:$AG$39,35))</f>
        <v>雨/晴</v>
      </c>
      <c r="I12" s="68">
        <f>IF(I9=0,"",RIGHT(I9,2)*1)</f>
        <v>17</v>
      </c>
      <c r="J12" s="68" t="str">
        <f>IF(J$9=0,"",HLOOKUP(K12,天気タグ!$B$3:$AG$39,35))</f>
        <v>雨/晴</v>
      </c>
      <c r="K12" s="68">
        <f>IF(K9=0,"",RIGHT(K9,2)*1)</f>
        <v>17</v>
      </c>
      <c r="L12" s="68" t="str">
        <f>IF(L$9=0,"",HLOOKUP(M12,天気タグ!$B$3:$AG$39,35))</f>
        <v>雨/晴</v>
      </c>
      <c r="M12" s="68">
        <f>IF(M9=0,"",RIGHT(M9,2)*1)</f>
        <v>17</v>
      </c>
      <c r="N12" s="68" t="str">
        <f>IF(N$9=0,"",HLOOKUP(O12,天気タグ!$B$3:$AG$39,35))</f>
        <v>雨/晴</v>
      </c>
      <c r="O12" s="68">
        <f>IF(O9=0,"",RIGHT(O9,2)*1)</f>
        <v>17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19.8</v>
      </c>
      <c r="E13" s="70"/>
      <c r="F13" s="70">
        <v>22.8</v>
      </c>
      <c r="G13" s="70"/>
      <c r="H13" s="70">
        <v>18.2</v>
      </c>
      <c r="I13" s="68"/>
      <c r="J13" s="70">
        <v>21.1</v>
      </c>
      <c r="K13" s="70"/>
      <c r="L13" s="70">
        <v>18.5</v>
      </c>
      <c r="M13" s="70"/>
      <c r="N13" s="70">
        <v>17.8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15.2</v>
      </c>
      <c r="E14" s="76"/>
      <c r="F14" s="77">
        <v>17.399999999999999</v>
      </c>
      <c r="G14" s="77"/>
      <c r="H14" s="77">
        <v>14.5</v>
      </c>
      <c r="I14" s="77"/>
      <c r="J14" s="77">
        <v>20.3</v>
      </c>
      <c r="K14" s="77"/>
      <c r="L14" s="77">
        <v>12.2</v>
      </c>
      <c r="M14" s="77"/>
      <c r="N14" s="77">
        <v>13.9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Y23" si="2">J19/1000</f>
        <v>0</v>
      </c>
      <c r="L19" s="68">
        <v>0</v>
      </c>
      <c r="M19" s="67">
        <f t="shared" si="2"/>
        <v>0</v>
      </c>
      <c r="N19" s="68">
        <v>0</v>
      </c>
      <c r="O19" s="67">
        <f t="shared" si="2"/>
        <v>0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0.36</v>
      </c>
      <c r="E26" s="98"/>
      <c r="F26" s="98">
        <v>0.37</v>
      </c>
      <c r="G26" s="98"/>
      <c r="H26" s="68">
        <v>0.38</v>
      </c>
      <c r="I26" s="98"/>
      <c r="J26" s="68">
        <v>0.38</v>
      </c>
      <c r="K26" s="98"/>
      <c r="L26" s="68">
        <v>0.15</v>
      </c>
      <c r="M26" s="98"/>
      <c r="N26" s="68">
        <v>0.15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7.0000000000000007E-2</v>
      </c>
      <c r="G27" s="98"/>
      <c r="H27" s="68">
        <v>0.11</v>
      </c>
      <c r="I27" s="98"/>
      <c r="J27" s="68">
        <v>0.12</v>
      </c>
      <c r="K27" s="98"/>
      <c r="L27" s="68">
        <v>7.0000000000000007E-2</v>
      </c>
      <c r="M27" s="98"/>
      <c r="N27" s="68">
        <v>7.0000000000000007E-2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0.05</v>
      </c>
      <c r="I36" s="98"/>
      <c r="J36" s="68">
        <v>0</v>
      </c>
      <c r="K36" s="98"/>
      <c r="L36" s="68">
        <v>0</v>
      </c>
      <c r="M36" s="98"/>
      <c r="N36" s="68">
        <v>0.06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6.0000000000000001E-3</v>
      </c>
      <c r="I39" s="96"/>
      <c r="J39" s="68">
        <v>5.0000000000000001E-3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7.0000000000000001E-3</v>
      </c>
      <c r="I43" s="96"/>
      <c r="J43" s="68">
        <v>7.0000000000000001E-3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3.2</v>
      </c>
      <c r="E53" s="70"/>
      <c r="F53" s="70">
        <v>3.2</v>
      </c>
      <c r="G53" s="70"/>
      <c r="H53" s="68">
        <v>5.0999999999999996</v>
      </c>
      <c r="I53" s="70"/>
      <c r="J53" s="68">
        <v>5.2</v>
      </c>
      <c r="K53" s="70"/>
      <c r="L53" s="68">
        <v>1.9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8.9999999999999993E-3</v>
      </c>
      <c r="E59" s="96"/>
      <c r="F59" s="96">
        <v>3.0000000000000001E-3</v>
      </c>
      <c r="G59" s="96"/>
      <c r="H59" s="68">
        <v>5.0000000000000001E-3</v>
      </c>
      <c r="I59" s="96"/>
      <c r="J59" s="68">
        <v>3.0000000000000001E-3</v>
      </c>
      <c r="K59" s="96"/>
      <c r="L59" s="68">
        <v>0</v>
      </c>
      <c r="M59" s="96"/>
      <c r="N59" s="68">
        <v>2E-3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0.2</v>
      </c>
      <c r="G61" s="70"/>
      <c r="H61" s="68">
        <v>0.5</v>
      </c>
      <c r="I61" s="70"/>
      <c r="J61" s="68">
        <v>0.4</v>
      </c>
      <c r="K61" s="70"/>
      <c r="L61" s="68">
        <v>0.4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7.4</v>
      </c>
      <c r="G62" s="70"/>
      <c r="H62" s="68">
        <v>7.5</v>
      </c>
      <c r="I62" s="70"/>
      <c r="J62" s="68">
        <v>7.3</v>
      </c>
      <c r="K62" s="70"/>
      <c r="L62" s="68">
        <v>6.8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5"/>
      <c r="B68" s="24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0.6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7.4</v>
      </c>
      <c r="G91" s="70"/>
      <c r="H91" s="68">
        <v>7.5</v>
      </c>
      <c r="I91" s="70"/>
      <c r="J91" s="70">
        <v>7.3</v>
      </c>
      <c r="K91" s="70"/>
      <c r="L91" s="70">
        <v>6.8</v>
      </c>
      <c r="M91" s="70"/>
      <c r="N91" s="70">
        <v>7.3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6.2</v>
      </c>
      <c r="E100" s="69"/>
      <c r="F100" s="70">
        <v>6.1</v>
      </c>
      <c r="G100" s="70"/>
      <c r="H100" s="68">
        <v>8.1999999999999993</v>
      </c>
      <c r="I100" s="70"/>
      <c r="J100" s="70">
        <v>8.5</v>
      </c>
      <c r="K100" s="70"/>
      <c r="L100" s="70">
        <v>4.0999999999999996</v>
      </c>
      <c r="M100" s="70"/>
      <c r="N100" s="70">
        <v>4.0999999999999996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0.36</v>
      </c>
      <c r="E101" s="69"/>
      <c r="F101" s="70">
        <v>0.37</v>
      </c>
      <c r="G101" s="70"/>
      <c r="H101" s="68">
        <v>0.38</v>
      </c>
      <c r="I101" s="70"/>
      <c r="J101" s="70">
        <v>0.38</v>
      </c>
      <c r="K101" s="70"/>
      <c r="L101" s="70">
        <v>0.15</v>
      </c>
      <c r="M101" s="70"/>
      <c r="N101" s="70">
        <v>0.15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5"/>
      <c r="B132" s="245"/>
      <c r="C132" s="204"/>
      <c r="D132" s="204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6">
        <v>45383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7">
        <v>45383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45384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45385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45386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45387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45388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45389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45390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45391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45392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45393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45394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45395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45396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45397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45398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45399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45400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45401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45402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45403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45404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45405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45406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45407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45408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45409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45410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45411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45412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2024-08-16T04:37:03Z</dcterms:modified>
</cp:coreProperties>
</file>