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A3CED22D-EE66-489C-AD90-04B44984F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<sst xmlns="http://schemas.openxmlformats.org/spreadsheetml/2006/main" count="2748" uniqueCount="409">
  <si>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</si>
  <si>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</si>
  <si>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</si>
  <si>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</si>
  <si>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</si>
  <si>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</si>
  <si>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</si>
  <si>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</si>
  <si>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</si>
  <si>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</si>
  <si>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</si>
  <si>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</si>
  <si>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</si>
  <si>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</si>
  <si>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</si>
  <si>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</si>
  <si>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</si>
  <si>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</si>
  <si>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</si>
  <si>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</si>
  <si>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</si>
  <si>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</si>
  <si>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</si>
  <si>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</si>
  <si>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</si>
  <si>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</si>
  <si>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</si>
  <si>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</si>
  <si>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</si>
  <si>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</si>
  <si>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</si>
  <si>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</si>
  <si>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</si>
  <si>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</si>
  <si>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</si>
  <si>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</si>
  <si>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</si>
  <si>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</si>
  <si>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</si>
  <si>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</si>
  <si>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</si>
  <si>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</si>
  <si>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</si>
  <si>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</si>
  <si>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</si>
  <si>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</si>
  <si>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</si>
  <si>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</si>
  <si>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</si>
  <si>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</si>
  <si>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</si>
  <si>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</si>
  <si>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</si>
  <si>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</si>
  <si>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</si>
  <si>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</si>
  <si>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</si>
  <si>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</si>
  <si>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</si>
  <si>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</si>
  <si>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</si>
  <si>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</si>
  <si>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</si>
  <si>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</si>
  <si>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</si>
  <si>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</si>
  <si>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</si>
  <si>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</si>
  <si>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</si>
  <si>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</si>
  <si>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</si>
  <si>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</si>
  <si>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</si>
  <si>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</si>
  <si>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</si>
  <si>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</si>
  <si>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</si>
  <si>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</si>
  <si>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</si>
  <si>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</si>
  <si>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</si>
  <si>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</si>
  <si>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</si>
  <si>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</si>
  <si>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</si>
  <si>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</si>
  <si>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</si>
  <si>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</si>
  <si>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</si>
  <si>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</si>
  <si>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</si>
  <si>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</si>
  <si>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</si>
  <si>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</si>
  <si>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</si>
  <si>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</si>
  <si>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</si>
  <si>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</si>
  <si>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</si>
  <si>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</si>
  <si>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</si>
  <si>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</si>
  <si>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</si>
  <si>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</si>
  <si>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</si>
  <si>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</si>
  <si>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</si>
  <si>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</si>
  <si>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</si>
  <si>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</si>
  <si>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</si>
  <si>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</si>
  <si>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</si>
  <si>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</si>
  <si>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</si>
  <si>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</si>
  <si>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</si>
  <si>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</si>
  <si>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</si>
  <si>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</si>
  <si>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</si>
  <si>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</si>
  <si>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</si>
  <si>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</si>
  <si>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</si>
  <si>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</si>
  <si>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</si>
  <si>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</si>
  <si>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</si>
  <si>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</si>
  <si>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</si>
  <si>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</si>
  <si>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</si>
  <si>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</si>
  <si>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</si>
  <si>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</si>
  <si>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</si>
  <si>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</si>
  <si>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</si>
  <si>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</si>
  <si>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</si>
  <si>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</si>
  <si>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</si>
  <si>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</si>
  <si>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</si>
  <si>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</si>
  <si>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</si>
  <si>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</si>
  <si>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</si>
  <si>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</si>
  <si>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</si>
  <si>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</si>
  <si>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</si>
  <si>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</si>
  <si>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</si>
  <si>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</si>
  <si>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</si>
  <si>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</si>
  <si>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</si>
  <si>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</si>
  <si>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</si>
  <si>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</si>
  <si>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</si>
  <si>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</si>
  <si>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</si>
  <si>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</si>
  <si>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</si>
  <si>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</si>
  <si>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</si>
  <si>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</si>
  <si>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</si>
  <si>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</si>
  <si>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</si>
  <si>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</si>
  <si>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</si>
  <si>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</si>
  <si>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</si>
  <si>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</si>
  <si>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</si>
  <si>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</si>
  <si>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</si>
  <si>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</si>
  <si>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</si>
  <si>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</si>
  <si>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</si>
  <si>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</si>
  <si>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</si>
  <si>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</si>
  <si>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</si>
  <si>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</si>
  <si>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</si>
  <si>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</si>
  <si>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</si>
  <si>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</si>
  <si>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</si>
  <si>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</si>
  <si>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</si>
  <si>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</si>
  <si>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</si>
  <si>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</si>
  <si>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</si>
  <si>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</si>
  <si>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</si>
  <si>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</si>
  <si>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</si>
  <si>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</si>
  <si>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</si>
  <si>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</si>
  <si>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</si>
  <si>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</si>
  <si>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</si>
  <si>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</si>
  <si>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</si>
  <si>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</si>
  <si>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</si>
  <si>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</si>
  <si>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</si>
  <si>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</si>
  <si>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</si>
  <si>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</si>
  <si>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</si>
  <si>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</si>
  <si>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</si>
  <si>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</si>
  <si>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</si>
  <si>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</si>
  <si>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</si>
  <si>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</si>
  <si>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</si>
  <si>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</si>
  <si>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</si>
  <si>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</si>
  <si>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</si>
  <si>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</si>
  <si>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</si>
  <si>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</si>
  <si>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</si>
  <si>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</si>
  <si>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</si>
  <si>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</si>
  <si>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</si>
  <si>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</si>
  <si>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</si>
  <si>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</si>
  <si>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</si>
  <si>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</si>
  <si>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</si>
  <si>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</si>
  <si>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</si>
  <si>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</si>
  <si>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</si>
  <si>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</si>
  <si>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</si>
  <si>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</si>
  <si>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</si>
  <si>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</si>
  <si>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</si>
  <si>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</si>
  <si>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</si>
  <si>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</si>
  <si>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</si>
  <si>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</si>
  <si>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</si>
  <si>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</si>
  <si>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</si>
  <si>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</si>
  <si>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</si>
  <si>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</si>
  <si>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</si>
  <si>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</si>
  <si>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</si>
  <si>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</si>
  <si>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</si>
  <si>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</si>
  <si>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</si>
  <si>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</si>
  <si>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</si>
  <si>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</si>
  <si>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</si>
  <si>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</si>
  <si>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</si>
  <si>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</si>
  <si>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</si>
  <si>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</si>
  <si>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</si>
  <si>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</si>
  <si>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</si>
  <si>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</si>
  <si>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</si>
  <si>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</si>
  <si>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</si>
  <si>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</si>
  <si>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</si>
  <si>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</si>
  <si>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</si>
  <si>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</si>
  <si>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</si>
  <si>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</si>
  <si>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</si>
  <si>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</si>
  <si>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</si>
  <si>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</si>
  <si>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</si>
  <si>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</si>
  <si>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</si>
  <si>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</si>
  <si>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</si>
  <si>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</si>
  <si>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</si>
  <si>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</si>
  <si>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</si>
  <si>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</si>
  <si>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</si>
  <si>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</si>
  <si>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</si>
  <si>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</si>
  <si>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</si>
  <si>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</si>
  <si>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</si>
  <si>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</si>
  <si>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</si>
  <si>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</si>
  <si>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</si>
  <si>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</si>
  <si>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</si>
  <si>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</si>
  <si>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</si>
  <si>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</si>
  <si>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</si>
  <si>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</si>
  <si>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</si>
  <si>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</si>
  <si>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</si>
  <si>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</si>
  <si>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</si>
  <si>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</si>
  <si>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</si>
  <si>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</si>
  <si>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</si>
  <si>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</si>
  <si>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</si>
  <si>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</si>
  <si>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</si>
  <si>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</si>
  <si>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</si>
  <si>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</si>
  <si>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</si>
  <si>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</si>
  <si>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</si>
  <si>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</si>
  <si>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</si>
  <si>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</si>
  <si>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</si>
  <si>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</si>
  <si>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</si>
  <si>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</si>
  <si>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</si>
  <si>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</si>
  <si>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</si>
  <si>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</si>
  <si>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</si>
  <si>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</si>
  <si>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</si>
  <si>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</si>
  <si>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</si>
  <si>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</si>
  <si>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</si>
  <si>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</si>
  <si>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</si>
  <si>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</si>
  <si>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</si>
  <si>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</si>
  <si>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</si>
  <si>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</si>
  <si>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</si>
  <si>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</si>
  <si>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</si>
  <si>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</si>
  <si>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</si>
  <si>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</si>
  <si>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</si>
  <si>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</si>
  <si>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</si>
  <si>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</si>
  <si>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</si>
  <si>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</si>
  <si>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</si>
  <si>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</si>
  <si>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</si>
  <si>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</si>
  <si>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</si>
  <si>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</si>
  <si>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</si>
  <si>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</si>
  <si>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2025/03/04</t>
  </si>
  <si>
    <t>09:50</t>
  </si>
  <si>
    <t>09:35</t>
  </si>
  <si>
    <t>10:12</t>
  </si>
  <si>
    <t>09:15</t>
  </si>
  <si>
    <t>10:50</t>
  </si>
  <si>
    <t>10:30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</si>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</sst>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2"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zoomScaleNormal="100" zoomScaleSheetLayoutView="100" workbookViewId="0">
      <selection activeCell="L34" sqref="L34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01">
        <f>EDATE(演算タグ!B1,-3)</f>
        <v>45627</v>
      </c>
      <c r="B2" s="201"/>
      <c r="C2" s="202">
        <f>演算タグ!B1</f>
        <v>45717</v>
      </c>
      <c r="D2" s="202"/>
    </row>
    <row r="3" spans="1:15" ht="9.9499999999999993" customHeight="1" thickBot="1"/>
    <row r="4" spans="1:15" ht="11.1" customHeight="1">
      <c r="A4" s="35"/>
      <c r="B4" s="36"/>
      <c r="C4" s="37" t="s">
        <v>87</v>
      </c>
      <c r="D4" s="203" t="s">
        <v>349</v>
      </c>
      <c r="E4" s="219" t="s">
        <v>352</v>
      </c>
      <c r="F4" s="217" t="s">
        <v>354</v>
      </c>
      <c r="G4" s="205" t="s">
        <v>358</v>
      </c>
      <c r="H4" s="215" t="s">
        <v>361</v>
      </c>
      <c r="I4" s="205" t="s">
        <v>364</v>
      </c>
      <c r="J4" s="215"/>
      <c r="K4" s="205"/>
      <c r="L4" s="215"/>
      <c r="M4" s="205"/>
      <c r="N4" s="225"/>
      <c r="O4" s="227"/>
    </row>
    <row r="5" spans="1:15" ht="11.1" customHeight="1">
      <c r="A5" s="38"/>
      <c r="B5" s="39"/>
      <c r="C5" s="40"/>
      <c r="D5" s="204"/>
      <c r="E5" s="220"/>
      <c r="F5" s="218"/>
      <c r="G5" s="206"/>
      <c r="H5" s="216"/>
      <c r="I5" s="206"/>
      <c r="J5" s="216"/>
      <c r="K5" s="206"/>
      <c r="L5" s="216"/>
      <c r="M5" s="206"/>
      <c r="N5" s="226"/>
      <c r="O5" s="228"/>
    </row>
    <row r="6" spans="1:15" ht="11.1" customHeight="1">
      <c r="A6" s="38"/>
      <c r="B6" s="41"/>
      <c r="C6" s="42" t="s">
        <v>88</v>
      </c>
      <c r="D6" s="211" t="s">
        <v>350</v>
      </c>
      <c r="E6" s="213" t="s">
        <v>382</v>
      </c>
      <c r="F6" s="209" t="s">
        <v>355</v>
      </c>
      <c r="G6" s="207" t="s">
        <v>359</v>
      </c>
      <c r="H6" s="209" t="s">
        <v>362</v>
      </c>
      <c r="I6" s="207" t="s">
        <v>365</v>
      </c>
      <c r="J6" s="209"/>
      <c r="K6" s="207"/>
      <c r="L6" s="223"/>
      <c r="M6" s="221"/>
      <c r="N6" s="229"/>
      <c r="O6" s="231"/>
    </row>
    <row r="7" spans="1:15" ht="11.1" customHeight="1" thickBot="1">
      <c r="A7" s="45" t="s">
        <v>85</v>
      </c>
      <c r="B7" s="46" t="s">
        <v>86</v>
      </c>
      <c r="C7" s="47"/>
      <c r="D7" s="212"/>
      <c r="E7" s="214"/>
      <c r="F7" s="210"/>
      <c r="G7" s="208"/>
      <c r="H7" s="210"/>
      <c r="I7" s="208"/>
      <c r="J7" s="210"/>
      <c r="K7" s="208"/>
      <c r="L7" s="224"/>
      <c r="M7" s="222"/>
      <c r="N7" s="230"/>
      <c r="O7" s="232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2"/>
      <c r="L9" s="152"/>
      <c r="M9" s="152"/>
      <c r="N9" s="184"/>
      <c r="O9" s="197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386</v>
      </c>
      <c r="E11" s="68" t="s">
        <v>386</v>
      </c>
      <c r="F11" s="68" t="s">
        <v>386</v>
      </c>
      <c r="G11" s="68" t="s">
        <v>386</v>
      </c>
      <c r="H11" s="68" t="s">
        <v>386</v>
      </c>
      <c r="I11" s="68" t="s">
        <v>386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387</v>
      </c>
      <c r="E12" s="68" t="s">
        <v>387</v>
      </c>
      <c r="F12" s="68" t="s">
        <v>387</v>
      </c>
      <c r="G12" s="68" t="s">
        <v>387</v>
      </c>
      <c r="H12" s="68" t="s">
        <v>387</v>
      </c>
      <c r="I12" s="68" t="s">
        <v>387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7</v>
      </c>
      <c r="E13" s="70">
        <v>8.5</v>
      </c>
      <c r="F13" s="70">
        <v>5.5</v>
      </c>
      <c r="G13" s="70">
        <v>6.5</v>
      </c>
      <c r="H13" s="70">
        <v>5.2</v>
      </c>
      <c r="I13" s="70">
        <v>5.2</v>
      </c>
      <c r="J13" s="70"/>
      <c r="K13" s="70"/>
      <c r="L13" s="70"/>
      <c r="M13" s="70"/>
      <c r="N13" s="185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11.3</v>
      </c>
      <c r="E14" s="77">
        <v>10.1</v>
      </c>
      <c r="F14" s="77">
        <v>9.1</v>
      </c>
      <c r="G14" s="77">
        <v>14.6</v>
      </c>
      <c r="H14" s="77">
        <v>5.6</v>
      </c>
      <c r="I14" s="77">
        <v>6.2</v>
      </c>
      <c r="J14" s="77"/>
      <c r="K14" s="77"/>
      <c r="L14" s="77"/>
      <c r="M14" s="77"/>
      <c r="N14" s="186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7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88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4"/>
      <c r="K19" s="94"/>
      <c r="L19" s="94"/>
      <c r="M19" s="94"/>
      <c r="N19" s="189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0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0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0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0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0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6"/>
      <c r="K25" s="96"/>
      <c r="L25" s="96"/>
      <c r="M25" s="96"/>
      <c r="N25" s="190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0.4</v>
      </c>
      <c r="E26" s="98">
        <v>0.33</v>
      </c>
      <c r="F26" s="98">
        <v>0.54</v>
      </c>
      <c r="G26" s="98">
        <v>0.42</v>
      </c>
      <c r="H26" s="98">
        <v>0.14000000000000001</v>
      </c>
      <c r="I26" s="98">
        <v>0.15</v>
      </c>
      <c r="J26" s="98"/>
      <c r="K26" s="98"/>
      <c r="L26" s="98"/>
      <c r="M26" s="98"/>
      <c r="N26" s="191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>
        <v>0.05</v>
      </c>
      <c r="E27" s="98">
        <v>0.05</v>
      </c>
      <c r="F27" s="98">
        <v>7.0000000000000007E-2</v>
      </c>
      <c r="G27" s="98">
        <v>7.0000000000000007E-2</v>
      </c>
      <c r="H27" s="98" t="s">
        <v>402</v>
      </c>
      <c r="I27" s="98" t="s">
        <v>402</v>
      </c>
      <c r="J27" s="98"/>
      <c r="K27" s="98"/>
      <c r="L27" s="98"/>
      <c r="M27" s="98"/>
      <c r="N27" s="191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1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/>
      <c r="K29" s="92"/>
      <c r="L29" s="92"/>
      <c r="M29" s="92"/>
      <c r="N29" s="188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404</v>
      </c>
      <c r="E30" s="96" t="s">
        <v>404</v>
      </c>
      <c r="F30" s="96" t="s">
        <v>404</v>
      </c>
      <c r="G30" s="96" t="s">
        <v>404</v>
      </c>
      <c r="H30" s="96" t="s">
        <v>404</v>
      </c>
      <c r="I30" s="96" t="s">
        <v>404</v>
      </c>
      <c r="J30" s="96"/>
      <c r="K30" s="96"/>
      <c r="L30" s="96"/>
      <c r="M30" s="96"/>
      <c r="N30" s="190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/>
      <c r="K31" s="96"/>
      <c r="L31" s="96"/>
      <c r="M31" s="96"/>
      <c r="N31" s="190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404</v>
      </c>
      <c r="E32" s="96" t="s">
        <v>404</v>
      </c>
      <c r="F32" s="96" t="s">
        <v>404</v>
      </c>
      <c r="G32" s="96" t="s">
        <v>404</v>
      </c>
      <c r="H32" s="96" t="s">
        <v>404</v>
      </c>
      <c r="I32" s="96" t="s">
        <v>404</v>
      </c>
      <c r="J32" s="96"/>
      <c r="K32" s="96"/>
      <c r="L32" s="96"/>
      <c r="M32" s="96"/>
      <c r="N32" s="190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404</v>
      </c>
      <c r="E33" s="96" t="s">
        <v>404</v>
      </c>
      <c r="F33" s="96" t="s">
        <v>404</v>
      </c>
      <c r="G33" s="96" t="s">
        <v>404</v>
      </c>
      <c r="H33" s="96" t="s">
        <v>404</v>
      </c>
      <c r="I33" s="96" t="s">
        <v>404</v>
      </c>
      <c r="J33" s="96"/>
      <c r="K33" s="96"/>
      <c r="L33" s="96"/>
      <c r="M33" s="96"/>
      <c r="N33" s="190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404</v>
      </c>
      <c r="E34" s="96" t="s">
        <v>404</v>
      </c>
      <c r="F34" s="96" t="s">
        <v>404</v>
      </c>
      <c r="G34" s="96" t="s">
        <v>404</v>
      </c>
      <c r="H34" s="96" t="s">
        <v>404</v>
      </c>
      <c r="I34" s="96" t="s">
        <v>404</v>
      </c>
      <c r="J34" s="96"/>
      <c r="K34" s="96"/>
      <c r="L34" s="96"/>
      <c r="M34" s="96"/>
      <c r="N34" s="190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404</v>
      </c>
      <c r="E35" s="96" t="s">
        <v>404</v>
      </c>
      <c r="F35" s="96" t="s">
        <v>404</v>
      </c>
      <c r="G35" s="96" t="s">
        <v>404</v>
      </c>
      <c r="H35" s="96" t="s">
        <v>404</v>
      </c>
      <c r="I35" s="96" t="s">
        <v>404</v>
      </c>
      <c r="J35" s="96"/>
      <c r="K35" s="96"/>
      <c r="L35" s="96"/>
      <c r="M35" s="96"/>
      <c r="N35" s="190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 t="s">
        <v>402</v>
      </c>
      <c r="E36" s="98" t="s">
        <v>402</v>
      </c>
      <c r="F36" s="98">
        <v>0.06</v>
      </c>
      <c r="G36" s="98" t="s">
        <v>402</v>
      </c>
      <c r="H36" s="98" t="s">
        <v>402</v>
      </c>
      <c r="I36" s="98" t="s">
        <v>402</v>
      </c>
      <c r="J36" s="98"/>
      <c r="K36" s="98"/>
      <c r="L36" s="98"/>
      <c r="M36" s="98"/>
      <c r="N36" s="191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0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404</v>
      </c>
      <c r="E38" s="96" t="s">
        <v>404</v>
      </c>
      <c r="F38" s="96">
        <v>5.0000000000000001E-3</v>
      </c>
      <c r="G38" s="96">
        <v>3.0000000000000001E-3</v>
      </c>
      <c r="H38" s="96">
        <v>2E-3</v>
      </c>
      <c r="I38" s="96">
        <v>6.0000000000000001E-3</v>
      </c>
      <c r="J38" s="96"/>
      <c r="K38" s="96"/>
      <c r="L38" s="96"/>
      <c r="M38" s="96"/>
      <c r="N38" s="190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0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404</v>
      </c>
      <c r="E40" s="96" t="s">
        <v>404</v>
      </c>
      <c r="F40" s="96" t="s">
        <v>404</v>
      </c>
      <c r="G40" s="96" t="s">
        <v>404</v>
      </c>
      <c r="H40" s="96" t="s">
        <v>404</v>
      </c>
      <c r="I40" s="96" t="s">
        <v>404</v>
      </c>
      <c r="J40" s="96"/>
      <c r="K40" s="96"/>
      <c r="L40" s="96"/>
      <c r="M40" s="96"/>
      <c r="N40" s="190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6"/>
      <c r="K41" s="96"/>
      <c r="L41" s="96"/>
      <c r="M41" s="96"/>
      <c r="N41" s="190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404</v>
      </c>
      <c r="E42" s="96">
        <v>1E-3</v>
      </c>
      <c r="F42" s="96">
        <v>6.0000000000000001E-3</v>
      </c>
      <c r="G42" s="96">
        <v>5.0000000000000001E-3</v>
      </c>
      <c r="H42" s="96">
        <v>2E-3</v>
      </c>
      <c r="I42" s="96">
        <v>8.0000000000000002E-3</v>
      </c>
      <c r="J42" s="96"/>
      <c r="K42" s="96"/>
      <c r="L42" s="96"/>
      <c r="M42" s="96"/>
      <c r="N42" s="190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0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404</v>
      </c>
      <c r="E44" s="96">
        <v>1E-3</v>
      </c>
      <c r="F44" s="96">
        <v>1E-3</v>
      </c>
      <c r="G44" s="96">
        <v>2E-3</v>
      </c>
      <c r="H44" s="96" t="s">
        <v>404</v>
      </c>
      <c r="I44" s="96">
        <v>2E-3</v>
      </c>
      <c r="J44" s="96"/>
      <c r="K44" s="96"/>
      <c r="L44" s="96"/>
      <c r="M44" s="96"/>
      <c r="N44" s="190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404</v>
      </c>
      <c r="E45" s="96" t="s">
        <v>404</v>
      </c>
      <c r="F45" s="96" t="s">
        <v>404</v>
      </c>
      <c r="G45" s="96" t="s">
        <v>404</v>
      </c>
      <c r="H45" s="96" t="s">
        <v>404</v>
      </c>
      <c r="I45" s="96" t="s">
        <v>404</v>
      </c>
      <c r="J45" s="96"/>
      <c r="K45" s="96"/>
      <c r="L45" s="96"/>
      <c r="M45" s="96"/>
      <c r="N45" s="190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0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0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1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1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0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5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0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5.7</v>
      </c>
      <c r="E53" s="70">
        <v>4.5999999999999996</v>
      </c>
      <c r="F53" s="70">
        <v>6.5</v>
      </c>
      <c r="G53" s="70">
        <v>5.0999999999999996</v>
      </c>
      <c r="H53" s="70">
        <v>1.9</v>
      </c>
      <c r="I53" s="70">
        <v>2</v>
      </c>
      <c r="J53" s="70"/>
      <c r="K53" s="70"/>
      <c r="L53" s="70"/>
      <c r="M53" s="70"/>
      <c r="N53" s="185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5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1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2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2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6"/>
      <c r="K59" s="96"/>
      <c r="L59" s="96"/>
      <c r="M59" s="96"/>
      <c r="N59" s="190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88"/>
      <c r="O60" s="162"/>
    </row>
    <row r="61" spans="1:15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 t="s">
        <v>405</v>
      </c>
      <c r="F61" s="70">
        <v>0.9</v>
      </c>
      <c r="G61" s="70">
        <v>0.3</v>
      </c>
      <c r="H61" s="70">
        <v>0.5</v>
      </c>
      <c r="I61" s="70">
        <v>0.3</v>
      </c>
      <c r="J61" s="70"/>
      <c r="K61" s="70"/>
      <c r="L61" s="70"/>
      <c r="M61" s="70"/>
      <c r="N61" s="185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7.4</v>
      </c>
      <c r="F62" s="70">
        <v>7.3</v>
      </c>
      <c r="G62" s="70">
        <v>7.7</v>
      </c>
      <c r="H62" s="70">
        <v>7.2</v>
      </c>
      <c r="I62" s="70">
        <v>7.6</v>
      </c>
      <c r="J62" s="70"/>
      <c r="K62" s="70"/>
      <c r="L62" s="70"/>
      <c r="M62" s="70"/>
      <c r="N62" s="185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406</v>
      </c>
      <c r="E63" s="68" t="s">
        <v>406</v>
      </c>
      <c r="F63" s="68" t="s">
        <v>406</v>
      </c>
      <c r="G63" s="68" t="s">
        <v>406</v>
      </c>
      <c r="H63" s="68" t="s">
        <v>406</v>
      </c>
      <c r="I63" s="68" t="s">
        <v>406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406</v>
      </c>
      <c r="E64" s="68" t="s">
        <v>406</v>
      </c>
      <c r="F64" s="68" t="s">
        <v>406</v>
      </c>
      <c r="G64" s="68" t="s">
        <v>406</v>
      </c>
      <c r="H64" s="68" t="s">
        <v>406</v>
      </c>
      <c r="I64" s="68" t="s">
        <v>406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407</v>
      </c>
      <c r="E65" s="70" t="s">
        <v>407</v>
      </c>
      <c r="F65" s="70" t="s">
        <v>407</v>
      </c>
      <c r="G65" s="70" t="s">
        <v>407</v>
      </c>
      <c r="H65" s="70">
        <v>0.9</v>
      </c>
      <c r="I65" s="70" t="s">
        <v>407</v>
      </c>
      <c r="J65" s="70"/>
      <c r="K65" s="70"/>
      <c r="L65" s="70"/>
      <c r="M65" s="70"/>
      <c r="N65" s="185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408</v>
      </c>
      <c r="E66" s="109" t="s">
        <v>408</v>
      </c>
      <c r="F66" s="109" t="s">
        <v>408</v>
      </c>
      <c r="G66" s="109" t="s">
        <v>408</v>
      </c>
      <c r="H66" s="109" t="s">
        <v>408</v>
      </c>
      <c r="I66" s="109" t="s">
        <v>408</v>
      </c>
      <c r="J66" s="109"/>
      <c r="K66" s="109"/>
      <c r="L66" s="109"/>
      <c r="M66" s="109"/>
      <c r="N66" s="193"/>
      <c r="O66" s="167"/>
    </row>
    <row r="67" spans="1:15" ht="11.1" customHeight="1" thickBot="1">
      <c r="B67" s="111"/>
      <c r="C67" s="33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1.1" customHeight="1" thickTop="1">
      <c r="A68" s="199">
        <f>EDATE(演算タグ!B1,-3)</f>
        <v>45627</v>
      </c>
      <c r="B68" s="199"/>
      <c r="C68" s="200">
        <f>演算タグ!B1</f>
        <v>45717</v>
      </c>
      <c r="D68" s="200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0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88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0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/>
      <c r="K73" s="92"/>
      <c r="L73" s="92"/>
      <c r="M73" s="92"/>
      <c r="N73" s="188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404</v>
      </c>
      <c r="E74" s="96" t="s">
        <v>404</v>
      </c>
      <c r="F74" s="96" t="s">
        <v>404</v>
      </c>
      <c r="G74" s="96" t="s">
        <v>404</v>
      </c>
      <c r="H74" s="96" t="s">
        <v>404</v>
      </c>
      <c r="I74" s="96" t="s">
        <v>404</v>
      </c>
      <c r="J74" s="96"/>
      <c r="K74" s="96"/>
      <c r="L74" s="96"/>
      <c r="M74" s="96"/>
      <c r="N74" s="190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0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0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0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5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0.6</v>
      </c>
      <c r="E81" s="70">
        <v>0.6</v>
      </c>
      <c r="F81" s="70">
        <v>0.6</v>
      </c>
      <c r="G81" s="70">
        <v>0.6</v>
      </c>
      <c r="H81" s="70">
        <v>0.6</v>
      </c>
      <c r="I81" s="70">
        <v>0.6</v>
      </c>
      <c r="J81" s="70"/>
      <c r="K81" s="70"/>
      <c r="L81" s="70"/>
      <c r="M81" s="70"/>
      <c r="N81" s="185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5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0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5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404</v>
      </c>
      <c r="E85" s="96" t="s">
        <v>404</v>
      </c>
      <c r="F85" s="96" t="s">
        <v>404</v>
      </c>
      <c r="G85" s="96" t="s">
        <v>404</v>
      </c>
      <c r="H85" s="96" t="s">
        <v>404</v>
      </c>
      <c r="I85" s="96" t="s">
        <v>404</v>
      </c>
      <c r="J85" s="96"/>
      <c r="K85" s="96"/>
      <c r="L85" s="96"/>
      <c r="M85" s="96"/>
      <c r="N85" s="190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404</v>
      </c>
      <c r="E86" s="96" t="s">
        <v>404</v>
      </c>
      <c r="F86" s="96" t="s">
        <v>404</v>
      </c>
      <c r="G86" s="96" t="s">
        <v>404</v>
      </c>
      <c r="H86" s="96" t="s">
        <v>404</v>
      </c>
      <c r="I86" s="96" t="s">
        <v>404</v>
      </c>
      <c r="J86" s="96"/>
      <c r="K86" s="96"/>
      <c r="L86" s="96"/>
      <c r="M86" s="96"/>
      <c r="N86" s="190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5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408</v>
      </c>
      <c r="E90" s="70" t="s">
        <v>408</v>
      </c>
      <c r="F90" s="70" t="s">
        <v>408</v>
      </c>
      <c r="G90" s="70" t="s">
        <v>408</v>
      </c>
      <c r="H90" s="70" t="s">
        <v>408</v>
      </c>
      <c r="I90" s="70" t="s">
        <v>408</v>
      </c>
      <c r="J90" s="70"/>
      <c r="K90" s="70"/>
      <c r="L90" s="70"/>
      <c r="M90" s="70"/>
      <c r="N90" s="185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7.4</v>
      </c>
      <c r="F91" s="70">
        <v>7.3</v>
      </c>
      <c r="G91" s="70">
        <v>7.7</v>
      </c>
      <c r="H91" s="70">
        <v>7.2</v>
      </c>
      <c r="I91" s="70">
        <v>7.6</v>
      </c>
      <c r="J91" s="70"/>
      <c r="K91" s="70"/>
      <c r="L91" s="70"/>
      <c r="M91" s="70"/>
      <c r="N91" s="185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5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404</v>
      </c>
      <c r="E94" s="96" t="s">
        <v>404</v>
      </c>
      <c r="F94" s="96" t="s">
        <v>404</v>
      </c>
      <c r="G94" s="96" t="s">
        <v>404</v>
      </c>
      <c r="H94" s="96" t="s">
        <v>404</v>
      </c>
      <c r="I94" s="96" t="s">
        <v>404</v>
      </c>
      <c r="J94" s="96"/>
      <c r="K94" s="96"/>
      <c r="L94" s="96"/>
      <c r="M94" s="96"/>
      <c r="N94" s="190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1"/>
      <c r="O95" s="165"/>
    </row>
    <row r="96" spans="1:15" ht="11.1" customHeight="1" thickBot="1">
      <c r="A96" s="132">
        <v>27</v>
      </c>
      <c r="B96" s="133" t="s">
        <v>176</v>
      </c>
      <c r="C96" s="107" t="s">
        <v>368</v>
      </c>
      <c r="D96" s="180" t="s">
        <v>383</v>
      </c>
      <c r="E96" s="180" t="s">
        <v>383</v>
      </c>
      <c r="F96" s="180" t="s">
        <v>383</v>
      </c>
      <c r="G96" s="180" t="s">
        <v>383</v>
      </c>
      <c r="H96" s="180" t="s">
        <v>383</v>
      </c>
      <c r="I96" s="180" t="s">
        <v>383</v>
      </c>
      <c r="J96" s="180"/>
      <c r="K96" s="180"/>
      <c r="L96" s="180"/>
      <c r="M96" s="180"/>
      <c r="N96" s="194"/>
      <c r="O96" s="181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5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5"/>
      <c r="O99" s="126"/>
    </row>
    <row r="100" spans="1:15" ht="11.1" customHeight="1">
      <c r="A100" s="87">
        <v>3</v>
      </c>
      <c r="B100" s="141" t="s">
        <v>59</v>
      </c>
      <c r="C100" s="159" t="s">
        <v>370</v>
      </c>
      <c r="D100" s="70">
        <v>7.1</v>
      </c>
      <c r="E100" s="70">
        <v>7.2</v>
      </c>
      <c r="F100" s="70">
        <v>8.6999999999999993</v>
      </c>
      <c r="G100" s="70">
        <v>9.5</v>
      </c>
      <c r="H100" s="70">
        <v>4.7</v>
      </c>
      <c r="I100" s="70">
        <v>4.5999999999999996</v>
      </c>
      <c r="J100" s="70"/>
      <c r="K100" s="70"/>
      <c r="L100" s="70"/>
      <c r="M100" s="70"/>
      <c r="N100" s="185"/>
      <c r="O100" s="126"/>
    </row>
    <row r="101" spans="1:15" ht="11.1" customHeight="1">
      <c r="A101" s="87">
        <v>4</v>
      </c>
      <c r="B101" s="141" t="s">
        <v>219</v>
      </c>
      <c r="C101" s="159" t="s">
        <v>368</v>
      </c>
      <c r="D101" s="98">
        <v>0.4</v>
      </c>
      <c r="E101" s="98">
        <v>0.33</v>
      </c>
      <c r="F101" s="98">
        <v>0.54</v>
      </c>
      <c r="G101" s="98">
        <v>0.42</v>
      </c>
      <c r="H101" s="98">
        <v>0.14000000000000001</v>
      </c>
      <c r="I101" s="98">
        <v>0.15</v>
      </c>
      <c r="J101" s="98"/>
      <c r="K101" s="98"/>
      <c r="L101" s="98"/>
      <c r="M101" s="98"/>
      <c r="N101" s="191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96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199">
        <f>EDATE(演算タグ!B1,-3)</f>
        <v>45627</v>
      </c>
      <c r="B130" s="199"/>
      <c r="C130" s="200">
        <f>演算タグ!B1</f>
        <v>45717</v>
      </c>
      <c r="D130" s="200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J4:J5"/>
    <mergeCell ref="M6:M7"/>
    <mergeCell ref="L6:L7"/>
    <mergeCell ref="M4:M5"/>
    <mergeCell ref="L4:L5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H17 O17">
    <cfRule type="beginsWith" dxfId="201" priority="1165" operator="beginsWith" text="検出">
      <formula>LEFT(D17,LEN("検出"))="検出"</formula>
    </cfRule>
  </conditionalFormatting>
  <conditionalFormatting sqref="D63:I63">
    <cfRule type="containsText" dxfId="200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99" priority="1329" operator="notContains" text="異常なし">
      <formula>ISERROR(SEARCH("異常なし",D64))</formula>
    </cfRule>
  </conditionalFormatting>
  <conditionalFormatting sqref="F21">
    <cfRule type="containsText" dxfId="198" priority="1628" operator="containsText" text="0.001未満">
      <formula>NOT(ISERROR(SEARCH("0.001未満",F21)))</formula>
    </cfRule>
  </conditionalFormatting>
  <conditionalFormatting sqref="G21">
    <cfRule type="containsText" dxfId="197" priority="1602" operator="containsText" text="0.001未満">
      <formula>NOT(ISERROR(SEARCH("0.001未満",G21)))</formula>
    </cfRule>
  </conditionalFormatting>
  <conditionalFormatting sqref="D21">
    <cfRule type="containsText" dxfId="196" priority="1601" operator="containsText" text="0.001未満">
      <formula>NOT(ISERROR(SEARCH("0.001未満",D21)))</formula>
    </cfRule>
  </conditionalFormatting>
  <conditionalFormatting sqref="E21">
    <cfRule type="containsText" dxfId="195" priority="1600" operator="containsText" text="0.001未満">
      <formula>NOT(ISERROR(SEARCH("0.001未満",E21)))</formula>
    </cfRule>
  </conditionalFormatting>
  <conditionalFormatting sqref="H21">
    <cfRule type="containsText" dxfId="194" priority="1599" operator="containsText" text="0.001未満">
      <formula>NOT(ISERROR(SEARCH("0.001未満",H21)))</formula>
    </cfRule>
  </conditionalFormatting>
  <conditionalFormatting sqref="O21">
    <cfRule type="containsText" dxfId="193" priority="1590" operator="containsText" text="0.001未満">
      <formula>NOT(ISERROR(SEARCH("0.001未満",O21)))</formula>
    </cfRule>
  </conditionalFormatting>
  <conditionalFormatting sqref="D104:H104 O104">
    <cfRule type="beginsWith" dxfId="192" priority="1331" operator="beginsWith" text="検出">
      <formula>LEFT(D104,LEN("検出"))="検出"</formula>
    </cfRule>
  </conditionalFormatting>
  <conditionalFormatting sqref="D105:H105 O105">
    <cfRule type="beginsWith" dxfId="191" priority="1330" operator="beginsWith" text="検出">
      <formula>LEFT(D105,LEN("検出"))="検出"</formula>
    </cfRule>
  </conditionalFormatting>
  <conditionalFormatting sqref="G21">
    <cfRule type="containsText" dxfId="190" priority="1328" operator="containsText" text="0.001未満">
      <formula>NOT(ISERROR(SEARCH("0.001未満",G21)))</formula>
    </cfRule>
  </conditionalFormatting>
  <conditionalFormatting sqref="G21">
    <cfRule type="containsText" dxfId="189" priority="1327" operator="containsText" text="0.001未満">
      <formula>NOT(ISERROR(SEARCH("0.001未満",G21)))</formula>
    </cfRule>
  </conditionalFormatting>
  <conditionalFormatting sqref="D21">
    <cfRule type="containsText" dxfId="188" priority="1326" operator="containsText" text="0.001未満">
      <formula>NOT(ISERROR(SEARCH("0.001未満",D21)))</formula>
    </cfRule>
  </conditionalFormatting>
  <conditionalFormatting sqref="E21">
    <cfRule type="containsText" dxfId="187" priority="1325" operator="containsText" text="0.001未満">
      <formula>NOT(ISERROR(SEARCH("0.001未満",E21)))</formula>
    </cfRule>
  </conditionalFormatting>
  <conditionalFormatting sqref="H21">
    <cfRule type="containsText" dxfId="186" priority="1324" operator="containsText" text="0.001未満">
      <formula>NOT(ISERROR(SEARCH("0.001未満",H21)))</formula>
    </cfRule>
  </conditionalFormatting>
  <conditionalFormatting sqref="H21">
    <cfRule type="containsText" dxfId="185" priority="1323" operator="containsText" text="0.001未満">
      <formula>NOT(ISERROR(SEARCH("0.001未満",H21)))</formula>
    </cfRule>
  </conditionalFormatting>
  <conditionalFormatting sqref="H21">
    <cfRule type="containsText" dxfId="184" priority="1322" operator="containsText" text="0.001未満">
      <formula>NOT(ISERROR(SEARCH("0.001未満",H21)))</formula>
    </cfRule>
  </conditionalFormatting>
  <conditionalFormatting sqref="I17">
    <cfRule type="beginsWith" dxfId="183" priority="1137" operator="beginsWith" text="検出">
      <formula>LEFT(I17,LEN("検出"))="検出"</formula>
    </cfRule>
  </conditionalFormatting>
  <conditionalFormatting sqref="I21">
    <cfRule type="containsText" dxfId="182" priority="1168" operator="containsText" text="0.001未満">
      <formula>NOT(ISERROR(SEARCH("0.001未満",I21)))</formula>
    </cfRule>
  </conditionalFormatting>
  <conditionalFormatting sqref="I104">
    <cfRule type="beginsWith" dxfId="181" priority="1140" operator="beginsWith" text="検出">
      <formula>LEFT(I104,LEN("検出"))="検出"</formula>
    </cfRule>
  </conditionalFormatting>
  <conditionalFormatting sqref="I105">
    <cfRule type="beginsWith" dxfId="180" priority="1139" operator="beginsWith" text="検出">
      <formula>LEFT(I105,LEN("検出"))="検出"</formula>
    </cfRule>
  </conditionalFormatting>
  <conditionalFormatting sqref="I21">
    <cfRule type="containsText" dxfId="179" priority="1150" operator="containsText" text="0.001未満">
      <formula>NOT(ISERROR(SEARCH("0.001未満",I21)))</formula>
    </cfRule>
  </conditionalFormatting>
  <conditionalFormatting sqref="I21">
    <cfRule type="containsText" dxfId="178" priority="1149" operator="containsText" text="0.001未満">
      <formula>NOT(ISERROR(SEARCH("0.001未満",I21)))</formula>
    </cfRule>
  </conditionalFormatting>
  <conditionalFormatting sqref="I21">
    <cfRule type="containsText" dxfId="177" priority="1146" operator="containsText" text="0.001未満">
      <formula>NOT(ISERROR(SEARCH("0.001未満",I21)))</formula>
    </cfRule>
  </conditionalFormatting>
  <conditionalFormatting sqref="J17">
    <cfRule type="beginsWith" dxfId="176" priority="954" operator="beginsWith" text="検出">
      <formula>LEFT(J17,LEN("検出"))="検出"</formula>
    </cfRule>
  </conditionalFormatting>
  <conditionalFormatting sqref="J21">
    <cfRule type="containsText" dxfId="175" priority="959" operator="containsText" text="0.001未満">
      <formula>NOT(ISERROR(SEARCH("0.001未満",J21)))</formula>
    </cfRule>
  </conditionalFormatting>
  <conditionalFormatting sqref="J104">
    <cfRule type="beginsWith" dxfId="174" priority="953" operator="beginsWith" text="検出">
      <formula>LEFT(J104,LEN("検出"))="検出"</formula>
    </cfRule>
  </conditionalFormatting>
  <conditionalFormatting sqref="J105">
    <cfRule type="beginsWith" dxfId="173" priority="952" operator="beginsWith" text="検出">
      <formula>LEFT(J105,LEN("検出"))="検出"</formula>
    </cfRule>
  </conditionalFormatting>
  <conditionalFormatting sqref="J21">
    <cfRule type="containsText" dxfId="172" priority="950" operator="containsText" text="0.001未満">
      <formula>NOT(ISERROR(SEARCH("0.001未満",J21)))</formula>
    </cfRule>
  </conditionalFormatting>
  <conditionalFormatting sqref="J21">
    <cfRule type="containsText" dxfId="171" priority="949" operator="containsText" text="0.001未満">
      <formula>NOT(ISERROR(SEARCH("0.001未満",J21)))</formula>
    </cfRule>
  </conditionalFormatting>
  <conditionalFormatting sqref="J21">
    <cfRule type="containsText" dxfId="170" priority="948" operator="containsText" text="0.001未満">
      <formula>NOT(ISERROR(SEARCH("0.001未満",J21)))</formula>
    </cfRule>
  </conditionalFormatting>
  <conditionalFormatting sqref="K17">
    <cfRule type="beginsWith" dxfId="169" priority="767" operator="beginsWith" text="検出">
      <formula>LEFT(K17,LEN("検出"))="検出"</formula>
    </cfRule>
  </conditionalFormatting>
  <conditionalFormatting sqref="K21">
    <cfRule type="containsText" dxfId="168" priority="772" operator="containsText" text="0.001未満">
      <formula>NOT(ISERROR(SEARCH("0.001未満",K21)))</formula>
    </cfRule>
  </conditionalFormatting>
  <conditionalFormatting sqref="K104">
    <cfRule type="beginsWith" dxfId="167" priority="766" operator="beginsWith" text="検出">
      <formula>LEFT(K104,LEN("検出"))="検出"</formula>
    </cfRule>
  </conditionalFormatting>
  <conditionalFormatting sqref="K105">
    <cfRule type="beginsWith" dxfId="166" priority="765" operator="beginsWith" text="検出">
      <formula>LEFT(K105,LEN("検出"))="検出"</formula>
    </cfRule>
  </conditionalFormatting>
  <conditionalFormatting sqref="K21">
    <cfRule type="containsText" dxfId="165" priority="763" operator="containsText" text="0.001未満">
      <formula>NOT(ISERROR(SEARCH("0.001未満",K21)))</formula>
    </cfRule>
  </conditionalFormatting>
  <conditionalFormatting sqref="K21">
    <cfRule type="containsText" dxfId="164" priority="762" operator="containsText" text="0.001未満">
      <formula>NOT(ISERROR(SEARCH("0.001未満",K21)))</formula>
    </cfRule>
  </conditionalFormatting>
  <conditionalFormatting sqref="K21">
    <cfRule type="containsText" dxfId="163" priority="761" operator="containsText" text="0.001未満">
      <formula>NOT(ISERROR(SEARCH("0.001未満",K21)))</formula>
    </cfRule>
  </conditionalFormatting>
  <conditionalFormatting sqref="L17">
    <cfRule type="beginsWith" dxfId="162" priority="580" operator="beginsWith" text="検出">
      <formula>LEFT(L17,LEN("検出"))="検出"</formula>
    </cfRule>
  </conditionalFormatting>
  <conditionalFormatting sqref="L21">
    <cfRule type="containsText" dxfId="161" priority="585" operator="containsText" text="0.001未満">
      <formula>NOT(ISERROR(SEARCH("0.001未満",L21)))</formula>
    </cfRule>
  </conditionalFormatting>
  <conditionalFormatting sqref="L104">
    <cfRule type="beginsWith" dxfId="160" priority="579" operator="beginsWith" text="検出">
      <formula>LEFT(L104,LEN("検出"))="検出"</formula>
    </cfRule>
  </conditionalFormatting>
  <conditionalFormatting sqref="L105">
    <cfRule type="beginsWith" dxfId="159" priority="578" operator="beginsWith" text="検出">
      <formula>LEFT(L105,LEN("検出"))="検出"</formula>
    </cfRule>
  </conditionalFormatting>
  <conditionalFormatting sqref="L21">
    <cfRule type="containsText" dxfId="158" priority="576" operator="containsText" text="0.001未満">
      <formula>NOT(ISERROR(SEARCH("0.001未満",L21)))</formula>
    </cfRule>
  </conditionalFormatting>
  <conditionalFormatting sqref="L21">
    <cfRule type="containsText" dxfId="157" priority="575" operator="containsText" text="0.001未満">
      <formula>NOT(ISERROR(SEARCH("0.001未満",L21)))</formula>
    </cfRule>
  </conditionalFormatting>
  <conditionalFormatting sqref="L21">
    <cfRule type="containsText" dxfId="156" priority="574" operator="containsText" text="0.001未満">
      <formula>NOT(ISERROR(SEARCH("0.001未満",L21)))</formula>
    </cfRule>
  </conditionalFormatting>
  <conditionalFormatting sqref="L16 D16:I105">
    <cfRule type="containsBlanks" dxfId="155" priority="570">
      <formula>LEN(TRIM(D16))=0</formula>
    </cfRule>
    <cfRule type="endsWith" dxfId="154" priority="571" operator="endsWith" text="未満">
      <formula>RIGHT(D16,LEN("未満"))="未満"</formula>
    </cfRule>
  </conditionalFormatting>
  <conditionalFormatting sqref="N17">
    <cfRule type="beginsWith" dxfId="153" priority="202" operator="beginsWith" text="検出">
      <formula>LEFT(N17,LEN("検出"))="検出"</formula>
    </cfRule>
  </conditionalFormatting>
  <conditionalFormatting sqref="N21">
    <cfRule type="containsText" dxfId="152" priority="207" operator="containsText" text="0.001未満">
      <formula>NOT(ISERROR(SEARCH("0.001未満",N21)))</formula>
    </cfRule>
  </conditionalFormatting>
  <conditionalFormatting sqref="N104">
    <cfRule type="beginsWith" dxfId="151" priority="201" operator="beginsWith" text="検出">
      <formula>LEFT(N104,LEN("検出"))="検出"</formula>
    </cfRule>
  </conditionalFormatting>
  <conditionalFormatting sqref="N105">
    <cfRule type="beginsWith" dxfId="150" priority="200" operator="beginsWith" text="検出">
      <formula>LEFT(N105,LEN("検出"))="検出"</formula>
    </cfRule>
  </conditionalFormatting>
  <conditionalFormatting sqref="N21">
    <cfRule type="containsText" dxfId="149" priority="198" operator="containsText" text="0.001未満">
      <formula>NOT(ISERROR(SEARCH("0.001未満",N21)))</formula>
    </cfRule>
  </conditionalFormatting>
  <conditionalFormatting sqref="N21">
    <cfRule type="containsText" dxfId="148" priority="197" operator="containsText" text="0.001未満">
      <formula>NOT(ISERROR(SEARCH("0.001未満",N21)))</formula>
    </cfRule>
  </conditionalFormatting>
  <conditionalFormatting sqref="N21">
    <cfRule type="containsText" dxfId="147" priority="196" operator="containsText" text="0.001未満">
      <formula>NOT(ISERROR(SEARCH("0.001未満",N21)))</formula>
    </cfRule>
  </conditionalFormatting>
  <conditionalFormatting sqref="N16">
    <cfRule type="containsBlanks" dxfId="146" priority="192">
      <formula>LEN(TRIM(N16))=0</formula>
    </cfRule>
    <cfRule type="endsWith" dxfId="145" priority="193" operator="endsWith" text="未満">
      <formula>RIGHT(N16,LEN("未満"))="未満"</formula>
    </cfRule>
  </conditionalFormatting>
  <conditionalFormatting sqref="M17">
    <cfRule type="beginsWith" dxfId="144" priority="13" operator="beginsWith" text="検出">
      <formula>LEFT(M17,LEN("検出"))="検出"</formula>
    </cfRule>
  </conditionalFormatting>
  <conditionalFormatting sqref="M21">
    <cfRule type="containsText" dxfId="143" priority="18" operator="containsText" text="0.001未満">
      <formula>NOT(ISERROR(SEARCH("0.001未満",M21)))</formula>
    </cfRule>
  </conditionalFormatting>
  <conditionalFormatting sqref="M104">
    <cfRule type="beginsWith" dxfId="142" priority="12" operator="beginsWith" text="検出">
      <formula>LEFT(M104,LEN("検出"))="検出"</formula>
    </cfRule>
  </conditionalFormatting>
  <conditionalFormatting sqref="M105">
    <cfRule type="beginsWith" dxfId="141" priority="11" operator="beginsWith" text="検出">
      <formula>LEFT(M105,LEN("検出"))="検出"</formula>
    </cfRule>
  </conditionalFormatting>
  <conditionalFormatting sqref="M21">
    <cfRule type="containsText" dxfId="140" priority="9" operator="containsText" text="0.001未満">
      <formula>NOT(ISERROR(SEARCH("0.001未満",M21)))</formula>
    </cfRule>
  </conditionalFormatting>
  <conditionalFormatting sqref="M21">
    <cfRule type="containsText" dxfId="139" priority="8" operator="containsText" text="0.001未満">
      <formula>NOT(ISERROR(SEARCH("0.001未満",M21)))</formula>
    </cfRule>
  </conditionalFormatting>
  <conditionalFormatting sqref="M21">
    <cfRule type="containsText" dxfId="138" priority="7" operator="containsText" text="0.001未満">
      <formula>NOT(ISERROR(SEARCH("0.001未満",M21)))</formula>
    </cfRule>
  </conditionalFormatting>
  <conditionalFormatting sqref="M16">
    <cfRule type="containsBlanks" dxfId="137" priority="3">
      <formula>LEN(TRIM(M16))=0</formula>
    </cfRule>
    <cfRule type="endsWith" dxfId="136" priority="4" operator="endsWith" text="未満">
      <formula>RIGHT(M16,LEN("未満"))="未満"</formula>
    </cfRule>
  </conditionalFormatting>
  <conditionalFormatting sqref="D18:O18">
    <cfRule type="containsText" dxfId="135" priority="2033" operator="containsText" text="0.0003未満">
      <formula>NOT(ISERROR(SEARCH("0.0003未満",D18)))</formula>
    </cfRule>
    <cfRule type="cellIs" dxfId="134" priority="2034" operator="greaterThan">
      <formula>#REF!</formula>
    </cfRule>
    <cfRule type="cellIs" dxfId="133" priority="2035" operator="greaterThan">
      <formula>#REF!</formula>
    </cfRule>
  </conditionalFormatting>
  <conditionalFormatting sqref="D19:O19">
    <cfRule type="containsText" dxfId="132" priority="2039" operator="containsText" text="0.00005未満">
      <formula>NOT(ISERROR(SEARCH("0.00005未満",D19)))</formula>
    </cfRule>
    <cfRule type="cellIs" dxfId="131" priority="2040" operator="greaterThan">
      <formula>#REF!</formula>
    </cfRule>
    <cfRule type="cellIs" dxfId="130" priority="2041" operator="greaterThan">
      <formula>#REF!</formula>
    </cfRule>
  </conditionalFormatting>
  <conditionalFormatting sqref="D20:O20">
    <cfRule type="containsText" dxfId="129" priority="2045" operator="containsText" text="0.001未満">
      <formula>NOT(ISERROR(SEARCH("0.001未満",D20)))</formula>
    </cfRule>
    <cfRule type="cellIs" dxfId="128" priority="2046" operator="greaterThan">
      <formula>#REF!</formula>
    </cfRule>
    <cfRule type="cellIs" dxfId="127" priority="2047" operator="greaterThan">
      <formula>#REF!</formula>
    </cfRule>
  </conditionalFormatting>
  <conditionalFormatting sqref="D21:O21">
    <cfRule type="cellIs" dxfId="126" priority="2051" operator="greaterThan">
      <formula>#REF!</formula>
    </cfRule>
    <cfRule type="cellIs" dxfId="125" priority="2052" operator="greaterThan">
      <formula>#REF!</formula>
    </cfRule>
  </conditionalFormatting>
  <conditionalFormatting sqref="D22:O22">
    <cfRule type="containsText" dxfId="124" priority="2055" operator="containsText" text="0.001未満">
      <formula>NOT(ISERROR(SEARCH("0.001未満",D22)))</formula>
    </cfRule>
    <cfRule type="cellIs" dxfId="123" priority="2056" operator="greaterThan">
      <formula>#REF!</formula>
    </cfRule>
    <cfRule type="cellIs" dxfId="122" priority="2057" operator="greaterThan">
      <formula>#REF!</formula>
    </cfRule>
  </conditionalFormatting>
  <conditionalFormatting sqref="D23:O23">
    <cfRule type="containsText" dxfId="121" priority="2061" operator="containsText" text="0.005未満">
      <formula>NOT(ISERROR(SEARCH("0.005未満",D23)))</formula>
    </cfRule>
    <cfRule type="cellIs" dxfId="120" priority="2062" operator="greaterThan">
      <formula>#REF!</formula>
    </cfRule>
    <cfRule type="cellIs" dxfId="119" priority="2063" operator="greaterThan">
      <formula>#REF!</formula>
    </cfRule>
  </conditionalFormatting>
  <conditionalFormatting sqref="D24:O24">
    <cfRule type="containsText" dxfId="118" priority="2067" operator="containsText" text="0.004未満">
      <formula>NOT(ISERROR(SEARCH("0.004未満",D24)))</formula>
    </cfRule>
    <cfRule type="cellIs" dxfId="117" priority="2068" operator="greaterThan">
      <formula>#REF!</formula>
    </cfRule>
    <cfRule type="cellIs" dxfId="116" priority="2069" operator="greaterThan">
      <formula>#REF!</formula>
    </cfRule>
  </conditionalFormatting>
  <conditionalFormatting sqref="D25:O25">
    <cfRule type="containsText" dxfId="115" priority="2073" operator="containsText" text="0.001未満">
      <formula>NOT(ISERROR(SEARCH("0.001未満",D25)))</formula>
    </cfRule>
    <cfRule type="cellIs" dxfId="114" priority="2074" operator="greaterThan">
      <formula>#REF!</formula>
    </cfRule>
    <cfRule type="cellIs" dxfId="113" priority="2075" operator="greaterThan">
      <formula>#REF!</formula>
    </cfRule>
  </conditionalFormatting>
  <conditionalFormatting sqref="D26:O26">
    <cfRule type="containsText" dxfId="112" priority="2079" operator="containsText" text="0.02未満">
      <formula>NOT(ISERROR(SEARCH("0.02未満",D26)))</formula>
    </cfRule>
    <cfRule type="cellIs" dxfId="111" priority="2080" operator="greaterThan">
      <formula>#REF!</formula>
    </cfRule>
    <cfRule type="cellIs" dxfId="110" priority="2081" operator="greaterThan">
      <formula>#REF!</formula>
    </cfRule>
  </conditionalFormatting>
  <conditionalFormatting sqref="D27:O27">
    <cfRule type="containsText" dxfId="109" priority="2085" operator="containsText" text="0.05未満">
      <formula>NOT(ISERROR(SEARCH("0.05未満",D27)))</formula>
    </cfRule>
    <cfRule type="cellIs" dxfId="108" priority="2086" operator="greaterThan">
      <formula>#REF!</formula>
    </cfRule>
    <cfRule type="cellIs" dxfId="107" priority="2087" operator="greaterThan">
      <formula>#REF!</formula>
    </cfRule>
  </conditionalFormatting>
  <conditionalFormatting sqref="D28:O28">
    <cfRule type="containsText" dxfId="106" priority="2091" operator="containsText" text="0.01未満">
      <formula>NOT(ISERROR(SEARCH("0.01未満",D28)))</formula>
    </cfRule>
    <cfRule type="cellIs" dxfId="105" priority="2092" operator="greaterThan">
      <formula>#REF!</formula>
    </cfRule>
    <cfRule type="cellIs" dxfId="104" priority="2093" operator="greaterThan">
      <formula>#REF!</formula>
    </cfRule>
  </conditionalFormatting>
  <conditionalFormatting sqref="D29:O29">
    <cfRule type="containsText" dxfId="103" priority="2097" operator="containsText" text="0.0002未満">
      <formula>NOT(ISERROR(SEARCH("0.0002未満",D29)))</formula>
    </cfRule>
    <cfRule type="cellIs" dxfId="102" priority="2098" operator="greaterThan">
      <formula>#REF!</formula>
    </cfRule>
    <cfRule type="cellIs" dxfId="101" priority="2099" operator="greaterThan">
      <formula>#REF!</formula>
    </cfRule>
  </conditionalFormatting>
  <conditionalFormatting sqref="D30:O30">
    <cfRule type="containsText" dxfId="100" priority="2103" operator="containsText" text="0.001未満">
      <formula>NOT(ISERROR(SEARCH("0.001未満",D30)))</formula>
    </cfRule>
    <cfRule type="cellIs" dxfId="99" priority="2104" operator="greaterThan">
      <formula>#REF!</formula>
    </cfRule>
    <cfRule type="cellIs" dxfId="98" priority="2105" operator="greaterThan">
      <formula>#REF!</formula>
    </cfRule>
  </conditionalFormatting>
  <conditionalFormatting sqref="D31:O31">
    <cfRule type="containsText" dxfId="97" priority="2109" operator="containsText" text="0.004未満">
      <formula>NOT(ISERROR(SEARCH("0.004未満",D31)))</formula>
    </cfRule>
    <cfRule type="cellIs" dxfId="96" priority="2110" operator="greaterThan">
      <formula>#REF!</formula>
    </cfRule>
    <cfRule type="cellIs" dxfId="95" priority="2111" operator="greaterThan">
      <formula>#REF!</formula>
    </cfRule>
  </conditionalFormatting>
  <conditionalFormatting sqref="D32:O32">
    <cfRule type="containsText" dxfId="94" priority="2115" operator="containsText" text="0.001未満">
      <formula>NOT(ISERROR(SEARCH("0.001未満",D32)))</formula>
    </cfRule>
    <cfRule type="cellIs" dxfId="93" priority="2116" operator="greaterThan">
      <formula>#REF!</formula>
    </cfRule>
    <cfRule type="cellIs" dxfId="92" priority="2117" operator="greaterThan">
      <formula>#REF!</formula>
    </cfRule>
  </conditionalFormatting>
  <conditionalFormatting sqref="D33:O33">
    <cfRule type="containsText" dxfId="91" priority="2121" operator="containsText" text="0.001未満">
      <formula>NOT(ISERROR(SEARCH("0.001未満",D33)))</formula>
    </cfRule>
    <cfRule type="cellIs" dxfId="90" priority="2122" operator="greaterThan">
      <formula>#REF!</formula>
    </cfRule>
    <cfRule type="cellIs" dxfId="89" priority="2123" operator="greaterThan">
      <formula>#REF!</formula>
    </cfRule>
  </conditionalFormatting>
  <conditionalFormatting sqref="D34:O34">
    <cfRule type="containsText" dxfId="88" priority="2127" operator="containsText" text="0.001未満">
      <formula>NOT(ISERROR(SEARCH("0.001未満",D34)))</formula>
    </cfRule>
    <cfRule type="cellIs" dxfId="87" priority="2128" operator="greaterThan">
      <formula>#REF!</formula>
    </cfRule>
    <cfRule type="cellIs" dxfId="86" priority="2129" operator="greaterThan">
      <formula>#REF!</formula>
    </cfRule>
  </conditionalFormatting>
  <conditionalFormatting sqref="D35:O35">
    <cfRule type="containsText" dxfId="85" priority="2133" operator="containsText" text="0.001未満">
      <formula>NOT(ISERROR(SEARCH("0.001未満",D35)))</formula>
    </cfRule>
    <cfRule type="cellIs" dxfId="84" priority="2134" operator="greaterThan">
      <formula>#REF!</formula>
    </cfRule>
    <cfRule type="cellIs" dxfId="83" priority="2135" operator="greaterThan">
      <formula>#REF!</formula>
    </cfRule>
  </conditionalFormatting>
  <conditionalFormatting sqref="D36:O36">
    <cfRule type="containsText" dxfId="82" priority="2139" operator="containsText" text="0.05未満">
      <formula>NOT(ISERROR(SEARCH("0.05未満",D36)))</formula>
    </cfRule>
    <cfRule type="cellIs" dxfId="81" priority="2140" operator="greaterThan">
      <formula>#REF!</formula>
    </cfRule>
    <cfRule type="cellIs" dxfId="80" priority="2141" operator="greaterThan">
      <formula>#REF!</formula>
    </cfRule>
  </conditionalFormatting>
  <conditionalFormatting sqref="D37:O37">
    <cfRule type="containsText" dxfId="79" priority="2145" operator="containsText" text="0.002未満">
      <formula>NOT(ISERROR(SEARCH("0.002未満",D37)))</formula>
    </cfRule>
    <cfRule type="cellIs" dxfId="78" priority="2146" operator="greaterThan">
      <formula>#REF!</formula>
    </cfRule>
    <cfRule type="cellIs" dxfId="77" priority="2147" operator="greaterThan">
      <formula>#REF!</formula>
    </cfRule>
  </conditionalFormatting>
  <conditionalFormatting sqref="D38:O38">
    <cfRule type="containsText" dxfId="76" priority="2151" operator="containsText" text="0.001未満">
      <formula>NOT(ISERROR(SEARCH("0.001未満",D38)))</formula>
    </cfRule>
    <cfRule type="cellIs" dxfId="75" priority="2152" operator="greaterThan">
      <formula>#REF!</formula>
    </cfRule>
    <cfRule type="cellIs" dxfId="74" priority="2153" operator="greaterThan">
      <formula>#REF!</formula>
    </cfRule>
  </conditionalFormatting>
  <conditionalFormatting sqref="D39:O39">
    <cfRule type="containsText" dxfId="73" priority="2157" operator="containsText" text="0.002未満">
      <formula>NOT(ISERROR(SEARCH("0.002未満",D39)))</formula>
    </cfRule>
    <cfRule type="cellIs" dxfId="72" priority="2158" operator="greaterThan">
      <formula>#REF!</formula>
    </cfRule>
    <cfRule type="cellIs" dxfId="71" priority="2159" operator="greaterThan">
      <formula>#REF!</formula>
    </cfRule>
  </conditionalFormatting>
  <conditionalFormatting sqref="D40:O40">
    <cfRule type="containsText" dxfId="70" priority="2163" operator="containsText" text="0.001未満">
      <formula>NOT(ISERROR(SEARCH("0.001未満",D40)))</formula>
    </cfRule>
    <cfRule type="cellIs" dxfId="69" priority="2164" operator="greaterThan">
      <formula>#REF!</formula>
    </cfRule>
    <cfRule type="cellIs" dxfId="68" priority="2165" operator="greaterThan">
      <formula>#REF!</formula>
    </cfRule>
  </conditionalFormatting>
  <conditionalFormatting sqref="D41:O41">
    <cfRule type="containsText" dxfId="67" priority="2169" operator="containsText" text="0.001未満">
      <formula>NOT(ISERROR(SEARCH("0.001未満",D41)))</formula>
    </cfRule>
    <cfRule type="cellIs" dxfId="66" priority="2170" operator="greaterThan">
      <formula>#REF!</formula>
    </cfRule>
    <cfRule type="cellIs" dxfId="65" priority="2171" operator="greaterThan">
      <formula>#REF!</formula>
    </cfRule>
  </conditionalFormatting>
  <conditionalFormatting sqref="D42:O42">
    <cfRule type="containsText" dxfId="64" priority="2175" operator="containsText" text="0.001未満">
      <formula>NOT(ISERROR(SEARCH("0.001未満",D42)))</formula>
    </cfRule>
    <cfRule type="cellIs" dxfId="63" priority="2176" operator="greaterThan">
      <formula>#REF!</formula>
    </cfRule>
    <cfRule type="cellIs" dxfId="62" priority="2177" operator="greaterThan">
      <formula>#REF!</formula>
    </cfRule>
  </conditionalFormatting>
  <conditionalFormatting sqref="D43:O43">
    <cfRule type="containsText" dxfId="61" priority="2181" operator="containsText" text="0.002未満">
      <formula>NOT(ISERROR(SEARCH("0.002未満",D43)))</formula>
    </cfRule>
    <cfRule type="cellIs" dxfId="60" priority="2182" operator="greaterThan">
      <formula>#REF!</formula>
    </cfRule>
    <cfRule type="cellIs" dxfId="59" priority="2183" operator="greaterThan">
      <formula>#REF!</formula>
    </cfRule>
  </conditionalFormatting>
  <conditionalFormatting sqref="D44:O44">
    <cfRule type="containsText" dxfId="58" priority="2187" operator="containsText" text="0.001未満">
      <formula>NOT(ISERROR(SEARCH("0.001未満",D44)))</formula>
    </cfRule>
    <cfRule type="cellIs" dxfId="57" priority="2188" operator="greaterThan">
      <formula>#REF!</formula>
    </cfRule>
    <cfRule type="cellIs" dxfId="56" priority="2189" operator="greaterThan">
      <formula>#REF!</formula>
    </cfRule>
  </conditionalFormatting>
  <conditionalFormatting sqref="D45:O45">
    <cfRule type="cellIs" dxfId="55" priority="2193" operator="greaterThan">
      <formula>#REF!</formula>
    </cfRule>
    <cfRule type="cellIs" dxfId="54" priority="2194" operator="greaterThan">
      <formula>#REF!</formula>
    </cfRule>
  </conditionalFormatting>
  <conditionalFormatting sqref="D46:O46">
    <cfRule type="cellIs" dxfId="53" priority="2197" operator="greaterThan">
      <formula>#REF!</formula>
    </cfRule>
    <cfRule type="cellIs" dxfId="52" priority="2198" operator="greaterThan">
      <formula>#REF!</formula>
    </cfRule>
  </conditionalFormatting>
  <conditionalFormatting sqref="D47:O47">
    <cfRule type="cellIs" dxfId="51" priority="2201" operator="greaterThan">
      <formula>#REF!</formula>
    </cfRule>
    <cfRule type="cellIs" dxfId="50" priority="2202" operator="greaterThan">
      <formula>#REF!</formula>
    </cfRule>
  </conditionalFormatting>
  <conditionalFormatting sqref="D48:O48">
    <cfRule type="cellIs" dxfId="49" priority="2205" operator="greaterThan">
      <formula>#REF!</formula>
    </cfRule>
    <cfRule type="cellIs" dxfId="48" priority="2206" operator="greaterThan">
      <formula>#REF!</formula>
    </cfRule>
  </conditionalFormatting>
  <conditionalFormatting sqref="D49:O49">
    <cfRule type="cellIs" dxfId="47" priority="2209" operator="greaterThan">
      <formula>#REF!</formula>
    </cfRule>
    <cfRule type="cellIs" dxfId="46" priority="2210" operator="greaterThan">
      <formula>#REF!</formula>
    </cfRule>
  </conditionalFormatting>
  <conditionalFormatting sqref="D50:O50">
    <cfRule type="cellIs" dxfId="45" priority="2213" operator="greaterThan">
      <formula>#REF!</formula>
    </cfRule>
    <cfRule type="cellIs" dxfId="44" priority="2214" operator="greaterThan">
      <formula>#REF!</formula>
    </cfRule>
  </conditionalFormatting>
  <conditionalFormatting sqref="D51:O51">
    <cfRule type="cellIs" dxfId="43" priority="2217" operator="greaterThan">
      <formula>#REF!</formula>
    </cfRule>
    <cfRule type="cellIs" dxfId="42" priority="2218" operator="greaterThan">
      <formula>#REF!</formula>
    </cfRule>
  </conditionalFormatting>
  <conditionalFormatting sqref="D52:O52">
    <cfRule type="cellIs" dxfId="41" priority="2221" operator="greaterThan">
      <formula>#REF!</formula>
    </cfRule>
    <cfRule type="cellIs" dxfId="40" priority="2222" operator="greaterThan">
      <formula>#REF!</formula>
    </cfRule>
  </conditionalFormatting>
  <conditionalFormatting sqref="D53:O53">
    <cfRule type="cellIs" dxfId="39" priority="2225" operator="greaterThan">
      <formula>#REF!</formula>
    </cfRule>
    <cfRule type="cellIs" dxfId="38" priority="2226" operator="greaterThan">
      <formula>#REF!</formula>
    </cfRule>
  </conditionalFormatting>
  <conditionalFormatting sqref="D54:O54">
    <cfRule type="cellIs" dxfId="37" priority="2229" operator="greaterThan">
      <formula>#REF!</formula>
    </cfRule>
    <cfRule type="cellIs" dxfId="36" priority="2230" operator="greaterThan">
      <formula>#REF!</formula>
    </cfRule>
  </conditionalFormatting>
  <conditionalFormatting sqref="D55:O55">
    <cfRule type="cellIs" dxfId="35" priority="2233" operator="greaterThan">
      <formula>#REF!</formula>
    </cfRule>
    <cfRule type="cellIs" dxfId="34" priority="2234" operator="greaterThan">
      <formula>#REF!</formula>
    </cfRule>
  </conditionalFormatting>
  <conditionalFormatting sqref="D56:O56">
    <cfRule type="cellIs" dxfId="33" priority="2237" operator="greaterThan">
      <formula>#REF!</formula>
    </cfRule>
    <cfRule type="cellIs" dxfId="32" priority="2238" operator="greaterThan">
      <formula>#REF!</formula>
    </cfRule>
  </conditionalFormatting>
  <conditionalFormatting sqref="D57:O57">
    <cfRule type="cellIs" dxfId="31" priority="2241" operator="greaterThan">
      <formula>#REF!</formula>
    </cfRule>
    <cfRule type="cellIs" dxfId="30" priority="2242" operator="greaterThan">
      <formula>#REF!</formula>
    </cfRule>
  </conditionalFormatting>
  <conditionalFormatting sqref="D58:O58">
    <cfRule type="cellIs" dxfId="29" priority="2245" operator="greaterThan">
      <formula>#REF!</formula>
    </cfRule>
    <cfRule type="cellIs" dxfId="28" priority="2246" operator="greaterThan">
      <formula>#REF!</formula>
    </cfRule>
  </conditionalFormatting>
  <conditionalFormatting sqref="D59:O59">
    <cfRule type="cellIs" dxfId="27" priority="2249" operator="greaterThan">
      <formula>#REF!</formula>
    </cfRule>
    <cfRule type="cellIs" dxfId="26" priority="2250" operator="greaterThan">
      <formula>#REF!</formula>
    </cfRule>
  </conditionalFormatting>
  <conditionalFormatting sqref="D60:O60">
    <cfRule type="cellIs" dxfId="25" priority="2253" operator="greaterThan">
      <formula>#REF!</formula>
    </cfRule>
    <cfRule type="cellIs" dxfId="24" priority="2254" operator="greaterThan">
      <formula>#REF!</formula>
    </cfRule>
  </conditionalFormatting>
  <conditionalFormatting sqref="D61:O61">
    <cfRule type="cellIs" dxfId="23" priority="2257" operator="greaterThan">
      <formula>#REF!</formula>
    </cfRule>
    <cfRule type="cellIs" dxfId="22" priority="2258" operator="greaterThan">
      <formula>#REF!</formula>
    </cfRule>
  </conditionalFormatting>
  <conditionalFormatting sqref="D62:I62">
    <cfRule type="cellIs" dxfId="21" priority="2261" operator="notBetween">
      <formula>#REF!</formula>
      <formula>#REF!</formula>
    </cfRule>
    <cfRule type="cellIs" dxfId="20" priority="2262" operator="greaterThan">
      <formula>#REF!</formula>
    </cfRule>
  </conditionalFormatting>
  <conditionalFormatting sqref="D65:O65">
    <cfRule type="cellIs" dxfId="19" priority="2263" operator="greaterThan">
      <formula>#REF!</formula>
    </cfRule>
    <cfRule type="cellIs" dxfId="18" priority="2264" operator="greaterThan">
      <formula>#REF!</formula>
    </cfRule>
  </conditionalFormatting>
  <conditionalFormatting sqref="D66:O67">
    <cfRule type="cellIs" dxfId="17" priority="2267" operator="greaterThan">
      <formula>#REF!</formula>
    </cfRule>
    <cfRule type="cellIs" dxfId="16" priority="2268" operator="greaterThan">
      <formula>#REF!</formula>
    </cfRule>
  </conditionalFormatting>
  <conditionalFormatting sqref="D70:I71 D73:I75 D80:I81 D83:I88 D90:I95">
    <cfRule type="cellIs" dxfId="15" priority="2271" operator="greaterThan">
      <formula>#REF!</formula>
    </cfRule>
  </conditionalFormatting>
  <conditionalFormatting sqref="O72 D78:I79 O78:O79 D72:I72 J70:N73 J78:N81 J83:N88 J90:N96 J75:N75">
    <cfRule type="cellIs" dxfId="14" priority="2274" operator="greaterThan">
      <formula>#REF!</formula>
    </cfRule>
    <cfRule type="cellIs" dxfId="13" priority="2275" operator="greaterThan">
      <formula>#REF!</formula>
    </cfRule>
  </conditionalFormatting>
  <conditionalFormatting sqref="D89:I89">
    <cfRule type="cellIs" dxfId="12" priority="2280" operator="notBetween">
      <formula>#REF!</formula>
      <formula>#REF!</formula>
    </cfRule>
  </conditionalFormatting>
  <conditionalFormatting sqref="D16:O16">
    <cfRule type="cellIs" dxfId="11" priority="2281" operator="greaterThan">
      <formula>#REF!</formula>
    </cfRule>
    <cfRule type="cellIs" dxfId="10" priority="2282" operator="greaterThan">
      <formula>#REF!</formula>
    </cfRule>
  </conditionalFormatting>
  <conditionalFormatting sqref="D82:I82">
    <cfRule type="cellIs" dxfId="9" priority="2295" operator="notBetween">
      <formula>#REF!</formula>
      <formula>#REF!</formula>
    </cfRule>
  </conditionalFormatting>
  <conditionalFormatting sqref="J74:N74">
    <cfRule type="cellIs" dxfId="8" priority="2563" operator="greaterThan">
      <formula>#REF!</formula>
    </cfRule>
    <cfRule type="cellIs" dxfId="7" priority="2564" operator="greaterThan">
      <formula>#REF!</formula>
    </cfRule>
  </conditionalFormatting>
  <conditionalFormatting sqref="J98:N98">
    <cfRule type="cellIs" dxfId="6" priority="2599" operator="greaterThan">
      <formula>#REF!</formula>
    </cfRule>
    <cfRule type="cellIs" dxfId="5" priority="2600" operator="greaterThan">
      <formula>#REF!</formula>
    </cfRule>
  </conditionalFormatting>
  <conditionalFormatting sqref="J99:N99">
    <cfRule type="cellIs" dxfId="4" priority="2601" operator="greaterThan">
      <formula>#REF!</formula>
    </cfRule>
    <cfRule type="cellIs" dxfId="3" priority="2602" operator="greaterThan">
      <formula>#REF!</formula>
    </cfRule>
  </conditionalFormatting>
  <conditionalFormatting sqref="J101:N101">
    <cfRule type="cellIs" dxfId="2" priority="2603" operator="greaterThan">
      <formula>#REF!</formula>
    </cfRule>
    <cfRule type="cellIs" dxfId="1" priority="2604" operator="greaterThan">
      <formula>#REF!</formula>
    </cfRule>
  </conditionalFormatting>
  <conditionalFormatting sqref="D96:I96">
    <cfRule type="cellIs" dxfId="0" priority="32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373</v>
      </c>
      <c r="AI3" s="17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8"/>
    </row>
    <row r="5" spans="1:35" ht="19.5" thickBot="1">
      <c r="A5" t="s">
        <v>184</v>
      </c>
      <c r="B5">
        <v>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79">
        <f>INDEX(C41:AG41,MATCH(MAX(C41:AG41)+1,C41:AG41,1))</f>
        <v>17</v>
      </c>
      <c r="AI6" s="179">
        <f>AH6*1</f>
        <v>17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384</v>
      </c>
      <c r="D28" t="s">
        <v>385</v>
      </c>
      <c r="E28" t="s">
        <v>386</v>
      </c>
      <c r="F28" t="s">
        <v>387</v>
      </c>
      <c r="G28" t="s">
        <v>388</v>
      </c>
      <c r="H28" t="s">
        <v>389</v>
      </c>
      <c r="I28" t="s">
        <v>384</v>
      </c>
      <c r="J28" t="s">
        <v>385</v>
      </c>
      <c r="K28" t="s">
        <v>384</v>
      </c>
      <c r="L28" t="s">
        <v>384</v>
      </c>
      <c r="M28" t="s">
        <v>386</v>
      </c>
      <c r="N28" t="s">
        <v>388</v>
      </c>
      <c r="O28" t="s">
        <v>385</v>
      </c>
      <c r="P28" t="s">
        <v>384</v>
      </c>
      <c r="Q28" t="s">
        <v>388</v>
      </c>
      <c r="R28" t="s">
        <v>390</v>
      </c>
      <c r="S28" t="s">
        <v>389</v>
      </c>
      <c r="T28" t="s">
        <v>391</v>
      </c>
      <c r="U28" t="s">
        <v>392</v>
      </c>
      <c r="V28" t="s">
        <v>384</v>
      </c>
      <c r="W28" t="s">
        <v>384</v>
      </c>
      <c r="X28" t="s">
        <v>384</v>
      </c>
      <c r="Y28" t="s">
        <v>393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雨/曇</v>
      </c>
      <c r="F37" s="2" t="str">
        <f t="shared" si="0"/>
        <v>曇/雨</v>
      </c>
      <c r="G37" s="2" t="str">
        <f t="shared" si="0"/>
        <v>曇|雨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曇</v>
      </c>
      <c r="K37" s="2" t="str">
        <f t="shared" si="0"/>
        <v>晴</v>
      </c>
      <c r="L37" s="2" t="str">
        <f t="shared" si="0"/>
        <v>晴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晴</v>
      </c>
      <c r="Q37" s="2" t="str">
        <f t="shared" si="0"/>
        <v>曇|雨</v>
      </c>
      <c r="R37" s="2" t="str">
        <f t="shared" si="0"/>
        <v>雨|曇</v>
      </c>
      <c r="S37" s="2" t="str">
        <f t="shared" si="0"/>
        <v>曇/晴</v>
      </c>
      <c r="T37" s="2" t="str">
        <f t="shared" si="0"/>
        <v>晴/雨</v>
      </c>
      <c r="U37" s="2" t="str">
        <f t="shared" si="0"/>
        <v>雨/晴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7"/>
      <c r="C41" s="2">
        <f>IF(C37="","",VLOOKUP(C37,変換!$B$31:$C$58,2,FALSE))</f>
        <v>1</v>
      </c>
      <c r="D41" s="2">
        <f>IF(D37="","",VLOOKUP(D37,変換!$B$31:$C$58,2,FALSE))</f>
        <v>2</v>
      </c>
      <c r="E41" s="2">
        <f>IF(E37="","",VLOOKUP(E37,変換!$B$31:$C$58,2,FALSE))</f>
        <v>12</v>
      </c>
      <c r="F41" s="2">
        <f>IF(F37="","",VLOOKUP(F37,変換!$B$31:$C$58,2,FALSE))</f>
        <v>9</v>
      </c>
      <c r="G41" s="2">
        <f>IF(G37="","",VLOOKUP(G37,変換!$B$31:$C$58,2,FALSE))</f>
        <v>21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2</v>
      </c>
      <c r="K41" s="2">
        <f>IF(K37="","",VLOOKUP(K37,変換!$B$31:$C$58,2,FALSE))</f>
        <v>1</v>
      </c>
      <c r="L41" s="2">
        <f>IF(L37="","",VLOOKUP(L37,変換!$B$31:$C$58,2,FALSE))</f>
        <v>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21</v>
      </c>
      <c r="R41" s="2">
        <f>IF(R37="","",VLOOKUP(R37,変換!$B$31:$C$58,2,FALSE))</f>
        <v>24</v>
      </c>
      <c r="S41" s="2">
        <f>IF(S37="","",VLOOKUP(S37,変換!$B$31:$C$58,2,FALSE))</f>
        <v>8</v>
      </c>
      <c r="T41" s="2">
        <f>IF(T37="","",VLOOKUP(T37,変換!$B$31:$C$58,2,FALSE))</f>
        <v>6</v>
      </c>
      <c r="U41" s="2">
        <f>IF(U37="","",VLOOKUP(U37,変換!$B$31:$C$58,2,FALSE))</f>
        <v>11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371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45717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0"/>
      <c r="B2" s="240"/>
      <c r="C2" s="202"/>
      <c r="D2" s="20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1" t="s">
        <v>351</v>
      </c>
      <c r="E4" s="242"/>
      <c r="F4" s="245" t="s">
        <v>353</v>
      </c>
      <c r="G4" s="246"/>
      <c r="H4" s="245" t="s">
        <v>356</v>
      </c>
      <c r="I4" s="249"/>
      <c r="J4" s="234" t="s">
        <v>357</v>
      </c>
      <c r="K4" s="235"/>
      <c r="L4" s="234" t="s">
        <v>360</v>
      </c>
      <c r="M4" s="235"/>
      <c r="N4" s="234" t="s">
        <v>363</v>
      </c>
      <c r="O4" s="235"/>
      <c r="P4" s="234"/>
      <c r="Q4" s="235"/>
      <c r="R4" s="234"/>
      <c r="S4" s="235"/>
      <c r="T4" s="234"/>
      <c r="U4" s="235"/>
      <c r="V4" s="234"/>
      <c r="W4" s="235"/>
      <c r="X4" s="234"/>
      <c r="Y4" s="23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3"/>
      <c r="E5" s="244"/>
      <c r="F5" s="247"/>
      <c r="G5" s="248"/>
      <c r="H5" s="247"/>
      <c r="I5" s="250"/>
      <c r="J5" s="236"/>
      <c r="K5" s="237"/>
      <c r="L5" s="236"/>
      <c r="M5" s="237"/>
      <c r="N5" s="236"/>
      <c r="O5" s="237"/>
      <c r="P5" s="236"/>
      <c r="Q5" s="237"/>
      <c r="R5" s="236"/>
      <c r="S5" s="237"/>
      <c r="T5" s="236"/>
      <c r="U5" s="237"/>
      <c r="V5" s="236"/>
      <c r="W5" s="237"/>
      <c r="X5" s="236"/>
      <c r="Y5" s="23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1"/>
      <c r="E6" s="43"/>
      <c r="F6" s="213"/>
      <c r="G6" s="44"/>
      <c r="H6" s="209"/>
      <c r="I6" s="43"/>
      <c r="J6" s="207"/>
      <c r="K6" s="43"/>
      <c r="L6" s="209"/>
      <c r="M6" s="43"/>
      <c r="N6" s="207"/>
      <c r="O6" s="43"/>
      <c r="P6" s="209"/>
      <c r="Q6" s="43"/>
      <c r="R6" s="207"/>
      <c r="S6" s="43"/>
      <c r="T6" s="223"/>
      <c r="U6" s="43"/>
      <c r="V6" s="221"/>
      <c r="W6" s="43"/>
      <c r="X6" s="22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2"/>
      <c r="E7" s="48" t="s">
        <v>124</v>
      </c>
      <c r="F7" s="214"/>
      <c r="G7" s="49" t="s">
        <v>124</v>
      </c>
      <c r="H7" s="210"/>
      <c r="I7" s="48" t="s">
        <v>124</v>
      </c>
      <c r="J7" s="208"/>
      <c r="K7" s="48" t="s">
        <v>124</v>
      </c>
      <c r="L7" s="210"/>
      <c r="M7" s="48" t="s">
        <v>124</v>
      </c>
      <c r="N7" s="208"/>
      <c r="O7" s="48" t="s">
        <v>124</v>
      </c>
      <c r="P7" s="210"/>
      <c r="Q7" s="48" t="s">
        <v>124</v>
      </c>
      <c r="R7" s="208"/>
      <c r="S7" s="48" t="s">
        <v>124</v>
      </c>
      <c r="T7" s="224"/>
      <c r="U7" s="48" t="s">
        <v>124</v>
      </c>
      <c r="V7" s="222"/>
      <c r="W7" s="48" t="s">
        <v>124</v>
      </c>
      <c r="X7" s="22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20250304</v>
      </c>
      <c r="E9" s="59" t="str">
        <f>IF(手入力!C3="",REPLACE(D9,5,0,"/"),REPLACE(手入力!C3,5,0,"/"))</f>
        <v>2025/0304</v>
      </c>
      <c r="F9" s="58">
        <v>20250304</v>
      </c>
      <c r="G9" s="59" t="str">
        <f>IF(手入力!D3="",REPLACE(F9,5,0,"/"),REPLACE(手入力!D3,5,0,"/"))</f>
        <v>2025/0304</v>
      </c>
      <c r="H9" s="58">
        <v>20250304</v>
      </c>
      <c r="I9" s="59" t="str">
        <f>IF(手入力!E3="",REPLACE(H9,5,0,"/"),REPLACE(手入力!E3,5,0,"/"))</f>
        <v>2025/0304</v>
      </c>
      <c r="J9" s="58">
        <v>20250304</v>
      </c>
      <c r="K9" s="59" t="str">
        <f>IF(手入力!F3="",REPLACE(J9,5,0,"/"),REPLACE(手入力!F3,5,0,"/"))</f>
        <v>2025/0304</v>
      </c>
      <c r="L9" s="58">
        <v>20250304</v>
      </c>
      <c r="M9" s="59" t="str">
        <f>IF(手入力!G3="",REPLACE(L9,5,0,"/"),REPLACE(手入力!G3,5,0,"/"))</f>
        <v>2025/0304</v>
      </c>
      <c r="N9" s="58">
        <v>20250304</v>
      </c>
      <c r="O9" s="59" t="str">
        <f>IF(手入力!H3="",REPLACE(N9,5,0,"/"),REPLACE(手入力!H3,5,0,"/"))</f>
        <v>2025/0304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950</v>
      </c>
      <c r="E10" s="67" t="str">
        <f>TEXT(D10,"0000")</f>
        <v>0950</v>
      </c>
      <c r="F10" s="68">
        <v>935</v>
      </c>
      <c r="G10" s="67" t="str">
        <f>TEXT(F10,"0000")</f>
        <v>0935</v>
      </c>
      <c r="H10" s="68">
        <v>1012</v>
      </c>
      <c r="I10" s="67" t="str">
        <f>TEXT(H10,"0000")</f>
        <v>1012</v>
      </c>
      <c r="J10" s="68">
        <v>915</v>
      </c>
      <c r="K10" s="67" t="str">
        <f>TEXT(J10,"0000")</f>
        <v>0915</v>
      </c>
      <c r="L10" s="68">
        <v>1050</v>
      </c>
      <c r="M10" s="67" t="str">
        <f>TEXT(L10,"0000")</f>
        <v>1050</v>
      </c>
      <c r="N10" s="68">
        <v>1030</v>
      </c>
      <c r="O10" s="67" t="str">
        <f>TEXT(N10,"0000")</f>
        <v>1030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3</v>
      </c>
      <c r="F11" s="68" t="str">
        <f>IF(F$9=0,"",HLOOKUP(G11,天気タグ!$B$3:$AG$39,35))</f>
        <v>雨/曇</v>
      </c>
      <c r="G11" s="68">
        <f>IF(G9=0,"",(RIGHT(G9,2))-1)</f>
        <v>3</v>
      </c>
      <c r="H11" s="68" t="str">
        <f>IF(H$9=0,"",HLOOKUP(I11,天気タグ!$B$3:$AG$39,35))</f>
        <v>雨/曇</v>
      </c>
      <c r="I11" s="68">
        <f>IF(I9=0,"",(RIGHT(I9,2))-1)</f>
        <v>3</v>
      </c>
      <c r="J11" s="68" t="str">
        <f>IF(J$9=0,"",HLOOKUP(K11,天気タグ!$B$3:$AG$39,35))</f>
        <v>雨/曇</v>
      </c>
      <c r="K11" s="68">
        <f>IF(K9=0,"",(RIGHT(K9,2))-1)</f>
        <v>3</v>
      </c>
      <c r="L11" s="68" t="str">
        <f>IF(L$9=0,"",HLOOKUP(M11,天気タグ!$B$3:$AG$39,35))</f>
        <v>雨/曇</v>
      </c>
      <c r="M11" s="68">
        <f>IF(M9=0,"",(RIGHT(M9,2))-1)</f>
        <v>3</v>
      </c>
      <c r="N11" s="68" t="str">
        <f>IF(N$9=0,"",HLOOKUP(O11,天気タグ!$B$3:$AG$39,35))</f>
        <v>雨/曇</v>
      </c>
      <c r="O11" s="68">
        <f>IF(O9=0,"",(RIGHT(O9,2))-1)</f>
        <v>3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曇/雨</v>
      </c>
      <c r="E12" s="68">
        <f>IF(E9=0,"",RIGHT(E9,2)*1)</f>
        <v>4</v>
      </c>
      <c r="F12" s="68" t="str">
        <f>IF(F$9=0,"",HLOOKUP(G12,天気タグ!$B$3:$AG$39,35))</f>
        <v>曇/雨</v>
      </c>
      <c r="G12" s="68">
        <f>IF(G9=0,"",RIGHT(G9,2)*1)</f>
        <v>4</v>
      </c>
      <c r="H12" s="68" t="str">
        <f>IF(H$9=0,"",HLOOKUP(I12,天気タグ!$B$3:$AG$39,35))</f>
        <v>曇/雨</v>
      </c>
      <c r="I12" s="68">
        <f>IF(I9=0,"",RIGHT(I9,2)*1)</f>
        <v>4</v>
      </c>
      <c r="J12" s="68" t="str">
        <f>IF(J$9=0,"",HLOOKUP(K12,天気タグ!$B$3:$AG$39,35))</f>
        <v>曇/雨</v>
      </c>
      <c r="K12" s="68">
        <f>IF(K9=0,"",RIGHT(K9,2)*1)</f>
        <v>4</v>
      </c>
      <c r="L12" s="68" t="str">
        <f>IF(L$9=0,"",HLOOKUP(M12,天気タグ!$B$3:$AG$39,35))</f>
        <v>曇/雨</v>
      </c>
      <c r="M12" s="68">
        <f>IF(M9=0,"",RIGHT(M9,2)*1)</f>
        <v>4</v>
      </c>
      <c r="N12" s="68" t="str">
        <f>IF(N$9=0,"",HLOOKUP(O12,天気タグ!$B$3:$AG$39,35))</f>
        <v>曇/雨</v>
      </c>
      <c r="O12" s="68">
        <f>IF(O9=0,"",RIGHT(O9,2)*1)</f>
        <v>4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7</v>
      </c>
      <c r="E13" s="70"/>
      <c r="F13" s="70">
        <v>8.5</v>
      </c>
      <c r="G13" s="70"/>
      <c r="H13" s="70">
        <v>5.5</v>
      </c>
      <c r="I13" s="68"/>
      <c r="J13" s="70">
        <v>6.5</v>
      </c>
      <c r="K13" s="70"/>
      <c r="L13" s="70">
        <v>5.2</v>
      </c>
      <c r="M13" s="70"/>
      <c r="N13" s="70">
        <v>5.2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11.3</v>
      </c>
      <c r="E14" s="76"/>
      <c r="F14" s="77">
        <v>10.1</v>
      </c>
      <c r="G14" s="77"/>
      <c r="H14" s="77">
        <v>9.1</v>
      </c>
      <c r="I14" s="77"/>
      <c r="J14" s="77">
        <v>14.6</v>
      </c>
      <c r="K14" s="77"/>
      <c r="L14" s="77">
        <v>5.6</v>
      </c>
      <c r="M14" s="77"/>
      <c r="N14" s="77">
        <v>6.2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0.4</v>
      </c>
      <c r="E26" s="98"/>
      <c r="F26" s="98">
        <v>0.33</v>
      </c>
      <c r="G26" s="98"/>
      <c r="H26" s="68">
        <v>0.54</v>
      </c>
      <c r="I26" s="98"/>
      <c r="J26" s="68">
        <v>0.42</v>
      </c>
      <c r="K26" s="98"/>
      <c r="L26" s="68">
        <v>0.14000000000000001</v>
      </c>
      <c r="M26" s="98"/>
      <c r="N26" s="68">
        <v>0.15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0.05</v>
      </c>
      <c r="E27" s="98"/>
      <c r="F27" s="98">
        <v>0.05</v>
      </c>
      <c r="G27" s="98"/>
      <c r="H27" s="68">
        <v>7.0000000000000007E-2</v>
      </c>
      <c r="I27" s="98"/>
      <c r="J27" s="68">
        <v>7.0000000000000007E-2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3"/>
        <v>0</v>
      </c>
      <c r="F29" s="92">
        <v>0</v>
      </c>
      <c r="G29" s="67">
        <f t="shared" si="4"/>
        <v>0</v>
      </c>
      <c r="H29" s="68">
        <v>0</v>
      </c>
      <c r="I29" s="67">
        <f t="shared" si="4"/>
        <v>0</v>
      </c>
      <c r="J29" s="68">
        <v>0</v>
      </c>
      <c r="K29" s="67">
        <f t="shared" si="5"/>
        <v>0</v>
      </c>
      <c r="L29" s="68">
        <v>0</v>
      </c>
      <c r="M29" s="67">
        <f t="shared" si="5"/>
        <v>0</v>
      </c>
      <c r="N29" s="68">
        <v>0</v>
      </c>
      <c r="O29" s="67">
        <f t="shared" si="5"/>
        <v>0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3"/>
        <v>0</v>
      </c>
      <c r="F30" s="96">
        <v>0</v>
      </c>
      <c r="G30" s="67">
        <f t="shared" si="4"/>
        <v>0</v>
      </c>
      <c r="H30" s="68">
        <v>0</v>
      </c>
      <c r="I30" s="67">
        <f t="shared" si="4"/>
        <v>0</v>
      </c>
      <c r="J30" s="68">
        <v>0</v>
      </c>
      <c r="K30" s="67">
        <f t="shared" si="5"/>
        <v>0</v>
      </c>
      <c r="L30" s="68">
        <v>0</v>
      </c>
      <c r="M30" s="67">
        <f t="shared" si="5"/>
        <v>0</v>
      </c>
      <c r="N30" s="68">
        <v>0</v>
      </c>
      <c r="O30" s="67">
        <f t="shared" si="5"/>
        <v>0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3"/>
        <v>0</v>
      </c>
      <c r="F31" s="96">
        <v>0</v>
      </c>
      <c r="G31" s="67">
        <f t="shared" si="4"/>
        <v>0</v>
      </c>
      <c r="H31" s="68">
        <v>0</v>
      </c>
      <c r="I31" s="67">
        <f t="shared" si="4"/>
        <v>0</v>
      </c>
      <c r="J31" s="68">
        <v>0</v>
      </c>
      <c r="K31" s="67">
        <f t="shared" si="5"/>
        <v>0</v>
      </c>
      <c r="L31" s="68">
        <v>0</v>
      </c>
      <c r="M31" s="67">
        <f t="shared" si="5"/>
        <v>0</v>
      </c>
      <c r="N31" s="68">
        <v>0</v>
      </c>
      <c r="O31" s="67">
        <f t="shared" si="5"/>
        <v>0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3"/>
        <v>0</v>
      </c>
      <c r="F32" s="96">
        <v>0</v>
      </c>
      <c r="G32" s="67">
        <f t="shared" si="4"/>
        <v>0</v>
      </c>
      <c r="H32" s="68">
        <v>0</v>
      </c>
      <c r="I32" s="67">
        <f t="shared" si="4"/>
        <v>0</v>
      </c>
      <c r="J32" s="68">
        <v>0</v>
      </c>
      <c r="K32" s="67">
        <f t="shared" si="5"/>
        <v>0</v>
      </c>
      <c r="L32" s="68">
        <v>0</v>
      </c>
      <c r="M32" s="67">
        <f t="shared" si="5"/>
        <v>0</v>
      </c>
      <c r="N32" s="68">
        <v>0</v>
      </c>
      <c r="O32" s="67">
        <f t="shared" si="5"/>
        <v>0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3"/>
        <v>0</v>
      </c>
      <c r="F33" s="96">
        <v>0</v>
      </c>
      <c r="G33" s="67">
        <f t="shared" si="4"/>
        <v>0</v>
      </c>
      <c r="H33" s="68">
        <v>0</v>
      </c>
      <c r="I33" s="67">
        <f t="shared" si="4"/>
        <v>0</v>
      </c>
      <c r="J33" s="68">
        <v>0</v>
      </c>
      <c r="K33" s="67">
        <f t="shared" si="5"/>
        <v>0</v>
      </c>
      <c r="L33" s="68">
        <v>0</v>
      </c>
      <c r="M33" s="67">
        <f t="shared" si="5"/>
        <v>0</v>
      </c>
      <c r="N33" s="68">
        <v>0</v>
      </c>
      <c r="O33" s="67">
        <f t="shared" si="5"/>
        <v>0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3"/>
        <v>0</v>
      </c>
      <c r="F34" s="96">
        <v>0</v>
      </c>
      <c r="G34" s="67">
        <f t="shared" si="4"/>
        <v>0</v>
      </c>
      <c r="H34" s="68">
        <v>0</v>
      </c>
      <c r="I34" s="67">
        <f t="shared" si="4"/>
        <v>0</v>
      </c>
      <c r="J34" s="68">
        <v>0</v>
      </c>
      <c r="K34" s="67">
        <f t="shared" si="5"/>
        <v>0</v>
      </c>
      <c r="L34" s="68">
        <v>0</v>
      </c>
      <c r="M34" s="67">
        <f t="shared" si="5"/>
        <v>0</v>
      </c>
      <c r="N34" s="68">
        <v>0</v>
      </c>
      <c r="O34" s="67">
        <f t="shared" si="5"/>
        <v>0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3"/>
        <v>0</v>
      </c>
      <c r="F35" s="96">
        <v>0</v>
      </c>
      <c r="G35" s="67">
        <f t="shared" si="4"/>
        <v>0</v>
      </c>
      <c r="H35" s="68">
        <v>0</v>
      </c>
      <c r="I35" s="67">
        <f t="shared" si="4"/>
        <v>0</v>
      </c>
      <c r="J35" s="68">
        <v>0</v>
      </c>
      <c r="K35" s="67">
        <f t="shared" si="5"/>
        <v>0</v>
      </c>
      <c r="L35" s="68">
        <v>0</v>
      </c>
      <c r="M35" s="67">
        <f t="shared" si="5"/>
        <v>0</v>
      </c>
      <c r="N35" s="68">
        <v>0</v>
      </c>
      <c r="O35" s="67">
        <f t="shared" si="5"/>
        <v>0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0.06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0</v>
      </c>
      <c r="E38" s="172">
        <f t="shared" ref="E38:Y40" si="6">D38/1000</f>
        <v>0</v>
      </c>
      <c r="F38" s="96">
        <v>0</v>
      </c>
      <c r="G38" s="172">
        <f t="shared" si="6"/>
        <v>0</v>
      </c>
      <c r="H38" s="68">
        <v>5</v>
      </c>
      <c r="I38" s="172">
        <f t="shared" si="6"/>
        <v>5.0000000000000001E-3</v>
      </c>
      <c r="J38" s="68">
        <v>3</v>
      </c>
      <c r="K38" s="172">
        <f t="shared" si="6"/>
        <v>3.0000000000000001E-3</v>
      </c>
      <c r="L38" s="68">
        <v>2</v>
      </c>
      <c r="M38" s="172">
        <f t="shared" si="6"/>
        <v>2E-3</v>
      </c>
      <c r="N38" s="68">
        <v>6</v>
      </c>
      <c r="O38" s="172">
        <f t="shared" si="6"/>
        <v>6.0000000000000001E-3</v>
      </c>
      <c r="P38" s="68"/>
      <c r="Q38" s="172">
        <f t="shared" si="6"/>
        <v>0</v>
      </c>
      <c r="R38" s="68"/>
      <c r="S38" s="172">
        <f t="shared" si="6"/>
        <v>0</v>
      </c>
      <c r="T38" s="68"/>
      <c r="U38" s="172">
        <f t="shared" si="6"/>
        <v>0</v>
      </c>
      <c r="V38" s="68"/>
      <c r="W38" s="172">
        <f t="shared" si="6"/>
        <v>0</v>
      </c>
      <c r="X38" s="68"/>
      <c r="Y38" s="172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6"/>
        <v>0</v>
      </c>
      <c r="F40" s="96">
        <v>0</v>
      </c>
      <c r="G40" s="172">
        <f t="shared" si="6"/>
        <v>0</v>
      </c>
      <c r="H40" s="68">
        <v>0</v>
      </c>
      <c r="I40" s="172">
        <f t="shared" si="6"/>
        <v>0</v>
      </c>
      <c r="J40" s="68">
        <v>0</v>
      </c>
      <c r="K40" s="172">
        <f t="shared" si="6"/>
        <v>0</v>
      </c>
      <c r="L40" s="68">
        <v>0</v>
      </c>
      <c r="M40" s="172">
        <f t="shared" si="6"/>
        <v>0</v>
      </c>
      <c r="N40" s="68">
        <v>0</v>
      </c>
      <c r="O40" s="172">
        <f t="shared" si="6"/>
        <v>0</v>
      </c>
      <c r="P40" s="68"/>
      <c r="Q40" s="172">
        <f t="shared" si="6"/>
        <v>0</v>
      </c>
      <c r="R40" s="68"/>
      <c r="S40" s="172">
        <f t="shared" si="6"/>
        <v>0</v>
      </c>
      <c r="T40" s="68"/>
      <c r="U40" s="172">
        <f t="shared" si="6"/>
        <v>0</v>
      </c>
      <c r="V40" s="68"/>
      <c r="W40" s="172">
        <f t="shared" si="6"/>
        <v>0</v>
      </c>
      <c r="X40" s="68"/>
      <c r="Y40" s="172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1</v>
      </c>
      <c r="G42" s="67">
        <f>F42/1000</f>
        <v>1E-3</v>
      </c>
      <c r="H42" s="68">
        <v>6</v>
      </c>
      <c r="I42" s="67">
        <f>H42/1000</f>
        <v>6.0000000000000001E-3</v>
      </c>
      <c r="J42" s="68">
        <v>5</v>
      </c>
      <c r="K42" s="67">
        <f>J42/1000</f>
        <v>5.0000000000000001E-3</v>
      </c>
      <c r="L42" s="68">
        <v>2</v>
      </c>
      <c r="M42" s="67">
        <f>L42/1000</f>
        <v>2E-3</v>
      </c>
      <c r="N42" s="68">
        <v>8</v>
      </c>
      <c r="O42" s="67">
        <f>N42/1000</f>
        <v>8.0000000000000002E-3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0</v>
      </c>
      <c r="E44" s="172">
        <f t="shared" ref="E44:Y45" si="7">D44/1000</f>
        <v>0</v>
      </c>
      <c r="F44" s="96">
        <v>1</v>
      </c>
      <c r="G44" s="172">
        <f t="shared" si="7"/>
        <v>1E-3</v>
      </c>
      <c r="H44" s="68">
        <v>1</v>
      </c>
      <c r="I44" s="172">
        <f t="shared" si="7"/>
        <v>1E-3</v>
      </c>
      <c r="J44" s="68">
        <v>2</v>
      </c>
      <c r="K44" s="172">
        <f t="shared" si="7"/>
        <v>2E-3</v>
      </c>
      <c r="L44" s="68">
        <v>0</v>
      </c>
      <c r="M44" s="172">
        <f t="shared" si="7"/>
        <v>0</v>
      </c>
      <c r="N44" s="68">
        <v>2</v>
      </c>
      <c r="O44" s="172">
        <f t="shared" si="7"/>
        <v>2E-3</v>
      </c>
      <c r="P44" s="68"/>
      <c r="Q44" s="172">
        <f t="shared" si="7"/>
        <v>0</v>
      </c>
      <c r="R44" s="68"/>
      <c r="S44" s="172">
        <f t="shared" si="7"/>
        <v>0</v>
      </c>
      <c r="T44" s="68"/>
      <c r="U44" s="172">
        <f t="shared" si="7"/>
        <v>0</v>
      </c>
      <c r="V44" s="68"/>
      <c r="W44" s="172">
        <f t="shared" si="7"/>
        <v>0</v>
      </c>
      <c r="X44" s="68"/>
      <c r="Y44" s="172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7"/>
        <v>0</v>
      </c>
      <c r="F45" s="96">
        <v>0</v>
      </c>
      <c r="G45" s="172">
        <f t="shared" si="7"/>
        <v>0</v>
      </c>
      <c r="H45" s="68">
        <v>0</v>
      </c>
      <c r="I45" s="172">
        <f t="shared" si="7"/>
        <v>0</v>
      </c>
      <c r="J45" s="68">
        <v>0</v>
      </c>
      <c r="K45" s="172">
        <f t="shared" si="7"/>
        <v>0</v>
      </c>
      <c r="L45" s="68">
        <v>0</v>
      </c>
      <c r="M45" s="172">
        <f t="shared" si="7"/>
        <v>0</v>
      </c>
      <c r="N45" s="68">
        <v>0</v>
      </c>
      <c r="O45" s="172">
        <f t="shared" si="7"/>
        <v>0</v>
      </c>
      <c r="P45" s="68"/>
      <c r="Q45" s="172">
        <f t="shared" si="7"/>
        <v>0</v>
      </c>
      <c r="R45" s="68"/>
      <c r="S45" s="172">
        <f t="shared" si="7"/>
        <v>0</v>
      </c>
      <c r="T45" s="68"/>
      <c r="U45" s="172">
        <f t="shared" si="7"/>
        <v>0</v>
      </c>
      <c r="V45" s="68"/>
      <c r="W45" s="172">
        <f t="shared" si="7"/>
        <v>0</v>
      </c>
      <c r="X45" s="68"/>
      <c r="Y45" s="172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5.7</v>
      </c>
      <c r="E53" s="70"/>
      <c r="F53" s="70">
        <v>4.5999999999999996</v>
      </c>
      <c r="G53" s="70"/>
      <c r="H53" s="68">
        <v>6.5</v>
      </c>
      <c r="I53" s="70"/>
      <c r="J53" s="68">
        <v>5.0999999999999996</v>
      </c>
      <c r="K53" s="70"/>
      <c r="L53" s="68">
        <v>1.9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</v>
      </c>
      <c r="G61" s="70"/>
      <c r="H61" s="68">
        <v>0.9</v>
      </c>
      <c r="I61" s="70"/>
      <c r="J61" s="68">
        <v>0.3</v>
      </c>
      <c r="K61" s="70"/>
      <c r="L61" s="68">
        <v>0.5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7.4</v>
      </c>
      <c r="G62" s="70"/>
      <c r="H62" s="68">
        <v>7.3</v>
      </c>
      <c r="I62" s="70"/>
      <c r="J62" s="68">
        <v>7.7</v>
      </c>
      <c r="K62" s="70"/>
      <c r="L62" s="68">
        <v>7.2</v>
      </c>
      <c r="M62" s="70"/>
      <c r="N62" s="68">
        <v>7.6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33"/>
      <c r="B68" s="23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8"/>
        <v>0</v>
      </c>
      <c r="F73" s="92">
        <v>0</v>
      </c>
      <c r="G73" s="67">
        <f t="shared" si="9"/>
        <v>0</v>
      </c>
      <c r="H73" s="68">
        <v>0</v>
      </c>
      <c r="I73" s="67">
        <f t="shared" si="9"/>
        <v>0</v>
      </c>
      <c r="J73" s="92">
        <v>0</v>
      </c>
      <c r="K73" s="67">
        <f t="shared" si="9"/>
        <v>0</v>
      </c>
      <c r="L73" s="92">
        <v>0</v>
      </c>
      <c r="M73" s="67">
        <f t="shared" si="9"/>
        <v>0</v>
      </c>
      <c r="N73" s="92">
        <v>0</v>
      </c>
      <c r="O73" s="67">
        <f t="shared" si="9"/>
        <v>0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8"/>
        <v>0</v>
      </c>
      <c r="F74" s="96">
        <v>0</v>
      </c>
      <c r="G74" s="67">
        <f t="shared" si="9"/>
        <v>0</v>
      </c>
      <c r="H74" s="68">
        <v>0</v>
      </c>
      <c r="I74" s="67">
        <f t="shared" si="9"/>
        <v>0</v>
      </c>
      <c r="J74" s="96">
        <v>0</v>
      </c>
      <c r="K74" s="67">
        <f t="shared" si="9"/>
        <v>0</v>
      </c>
      <c r="L74" s="96">
        <v>0</v>
      </c>
      <c r="M74" s="67">
        <f t="shared" si="9"/>
        <v>0</v>
      </c>
      <c r="N74" s="96">
        <v>0</v>
      </c>
      <c r="O74" s="67">
        <f t="shared" si="9"/>
        <v>0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0.6</v>
      </c>
      <c r="E81" s="69"/>
      <c r="F81" s="70">
        <v>0.6</v>
      </c>
      <c r="G81" s="70"/>
      <c r="H81" s="68">
        <v>0.6</v>
      </c>
      <c r="I81" s="70"/>
      <c r="J81" s="70">
        <v>0.6</v>
      </c>
      <c r="K81" s="70"/>
      <c r="L81" s="70">
        <v>0.6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72" t="e">
        <f>D83/1000</f>
        <v>#VALUE!</v>
      </c>
      <c r="F83" s="96" t="s">
        <v>383</v>
      </c>
      <c r="G83" s="172" t="e">
        <f>F83/1000</f>
        <v>#VALUE!</v>
      </c>
      <c r="H83" s="68" t="s">
        <v>383</v>
      </c>
      <c r="I83" s="172" t="e">
        <f>H83/1000</f>
        <v>#VALUE!</v>
      </c>
      <c r="J83" s="96" t="s">
        <v>383</v>
      </c>
      <c r="K83" s="172" t="e">
        <f>J83/1000</f>
        <v>#VALUE!</v>
      </c>
      <c r="L83" s="96" t="s">
        <v>383</v>
      </c>
      <c r="M83" s="172" t="e">
        <f>L83/1000</f>
        <v>#VALUE!</v>
      </c>
      <c r="N83" s="96" t="s">
        <v>383</v>
      </c>
      <c r="O83" s="172" t="e">
        <f>N83/1000</f>
        <v>#VALUE!</v>
      </c>
      <c r="P83" s="96"/>
      <c r="Q83" s="172">
        <f>P83/1000</f>
        <v>0</v>
      </c>
      <c r="R83" s="96"/>
      <c r="S83" s="172">
        <f>R83/1000</f>
        <v>0</v>
      </c>
      <c r="T83" s="96"/>
      <c r="U83" s="172">
        <f>T83/1000</f>
        <v>0</v>
      </c>
      <c r="V83" s="96"/>
      <c r="W83" s="172">
        <f>V83/1000</f>
        <v>0</v>
      </c>
      <c r="X83" s="96"/>
      <c r="Y83" s="172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7.4</v>
      </c>
      <c r="G91" s="70"/>
      <c r="H91" s="68">
        <v>7.3</v>
      </c>
      <c r="I91" s="70"/>
      <c r="J91" s="70">
        <v>7.7</v>
      </c>
      <c r="K91" s="70"/>
      <c r="L91" s="70">
        <v>7.2</v>
      </c>
      <c r="M91" s="70"/>
      <c r="N91" s="70">
        <v>7.6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72" t="e">
        <f>D95/1000</f>
        <v>#VALUE!</v>
      </c>
      <c r="F95" s="98" t="s">
        <v>383</v>
      </c>
      <c r="G95" s="172" t="e">
        <f>F95/1000</f>
        <v>#VALUE!</v>
      </c>
      <c r="H95" s="68" t="s">
        <v>383</v>
      </c>
      <c r="I95" s="172" t="e">
        <f>H95/1000</f>
        <v>#VALUE!</v>
      </c>
      <c r="J95" s="98" t="s">
        <v>383</v>
      </c>
      <c r="K95" s="172" t="e">
        <f>J95/1000</f>
        <v>#VALUE!</v>
      </c>
      <c r="L95" s="98" t="s">
        <v>383</v>
      </c>
      <c r="M95" s="172" t="e">
        <f>L95/1000</f>
        <v>#VALUE!</v>
      </c>
      <c r="N95" s="98" t="s">
        <v>383</v>
      </c>
      <c r="O95" s="172" t="e">
        <f>N95/1000</f>
        <v>#VALUE!</v>
      </c>
      <c r="P95" s="98"/>
      <c r="Q95" s="172">
        <f>P95/1000</f>
        <v>0</v>
      </c>
      <c r="R95" s="130"/>
      <c r="S95" s="172">
        <f>R95/1000</f>
        <v>0</v>
      </c>
      <c r="T95" s="131"/>
      <c r="U95" s="172">
        <f>T95/1000</f>
        <v>0</v>
      </c>
      <c r="V95" s="131"/>
      <c r="W95" s="172">
        <f>V95/1000</f>
        <v>0</v>
      </c>
      <c r="X95" s="131"/>
      <c r="Y95" s="172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383</v>
      </c>
      <c r="E96" s="176" t="e">
        <f>D96/1000</f>
        <v>#VALUE!</v>
      </c>
      <c r="F96" s="135" t="s">
        <v>383</v>
      </c>
      <c r="G96" s="176" t="e">
        <f>F96/1000</f>
        <v>#VALUE!</v>
      </c>
      <c r="H96" s="110" t="s">
        <v>383</v>
      </c>
      <c r="I96" s="176" t="e">
        <f>H96/1000</f>
        <v>#VALUE!</v>
      </c>
      <c r="J96" s="135" t="s">
        <v>383</v>
      </c>
      <c r="K96" s="176" t="e">
        <f>J96/1000</f>
        <v>#VALUE!</v>
      </c>
      <c r="L96" s="135" t="s">
        <v>383</v>
      </c>
      <c r="M96" s="176" t="e">
        <f>L96/1000</f>
        <v>#VALUE!</v>
      </c>
      <c r="N96" s="135" t="s">
        <v>383</v>
      </c>
      <c r="O96" s="176" t="e">
        <f>N96/1000</f>
        <v>#VALUE!</v>
      </c>
      <c r="P96" s="135"/>
      <c r="Q96" s="135"/>
      <c r="R96" s="173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7.1</v>
      </c>
      <c r="E100" s="69"/>
      <c r="F100" s="70">
        <v>7.2</v>
      </c>
      <c r="G100" s="70"/>
      <c r="H100" s="68">
        <v>8.6999999999999993</v>
      </c>
      <c r="I100" s="70"/>
      <c r="J100" s="70">
        <v>9.5</v>
      </c>
      <c r="K100" s="70"/>
      <c r="L100" s="70">
        <v>4.7</v>
      </c>
      <c r="M100" s="70"/>
      <c r="N100" s="70">
        <v>4.5999999999999996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0.4</v>
      </c>
      <c r="E101" s="69"/>
      <c r="F101" s="70">
        <v>0.33</v>
      </c>
      <c r="G101" s="70"/>
      <c r="H101" s="68">
        <v>0.54</v>
      </c>
      <c r="I101" s="70"/>
      <c r="J101" s="70">
        <v>0.42</v>
      </c>
      <c r="K101" s="70"/>
      <c r="L101" s="70">
        <v>0.14000000000000001</v>
      </c>
      <c r="M101" s="70"/>
      <c r="N101" s="70">
        <v>0.15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33"/>
      <c r="B132" s="233"/>
      <c r="C132" s="200"/>
      <c r="D132" s="200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2">
        <v>45717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3">
        <v>45717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45718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45719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45720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45721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45722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45723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45724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45725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45726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45727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45728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45729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45730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45731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45732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45733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45734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45735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45736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45737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45738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45739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45740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45741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45742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45743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45744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45745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45746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45747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2025-03-25T02:39:22Z</dcterms:modified>
</cp:coreProperties>
</file>