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31C9B7D5-39AD-4825-B9E7-700AE7F32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<sst xmlns="http://schemas.openxmlformats.org/spreadsheetml/2006/main" count="3629" uniqueCount="417">
  <si>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</si>
  <si>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</si>
  <si>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</si>
  <si>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</si>
  <si>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</si>
  <si>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</si>
  <si>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</si>
  <si>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</si>
  <si>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</si>
  <si>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</si>
  <si>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</si>
  <si>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</si>
  <si>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</si>
  <si>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</si>
  <si>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</si>
  <si>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</si>
  <si>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</si>
  <si>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</si>
  <si>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</si>
  <si>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</si>
  <si>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</si>
  <si>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</si>
  <si>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</si>
  <si>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</si>
  <si>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</si>
  <si>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</si>
  <si>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</si>
  <si>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</si>
  <si>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</si>
  <si>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</si>
  <si>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</si>
  <si>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</si>
  <si>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</si>
  <si>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</si>
  <si>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</si>
  <si>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</si>
  <si>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</si>
  <si>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</si>
  <si>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</si>
  <si>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</si>
  <si>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</si>
  <si>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</si>
  <si>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</si>
  <si>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</si>
  <si>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</si>
  <si>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</si>
  <si>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</si>
  <si>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</si>
  <si>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</si>
  <si>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</si>
  <si>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</si>
  <si>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</si>
  <si>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</si>
  <si>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</si>
  <si>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</si>
  <si>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</si>
  <si>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</si>
  <si>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</si>
  <si>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</si>
  <si>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</si>
  <si>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</si>
  <si>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</si>
  <si>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</si>
  <si>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</si>
  <si>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</si>
  <si>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</si>
  <si>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</si>
  <si>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</si>
  <si>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</si>
  <si>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</si>
  <si>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</si>
  <si>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</si>
  <si>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</si>
  <si>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</si>
  <si>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</si>
  <si>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</si>
  <si>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</si>
  <si>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</si>
  <si>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</si>
  <si>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</si>
  <si>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</si>
  <si>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</si>
  <si>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</si>
  <si>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</si>
  <si>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</si>
  <si>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</si>
  <si>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</si>
  <si>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</si>
  <si>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</si>
  <si>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</si>
  <si>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</si>
  <si>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</si>
  <si>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</si>
  <si>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</si>
  <si>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</si>
  <si>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</si>
  <si>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</si>
  <si>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</si>
  <si>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</si>
  <si>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</si>
  <si>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</si>
  <si>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</si>
  <si>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</si>
  <si>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</si>
  <si>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</si>
  <si>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</si>
  <si>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</si>
  <si>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</si>
  <si>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</si>
  <si>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</si>
  <si>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</si>
  <si>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</si>
  <si>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</si>
  <si>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</si>
  <si>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</si>
  <si>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</si>
  <si>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</si>
  <si>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</si>
  <si>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</si>
  <si>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</si>
  <si>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</si>
  <si>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</si>
  <si>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</si>
  <si>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</si>
  <si>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</si>
  <si>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</si>
  <si>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</si>
  <si>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</si>
  <si>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</si>
  <si>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</si>
  <si>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</si>
  <si>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</si>
  <si>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</si>
  <si>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</si>
  <si>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</si>
  <si>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</si>
  <si>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</si>
  <si>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</si>
  <si>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</si>
  <si>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</si>
  <si>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</si>
  <si>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</si>
  <si>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</si>
  <si>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</si>
  <si>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</si>
  <si>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</si>
  <si>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</si>
  <si>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</si>
  <si>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</si>
  <si>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</si>
  <si>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</si>
  <si>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</si>
  <si>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</si>
  <si>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</si>
  <si>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</si>
  <si>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</si>
  <si>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</si>
  <si>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</si>
  <si>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</si>
  <si>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</si>
  <si>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</si>
  <si>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</si>
  <si>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</si>
  <si>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</si>
  <si>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</si>
  <si>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</si>
  <si>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</si>
  <si>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</si>
  <si>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</si>
  <si>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</si>
  <si>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</si>
  <si>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</si>
  <si>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</si>
  <si>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</si>
  <si>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</si>
  <si>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</si>
  <si>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</si>
  <si>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</si>
  <si>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</si>
  <si>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</si>
  <si>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</si>
  <si>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</si>
  <si>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</si>
  <si>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</si>
  <si>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</si>
  <si>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</si>
  <si>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</si>
  <si>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</si>
  <si>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</si>
  <si>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</si>
  <si>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</si>
  <si>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</si>
  <si>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</si>
  <si>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</si>
  <si>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</si>
  <si>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</si>
  <si>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</si>
  <si>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</si>
  <si>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</si>
  <si>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</si>
  <si>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</si>
  <si>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</si>
  <si>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</si>
  <si>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</si>
  <si>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</si>
  <si>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</si>
  <si>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</si>
  <si>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</si>
  <si>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</si>
  <si>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</si>
  <si>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</si>
  <si>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</si>
  <si>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</si>
  <si>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</si>
  <si>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</si>
  <si>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</si>
  <si>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</si>
  <si>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</si>
  <si>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</si>
  <si>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</si>
  <si>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</si>
  <si>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</si>
  <si>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</si>
  <si>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</si>
  <si>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</si>
  <si>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</si>
  <si>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</si>
  <si>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</si>
  <si>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</si>
  <si>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</si>
  <si>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</si>
  <si>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</si>
  <si>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</si>
  <si>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</si>
  <si>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</si>
  <si>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</si>
  <si>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</si>
  <si>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</si>
  <si>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</si>
  <si>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</si>
  <si>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</si>
  <si>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</si>
  <si>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</si>
  <si>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</si>
  <si>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</si>
  <si>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</si>
  <si>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</si>
  <si>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</si>
  <si>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</si>
  <si>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</si>
  <si>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</si>
  <si>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</si>
  <si>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</si>
  <si>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</si>
  <si>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</si>
  <si>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</si>
  <si>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</si>
  <si>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</si>
  <si>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</si>
  <si>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</si>
  <si>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</si>
  <si>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</si>
  <si>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</si>
  <si>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</si>
  <si>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</si>
  <si>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</si>
  <si>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</si>
  <si>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</si>
  <si>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</si>
  <si>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</si>
  <si>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</si>
  <si>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</si>
  <si>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</si>
  <si>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</si>
  <si>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</si>
  <si>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</si>
  <si>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</si>
  <si>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</si>
  <si>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</si>
  <si>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</si>
  <si>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</si>
  <si>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</si>
  <si>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</si>
  <si>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</si>
  <si>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</si>
  <si>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</si>
  <si>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</si>
  <si>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</si>
  <si>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</si>
  <si>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</si>
  <si>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</si>
  <si>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</si>
  <si>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</si>
  <si>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</si>
  <si>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</si>
  <si>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</si>
  <si>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</si>
  <si>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</si>
  <si>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</si>
  <si>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</si>
  <si>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</si>
  <si>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</si>
  <si>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</si>
  <si>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</si>
  <si>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</si>
  <si>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</si>
  <si>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</si>
  <si>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</si>
  <si>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</si>
  <si>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</si>
  <si>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</si>
  <si>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</si>
  <si>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</si>
  <si>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</si>
  <si>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</si>
  <si>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</si>
  <si>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</si>
  <si>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</si>
  <si>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</si>
  <si>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</si>
  <si>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</si>
  <si>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</si>
  <si>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</si>
  <si>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</si>
  <si>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</si>
  <si>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</si>
  <si>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</si>
  <si>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</si>
  <si>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</si>
  <si>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</si>
  <si>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</si>
  <si>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</si>
  <si>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</si>
  <si>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</si>
  <si>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</si>
  <si>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</si>
  <si>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</si>
  <si>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</si>
  <si>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</si>
  <si>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</si>
  <si>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</si>
  <si>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</si>
  <si>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</si>
  <si>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</si>
  <si>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</si>
  <si>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</si>
  <si>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</si>
  <si>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</si>
  <si>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</si>
  <si>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</si>
  <si>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</si>
  <si>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</si>
  <si>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</si>
  <si>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</si>
  <si>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</si>
  <si>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</si>
  <si>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</si>
  <si>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</si>
  <si>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</si>
  <si>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</si>
  <si>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</si>
  <si>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</si>
  <si>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</si>
  <si>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</si>
  <si>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</si>
  <si>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</si>
  <si>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</si>
  <si>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</si>
  <si>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</si>
  <si>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</si>
  <si>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</si>
  <si>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</si>
  <si>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</si>
  <si>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</si>
  <si>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</si>
  <si>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</si>
  <si>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</si>
  <si>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</si>
  <si>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</si>
  <si>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</si>
  <si>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</si>
  <si>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</si>
  <si>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</si>
  <si>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</si>
  <si>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</si>
  <si>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</si>
  <si>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</si>
  <si>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</si>
  <si>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</si>
  <si>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</si>
  <si>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</si>
  <si>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</si>
  <si>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</si>
  <si>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</si>
  <si>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</si>
  <si>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</si>
  <si>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2023/08/02</t>
  </si>
  <si>
    <t>10:07</t>
  </si>
  <si>
    <t>09:44</t>
  </si>
  <si>
    <t>10:30</t>
  </si>
  <si>
    <t>09:17</t>
  </si>
  <si>
    <t>11:12</t>
  </si>
  <si>
    <t>10:50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</si>
  <si>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</si>
  <si>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</si>
  <si>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</si>
  <si>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</si>
  <si>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</si>
  <si>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</si>
  <si>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</si>
  <si>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</si>
  <si>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</si>
  <si>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0.000001未満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</si>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</sst>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B1" zoomScaleNormal="100" zoomScaleSheetLayoutView="100" workbookViewId="0">
      <selection activeCell="AP18" sqref="AP18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8">
        <v>45047</v>
      </c>
      <c r="B2" s="208"/>
      <c r="C2" s="209">
        <v>45139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396</v>
      </c>
      <c r="E9" s="152" t="s">
        <v>396</v>
      </c>
      <c r="F9" s="152" t="s">
        <v>396</v>
      </c>
      <c r="G9" s="152" t="s">
        <v>396</v>
      </c>
      <c r="H9" s="152" t="s">
        <v>396</v>
      </c>
      <c r="I9" s="152" t="s">
        <v>396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397</v>
      </c>
      <c r="E10" s="68" t="s">
        <v>398</v>
      </c>
      <c r="F10" s="68" t="s">
        <v>399</v>
      </c>
      <c r="G10" s="68" t="s">
        <v>400</v>
      </c>
      <c r="H10" s="68" t="s">
        <v>401</v>
      </c>
      <c r="I10" s="68" t="s">
        <v>402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31.3</v>
      </c>
      <c r="E13" s="70">
        <v>33.200000000000003</v>
      </c>
      <c r="F13" s="70">
        <v>29.8</v>
      </c>
      <c r="G13" s="70">
        <v>34.799999999999997</v>
      </c>
      <c r="H13" s="70">
        <v>28.5</v>
      </c>
      <c r="I13" s="70">
        <v>27.2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24.4</v>
      </c>
      <c r="E14" s="77">
        <v>30.7</v>
      </c>
      <c r="F14" s="77">
        <v>23.7</v>
      </c>
      <c r="G14" s="77">
        <v>30.2</v>
      </c>
      <c r="H14" s="77">
        <v>20.7</v>
      </c>
      <c r="I14" s="77">
        <v>25.5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403</v>
      </c>
      <c r="G18" s="92" t="s">
        <v>403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404</v>
      </c>
      <c r="G20" s="96" t="s">
        <v>404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404</v>
      </c>
      <c r="G21" s="96" t="s">
        <v>404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404</v>
      </c>
      <c r="G22" s="96" t="s">
        <v>404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405</v>
      </c>
      <c r="G23" s="96" t="s">
        <v>405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406</v>
      </c>
      <c r="E24" s="96" t="s">
        <v>406</v>
      </c>
      <c r="F24" s="96" t="s">
        <v>406</v>
      </c>
      <c r="G24" s="96" t="s">
        <v>406</v>
      </c>
      <c r="H24" s="96" t="s">
        <v>406</v>
      </c>
      <c r="I24" s="96" t="s">
        <v>406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0.42</v>
      </c>
      <c r="E26" s="98">
        <v>0.45</v>
      </c>
      <c r="F26" s="98">
        <v>0.4</v>
      </c>
      <c r="G26" s="98">
        <v>0.38</v>
      </c>
      <c r="H26" s="98">
        <v>0.21</v>
      </c>
      <c r="I26" s="98">
        <v>0.21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0.08</v>
      </c>
      <c r="G27" s="98">
        <v>0.08</v>
      </c>
      <c r="H27" s="98" t="s">
        <v>407</v>
      </c>
      <c r="I27" s="98" t="s">
        <v>407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408</v>
      </c>
      <c r="G28" s="98" t="s">
        <v>408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0.12</v>
      </c>
      <c r="E36" s="98">
        <v>0.13</v>
      </c>
      <c r="F36" s="98">
        <v>0.15</v>
      </c>
      <c r="G36" s="98">
        <v>0.15</v>
      </c>
      <c r="H36" s="98">
        <v>0.12</v>
      </c>
      <c r="I36" s="98">
        <v>0.15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409</v>
      </c>
      <c r="E37" s="96" t="s">
        <v>409</v>
      </c>
      <c r="F37" s="96" t="s">
        <v>409</v>
      </c>
      <c r="G37" s="96" t="s">
        <v>409</v>
      </c>
      <c r="H37" s="96" t="s">
        <v>409</v>
      </c>
      <c r="I37" s="96" t="s">
        <v>409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409</v>
      </c>
      <c r="E39" s="96">
        <v>3.0000000000000001E-3</v>
      </c>
      <c r="F39" s="96">
        <v>6.0000000000000001E-3</v>
      </c>
      <c r="G39" s="96">
        <v>8.0000000000000002E-3</v>
      </c>
      <c r="H39" s="96">
        <v>7.0000000000000001E-3</v>
      </c>
      <c r="I39" s="96">
        <v>8.0000000000000002E-3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409</v>
      </c>
      <c r="E43" s="96">
        <v>3.0000000000000001E-3</v>
      </c>
      <c r="F43" s="96">
        <v>8.0000000000000002E-3</v>
      </c>
      <c r="G43" s="96">
        <v>1.2999999999999999E-2</v>
      </c>
      <c r="H43" s="96">
        <v>8.0000000000000002E-3</v>
      </c>
      <c r="I43" s="96">
        <v>1.4999999999999999E-2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410</v>
      </c>
      <c r="E46" s="96" t="s">
        <v>410</v>
      </c>
      <c r="F46" s="96" t="s">
        <v>410</v>
      </c>
      <c r="G46" s="96" t="s">
        <v>410</v>
      </c>
      <c r="H46" s="96" t="s">
        <v>410</v>
      </c>
      <c r="I46" s="96" t="s">
        <v>410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409</v>
      </c>
      <c r="G47" s="96">
        <v>3.0000000000000001E-3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>
        <v>0.05</v>
      </c>
      <c r="G48" s="98">
        <v>0.05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411</v>
      </c>
      <c r="G49" s="98" t="s">
        <v>411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409</v>
      </c>
      <c r="G50" s="96">
        <v>4.0000000000000001E-3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4.2</v>
      </c>
      <c r="E51" s="70">
        <v>4.0999999999999996</v>
      </c>
      <c r="F51" s="70">
        <v>6.5</v>
      </c>
      <c r="G51" s="70">
        <v>6.5</v>
      </c>
      <c r="H51" s="70">
        <v>5</v>
      </c>
      <c r="I51" s="70">
        <v>5.2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404</v>
      </c>
      <c r="G52" s="96" t="s">
        <v>404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3.2</v>
      </c>
      <c r="E53" s="70">
        <v>3.2</v>
      </c>
      <c r="F53" s="70">
        <v>5.0999999999999996</v>
      </c>
      <c r="G53" s="70">
        <v>5.4</v>
      </c>
      <c r="H53" s="70">
        <v>2</v>
      </c>
      <c r="I53" s="70">
        <v>2.5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21.152843600000001</v>
      </c>
      <c r="E54" s="70">
        <v>20.939855299999998</v>
      </c>
      <c r="F54" s="70">
        <v>25.144085</v>
      </c>
      <c r="G54" s="70">
        <v>25.074410899999997</v>
      </c>
      <c r="H54" s="70">
        <v>10.2477263</v>
      </c>
      <c r="I54" s="70">
        <v>10.222861099999999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412</v>
      </c>
      <c r="E57" s="102" t="s">
        <v>412</v>
      </c>
      <c r="F57" s="102" t="s">
        <v>412</v>
      </c>
      <c r="G57" s="102" t="s">
        <v>412</v>
      </c>
      <c r="H57" s="102" t="s">
        <v>412</v>
      </c>
      <c r="I57" s="102" t="s">
        <v>412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412</v>
      </c>
      <c r="E58" s="102" t="s">
        <v>412</v>
      </c>
      <c r="F58" s="102" t="s">
        <v>412</v>
      </c>
      <c r="G58" s="102" t="s">
        <v>412</v>
      </c>
      <c r="H58" s="102" t="s">
        <v>412</v>
      </c>
      <c r="I58" s="102" t="s">
        <v>412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0.4</v>
      </c>
      <c r="G61" s="70">
        <v>0.5</v>
      </c>
      <c r="H61" s="70">
        <v>0.5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7.4</v>
      </c>
      <c r="G62" s="70">
        <v>7.4</v>
      </c>
      <c r="H62" s="70">
        <v>7</v>
      </c>
      <c r="I62" s="70">
        <v>7.4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413</v>
      </c>
      <c r="E63" s="68" t="s">
        <v>413</v>
      </c>
      <c r="F63" s="68" t="s">
        <v>413</v>
      </c>
      <c r="G63" s="68" t="s">
        <v>413</v>
      </c>
      <c r="H63" s="68" t="s">
        <v>413</v>
      </c>
      <c r="I63" s="68" t="s">
        <v>413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413</v>
      </c>
      <c r="E64" s="68" t="s">
        <v>413</v>
      </c>
      <c r="F64" s="68" t="s">
        <v>413</v>
      </c>
      <c r="G64" s="68" t="s">
        <v>413</v>
      </c>
      <c r="H64" s="68" t="s">
        <v>413</v>
      </c>
      <c r="I64" s="68" t="s">
        <v>413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414</v>
      </c>
      <c r="E65" s="70" t="s">
        <v>414</v>
      </c>
      <c r="F65" s="70" t="s">
        <v>414</v>
      </c>
      <c r="G65" s="70" t="s">
        <v>414</v>
      </c>
      <c r="H65" s="70">
        <v>0.7</v>
      </c>
      <c r="I65" s="70" t="s">
        <v>414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415</v>
      </c>
      <c r="E66" s="109" t="s">
        <v>415</v>
      </c>
      <c r="F66" s="109" t="s">
        <v>415</v>
      </c>
      <c r="G66" s="109" t="s">
        <v>415</v>
      </c>
      <c r="H66" s="109" t="s">
        <v>415</v>
      </c>
      <c r="I66" s="109" t="s">
        <v>415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4">
        <v>45047</v>
      </c>
      <c r="B68" s="204"/>
      <c r="C68" s="205">
        <v>45139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404</v>
      </c>
      <c r="G70" s="96" t="s">
        <v>404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416</v>
      </c>
      <c r="G71" s="92" t="s">
        <v>416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404</v>
      </c>
      <c r="G72" s="96" t="s">
        <v>404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404</v>
      </c>
      <c r="E78" s="96" t="s">
        <v>404</v>
      </c>
      <c r="F78" s="96" t="s">
        <v>404</v>
      </c>
      <c r="G78" s="96">
        <v>1E-3</v>
      </c>
      <c r="H78" s="96" t="s">
        <v>404</v>
      </c>
      <c r="I78" s="96">
        <v>1E-3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409</v>
      </c>
      <c r="E79" s="96">
        <v>2E-3</v>
      </c>
      <c r="F79" s="96" t="s">
        <v>409</v>
      </c>
      <c r="G79" s="96">
        <v>5.0000000000000001E-3</v>
      </c>
      <c r="H79" s="96" t="s">
        <v>409</v>
      </c>
      <c r="I79" s="96">
        <v>7.0000000000000001E-3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0.6</v>
      </c>
      <c r="H81" s="70">
        <v>1</v>
      </c>
      <c r="I81" s="70">
        <v>0.6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21.152843600000001</v>
      </c>
      <c r="E82" s="70">
        <v>20.939855299999998</v>
      </c>
      <c r="F82" s="70">
        <v>25.144085</v>
      </c>
      <c r="G82" s="70">
        <v>25.074410899999997</v>
      </c>
      <c r="H82" s="70">
        <v>10.2477263</v>
      </c>
      <c r="I82" s="70">
        <v>10.222861099999999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404</v>
      </c>
      <c r="G83" s="96" t="s">
        <v>404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415</v>
      </c>
      <c r="E90" s="70" t="s">
        <v>415</v>
      </c>
      <c r="F90" s="70" t="s">
        <v>415</v>
      </c>
      <c r="G90" s="70" t="s">
        <v>415</v>
      </c>
      <c r="H90" s="70" t="s">
        <v>415</v>
      </c>
      <c r="I90" s="70" t="s">
        <v>415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7.4</v>
      </c>
      <c r="G91" s="70">
        <v>7.4</v>
      </c>
      <c r="H91" s="70">
        <v>7</v>
      </c>
      <c r="I91" s="70">
        <v>7.4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>
        <v>0.05</v>
      </c>
      <c r="G95" s="98">
        <v>0.05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370</v>
      </c>
      <c r="D100" s="70">
        <v>6.7</v>
      </c>
      <c r="E100" s="70">
        <v>7</v>
      </c>
      <c r="F100" s="70">
        <v>9</v>
      </c>
      <c r="G100" s="70">
        <v>9.1999999999999993</v>
      </c>
      <c r="H100" s="70">
        <v>4.7</v>
      </c>
      <c r="I100" s="70">
        <v>4.7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368</v>
      </c>
      <c r="D101" s="98">
        <v>0.42</v>
      </c>
      <c r="E101" s="98">
        <v>0.45</v>
      </c>
      <c r="F101" s="98">
        <v>0.4</v>
      </c>
      <c r="G101" s="98">
        <v>0.38</v>
      </c>
      <c r="H101" s="98">
        <v>0.21</v>
      </c>
      <c r="I101" s="98">
        <v>0.21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4">
        <v>45047</v>
      </c>
      <c r="B130" s="204"/>
      <c r="C130" s="205">
        <v>45139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9.5" thickBot="1">
      <c r="A5" t="s">
        <v>184</v>
      </c>
      <c r="B5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81">
        <f>INDEX(C41:AG41,MATCH(MAX(C41:AG41)+1,C41:AG41,1))</f>
        <v>2</v>
      </c>
      <c r="AI6" s="181">
        <f>AH6*1</f>
        <v>2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384</v>
      </c>
      <c r="D35" s="1" t="s">
        <v>385</v>
      </c>
      <c r="E35" s="1" t="s">
        <v>385</v>
      </c>
      <c r="F35" s="1" t="s">
        <v>385</v>
      </c>
      <c r="G35" s="1" t="s">
        <v>385</v>
      </c>
      <c r="H35" s="1" t="s">
        <v>386</v>
      </c>
      <c r="I35" s="1" t="s">
        <v>386</v>
      </c>
      <c r="J35" s="1" t="s">
        <v>387</v>
      </c>
      <c r="K35" s="1" t="s">
        <v>388</v>
      </c>
      <c r="L35" s="1" t="s">
        <v>389</v>
      </c>
      <c r="M35" s="1" t="s">
        <v>390</v>
      </c>
      <c r="N35" s="1" t="s">
        <v>384</v>
      </c>
      <c r="O35" s="1" t="s">
        <v>390</v>
      </c>
      <c r="P35" s="1" t="s">
        <v>388</v>
      </c>
      <c r="Q35" s="1" t="s">
        <v>391</v>
      </c>
      <c r="R35" s="1" t="s">
        <v>392</v>
      </c>
      <c r="S35" s="1" t="s">
        <v>393</v>
      </c>
      <c r="T35" s="1" t="s">
        <v>385</v>
      </c>
      <c r="U35" s="1" t="s">
        <v>384</v>
      </c>
      <c r="V35" s="1" t="s">
        <v>385</v>
      </c>
      <c r="W35" s="1" t="s">
        <v>388</v>
      </c>
      <c r="X35" s="1" t="s">
        <v>388</v>
      </c>
      <c r="Y35" s="1" t="s">
        <v>388</v>
      </c>
      <c r="Z35" s="1" t="s">
        <v>388</v>
      </c>
      <c r="AA35" s="1" t="s">
        <v>389</v>
      </c>
      <c r="AB35" s="1" t="s">
        <v>394</v>
      </c>
      <c r="AC35" s="1" t="s">
        <v>384</v>
      </c>
      <c r="AD35" s="1" t="s">
        <v>384</v>
      </c>
      <c r="AE35" s="1" t="s">
        <v>385</v>
      </c>
      <c r="AF35" s="1" t="s">
        <v>395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晴|雨</v>
      </c>
      <c r="I37" s="2" t="str">
        <f t="shared" si="0"/>
        <v>晴|雨</v>
      </c>
      <c r="J37" s="2" t="str">
        <f t="shared" si="0"/>
        <v>曇/晴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曇|雨</v>
      </c>
      <c r="Z37" s="2" t="str">
        <f t="shared" si="0"/>
        <v>曇|雨</v>
      </c>
      <c r="AA37" s="2" t="str">
        <f t="shared" si="0"/>
        <v>雨/晴</v>
      </c>
      <c r="AB37" s="2" t="str">
        <f t="shared" si="0"/>
        <v>晴/雨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18</v>
      </c>
      <c r="I41" s="2">
        <f>IF(I37="","",VLOOKUP(I37,変換!$B$31:$C$58,2,FALSE))</f>
        <v>18</v>
      </c>
      <c r="J41" s="2">
        <f>IF(J37="","",VLOOKUP(J37,変換!$B$31:$C$58,2,FALSE))</f>
        <v>8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5</v>
      </c>
      <c r="P41" s="2">
        <f>IF(P37="","",VLOOKUP(P37,変換!$B$31:$C$58,2,FALSE))</f>
        <v>21</v>
      </c>
      <c r="Q41" s="2">
        <f>IF(Q37="","",VLOOKUP(Q37,変換!$B$31:$C$58,2,FALSE))</f>
        <v>3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21</v>
      </c>
      <c r="Z41" s="2">
        <f>IF(Z37="","",VLOOKUP(Z37,変換!$B$31:$C$58,2,FALSE))</f>
        <v>21</v>
      </c>
      <c r="AA41" s="2">
        <f>IF(AA37="","",VLOOKUP(AA37,変換!$B$31:$C$58,2,FALSE))</f>
        <v>11</v>
      </c>
      <c r="AB41" s="2">
        <f>IF(AB37="","",VLOOKUP(AB37,変換!$B$31:$C$58,2,FALSE))</f>
        <v>6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2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45139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20230802</v>
      </c>
      <c r="E9" s="59" t="str">
        <f>IF(手入力!C3="",REPLACE(D9,5,0,"/"),REPLACE(手入力!C3,5,0,"/"))</f>
        <v>2023/0802</v>
      </c>
      <c r="F9" s="58">
        <v>20230802</v>
      </c>
      <c r="G9" s="59" t="str">
        <f>IF(手入力!D3="",REPLACE(F9,5,0,"/"),REPLACE(手入力!D3,5,0,"/"))</f>
        <v>2023/0802</v>
      </c>
      <c r="H9" s="58">
        <v>20230802</v>
      </c>
      <c r="I9" s="59" t="str">
        <f>IF(手入力!E3="",REPLACE(H9,5,0,"/"),REPLACE(手入力!E3,5,0,"/"))</f>
        <v>2023/0802</v>
      </c>
      <c r="J9" s="58">
        <v>20230802</v>
      </c>
      <c r="K9" s="59" t="str">
        <f>IF(手入力!F3="",REPLACE(J9,5,0,"/"),REPLACE(手入力!F3,5,0,"/"))</f>
        <v>2023/0802</v>
      </c>
      <c r="L9" s="58">
        <v>20230802</v>
      </c>
      <c r="M9" s="59" t="str">
        <f>IF(手入力!G3="",REPLACE(L9,5,0,"/"),REPLACE(手入力!G3,5,0,"/"))</f>
        <v>2023/0802</v>
      </c>
      <c r="N9" s="58">
        <v>20230802</v>
      </c>
      <c r="O9" s="59" t="str">
        <f>IF(手入力!H3="",REPLACE(N9,5,0,"/"),REPLACE(手入力!H3,5,0,"/"))</f>
        <v>2023/0802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1007</v>
      </c>
      <c r="E10" s="67" t="str">
        <f>TEXT(D10,"0000")</f>
        <v>1007</v>
      </c>
      <c r="F10" s="68">
        <v>944</v>
      </c>
      <c r="G10" s="67" t="str">
        <f>TEXT(F10,"0000")</f>
        <v>0944</v>
      </c>
      <c r="H10" s="68">
        <v>1030</v>
      </c>
      <c r="I10" s="67" t="str">
        <f>TEXT(H10,"0000")</f>
        <v>1030</v>
      </c>
      <c r="J10" s="68">
        <v>917</v>
      </c>
      <c r="K10" s="67" t="str">
        <f>TEXT(J10,"0000")</f>
        <v>0917</v>
      </c>
      <c r="L10" s="68">
        <v>1112</v>
      </c>
      <c r="M10" s="67" t="str">
        <f>TEXT(L10,"0000")</f>
        <v>1112</v>
      </c>
      <c r="N10" s="68">
        <v>1050</v>
      </c>
      <c r="O10" s="67" t="str">
        <f>TEXT(N10,"0000")</f>
        <v>1050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1</v>
      </c>
      <c r="F11" s="68" t="str">
        <f>IF(F$9=0,"",HLOOKUP(G11,天気タグ!$B$3:$AG$39,35))</f>
        <v>晴|曇</v>
      </c>
      <c r="G11" s="68">
        <f>IF(G9=0,"",(RIGHT(G9,2))-1)</f>
        <v>1</v>
      </c>
      <c r="H11" s="68" t="str">
        <f>IF(H$9=0,"",HLOOKUP(I11,天気タグ!$B$3:$AG$39,35))</f>
        <v>晴|曇</v>
      </c>
      <c r="I11" s="68">
        <f>IF(I9=0,"",(RIGHT(I9,2))-1)</f>
        <v>1</v>
      </c>
      <c r="J11" s="68" t="str">
        <f>IF(J$9=0,"",HLOOKUP(K11,天気タグ!$B$3:$AG$39,35))</f>
        <v>晴|曇</v>
      </c>
      <c r="K11" s="68">
        <f>IF(K9=0,"",(RIGHT(K9,2))-1)</f>
        <v>1</v>
      </c>
      <c r="L11" s="68" t="str">
        <f>IF(L$9=0,"",HLOOKUP(M11,天気タグ!$B$3:$AG$39,35))</f>
        <v>晴|曇</v>
      </c>
      <c r="M11" s="68">
        <f>IF(M9=0,"",(RIGHT(M9,2))-1)</f>
        <v>1</v>
      </c>
      <c r="N11" s="68" t="str">
        <f>IF(N$9=0,"",HLOOKUP(O11,天気タグ!$B$3:$AG$39,35))</f>
        <v>晴|曇</v>
      </c>
      <c r="O11" s="68">
        <f>IF(O9=0,"",(RIGHT(O9,2))-1)</f>
        <v>1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2</v>
      </c>
      <c r="F12" s="68" t="str">
        <f>IF(F$9=0,"",HLOOKUP(G12,天気タグ!$B$3:$AG$39,35))</f>
        <v>晴</v>
      </c>
      <c r="G12" s="68">
        <f>IF(G9=0,"",RIGHT(G9,2)*1)</f>
        <v>2</v>
      </c>
      <c r="H12" s="68" t="str">
        <f>IF(H$9=0,"",HLOOKUP(I12,天気タグ!$B$3:$AG$39,35))</f>
        <v>晴</v>
      </c>
      <c r="I12" s="68">
        <f>IF(I9=0,"",RIGHT(I9,2)*1)</f>
        <v>2</v>
      </c>
      <c r="J12" s="68" t="str">
        <f>IF(J$9=0,"",HLOOKUP(K12,天気タグ!$B$3:$AG$39,35))</f>
        <v>晴</v>
      </c>
      <c r="K12" s="68">
        <f>IF(K9=0,"",RIGHT(K9,2)*1)</f>
        <v>2</v>
      </c>
      <c r="L12" s="68" t="str">
        <f>IF(L$9=0,"",HLOOKUP(M12,天気タグ!$B$3:$AG$39,35))</f>
        <v>晴</v>
      </c>
      <c r="M12" s="68">
        <f>IF(M9=0,"",RIGHT(M9,2)*1)</f>
        <v>2</v>
      </c>
      <c r="N12" s="68" t="str">
        <f>IF(N$9=0,"",HLOOKUP(O12,天気タグ!$B$3:$AG$39,35))</f>
        <v>晴</v>
      </c>
      <c r="O12" s="68">
        <f>IF(O9=0,"",RIGHT(O9,2)*1)</f>
        <v>2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31.3</v>
      </c>
      <c r="E13" s="70"/>
      <c r="F13" s="70">
        <v>33.200000000000003</v>
      </c>
      <c r="G13" s="70"/>
      <c r="H13" s="70">
        <v>29.8</v>
      </c>
      <c r="I13" s="68"/>
      <c r="J13" s="70">
        <v>34.799999999999997</v>
      </c>
      <c r="K13" s="70"/>
      <c r="L13" s="70">
        <v>28.5</v>
      </c>
      <c r="M13" s="70"/>
      <c r="N13" s="70">
        <v>27.2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24.4</v>
      </c>
      <c r="E14" s="76"/>
      <c r="F14" s="77">
        <v>30.7</v>
      </c>
      <c r="G14" s="77"/>
      <c r="H14" s="77">
        <v>23.7</v>
      </c>
      <c r="I14" s="77"/>
      <c r="J14" s="77">
        <v>30.2</v>
      </c>
      <c r="K14" s="77"/>
      <c r="L14" s="77">
        <v>20.7</v>
      </c>
      <c r="M14" s="77"/>
      <c r="N14" s="77">
        <v>25.5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0.42</v>
      </c>
      <c r="E26" s="98"/>
      <c r="F26" s="98">
        <v>0.45</v>
      </c>
      <c r="G26" s="98"/>
      <c r="H26" s="68">
        <v>0.4</v>
      </c>
      <c r="I26" s="98"/>
      <c r="J26" s="68">
        <v>0.38</v>
      </c>
      <c r="K26" s="98"/>
      <c r="L26" s="68">
        <v>0.21</v>
      </c>
      <c r="M26" s="98"/>
      <c r="N26" s="68">
        <v>0.21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0.08</v>
      </c>
      <c r="I27" s="98"/>
      <c r="J27" s="68">
        <v>0.08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0.12</v>
      </c>
      <c r="E36" s="98"/>
      <c r="F36" s="98">
        <v>0.13</v>
      </c>
      <c r="G36" s="98"/>
      <c r="H36" s="68">
        <v>0.15</v>
      </c>
      <c r="I36" s="98"/>
      <c r="J36" s="68">
        <v>0.15</v>
      </c>
      <c r="K36" s="98"/>
      <c r="L36" s="68">
        <v>0.12</v>
      </c>
      <c r="M36" s="98"/>
      <c r="N36" s="68">
        <v>0.15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3.0000000000000001E-3</v>
      </c>
      <c r="G39" s="96"/>
      <c r="H39" s="68">
        <v>6.0000000000000001E-3</v>
      </c>
      <c r="I39" s="96"/>
      <c r="J39" s="68">
        <v>8.0000000000000002E-3</v>
      </c>
      <c r="K39" s="96"/>
      <c r="L39" s="68">
        <v>7.0000000000000001E-3</v>
      </c>
      <c r="M39" s="96"/>
      <c r="N39" s="68">
        <v>8.0000000000000002E-3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3.0000000000000001E-3</v>
      </c>
      <c r="G43" s="96"/>
      <c r="H43" s="68">
        <v>8.0000000000000002E-3</v>
      </c>
      <c r="I43" s="96"/>
      <c r="J43" s="68">
        <v>1.2999999999999999E-2</v>
      </c>
      <c r="K43" s="96"/>
      <c r="L43" s="68">
        <v>8.0000000000000002E-3</v>
      </c>
      <c r="M43" s="96"/>
      <c r="N43" s="68">
        <v>1.4999999999999999E-2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>
        <v>0</v>
      </c>
      <c r="I47" s="67">
        <f>H47/1000</f>
        <v>0</v>
      </c>
      <c r="J47" s="68">
        <v>3</v>
      </c>
      <c r="K47" s="67">
        <f>J47/1000</f>
        <v>3.0000000000000001E-3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>
        <v>50</v>
      </c>
      <c r="I48" s="67">
        <f>H48/1000</f>
        <v>0.05</v>
      </c>
      <c r="J48" s="68">
        <v>50</v>
      </c>
      <c r="K48" s="67">
        <f>J48/1000</f>
        <v>0.05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>
        <v>0</v>
      </c>
      <c r="I50" s="67">
        <f>H50/1000</f>
        <v>0</v>
      </c>
      <c r="J50" s="68">
        <v>4</v>
      </c>
      <c r="K50" s="67">
        <f>J50/1000</f>
        <v>4.0000000000000001E-3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4.2</v>
      </c>
      <c r="E51" s="70"/>
      <c r="F51" s="70">
        <v>4.0999999999999996</v>
      </c>
      <c r="G51" s="70"/>
      <c r="H51" s="68">
        <v>6.5</v>
      </c>
      <c r="I51" s="70"/>
      <c r="J51" s="68">
        <v>6.5</v>
      </c>
      <c r="K51" s="70"/>
      <c r="L51" s="68">
        <v>5</v>
      </c>
      <c r="M51" s="70"/>
      <c r="N51" s="68">
        <v>5.2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3.2</v>
      </c>
      <c r="E53" s="70"/>
      <c r="F53" s="70">
        <v>3.2</v>
      </c>
      <c r="G53" s="70"/>
      <c r="H53" s="68">
        <v>5.0999999999999996</v>
      </c>
      <c r="I53" s="70"/>
      <c r="J53" s="68">
        <v>5.4</v>
      </c>
      <c r="K53" s="70"/>
      <c r="L53" s="68">
        <v>2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21.152843600000001</v>
      </c>
      <c r="E54" s="70"/>
      <c r="F54" s="70">
        <v>20.939855299999998</v>
      </c>
      <c r="G54" s="70"/>
      <c r="H54" s="68">
        <v>25.144085</v>
      </c>
      <c r="I54" s="70"/>
      <c r="J54" s="68">
        <v>25.074410899999997</v>
      </c>
      <c r="K54" s="70"/>
      <c r="L54" s="68">
        <v>10.2477263</v>
      </c>
      <c r="M54" s="70"/>
      <c r="N54" s="68">
        <v>10.222861099999999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0.4</v>
      </c>
      <c r="I61" s="70"/>
      <c r="J61" s="68">
        <v>0.5</v>
      </c>
      <c r="K61" s="70"/>
      <c r="L61" s="68">
        <v>0.5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7.4</v>
      </c>
      <c r="I62" s="70"/>
      <c r="J62" s="68">
        <v>7.4</v>
      </c>
      <c r="K62" s="70"/>
      <c r="L62" s="68">
        <v>7</v>
      </c>
      <c r="M62" s="70"/>
      <c r="N62" s="68">
        <v>7.4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0.7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>
        <v>0</v>
      </c>
      <c r="E78" s="95"/>
      <c r="F78" s="96">
        <v>0</v>
      </c>
      <c r="G78" s="96"/>
      <c r="H78" s="68">
        <v>0</v>
      </c>
      <c r="I78" s="96"/>
      <c r="J78" s="96">
        <v>1E-3</v>
      </c>
      <c r="K78" s="96"/>
      <c r="L78" s="96">
        <v>0</v>
      </c>
      <c r="M78" s="96"/>
      <c r="N78" s="96">
        <v>1E-3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>
        <v>0</v>
      </c>
      <c r="E79" s="95"/>
      <c r="F79" s="96">
        <v>2E-3</v>
      </c>
      <c r="G79" s="96"/>
      <c r="H79" s="68">
        <v>0</v>
      </c>
      <c r="I79" s="96"/>
      <c r="J79" s="96">
        <v>5.0000000000000001E-3</v>
      </c>
      <c r="K79" s="96"/>
      <c r="L79" s="96">
        <v>0</v>
      </c>
      <c r="M79" s="96"/>
      <c r="N79" s="96">
        <v>7.0000000000000001E-3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68">
        <v>1</v>
      </c>
      <c r="I81" s="70"/>
      <c r="J81" s="70">
        <v>0.6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21.152843600000001</v>
      </c>
      <c r="E82" s="69"/>
      <c r="F82" s="70">
        <v>20.939855299999998</v>
      </c>
      <c r="G82" s="70"/>
      <c r="H82" s="68">
        <v>25.144085</v>
      </c>
      <c r="I82" s="70"/>
      <c r="J82" s="70">
        <v>25.074410899999997</v>
      </c>
      <c r="K82" s="70"/>
      <c r="L82" s="70">
        <v>10.2477263</v>
      </c>
      <c r="M82" s="70"/>
      <c r="N82" s="70">
        <v>10.222861099999999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>
        <v>0</v>
      </c>
      <c r="I83" s="174">
        <f>H83/1000</f>
        <v>0</v>
      </c>
      <c r="J83" s="96">
        <v>0</v>
      </c>
      <c r="K83" s="174">
        <f>J83/1000</f>
        <v>0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68">
        <v>7.4</v>
      </c>
      <c r="I91" s="70"/>
      <c r="J91" s="70">
        <v>7.4</v>
      </c>
      <c r="K91" s="70"/>
      <c r="L91" s="70">
        <v>7</v>
      </c>
      <c r="M91" s="70"/>
      <c r="N91" s="70">
        <v>7.4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>
        <v>50</v>
      </c>
      <c r="I95" s="174">
        <f>H95/1000</f>
        <v>0.05</v>
      </c>
      <c r="J95" s="98">
        <v>50</v>
      </c>
      <c r="K95" s="174">
        <f>J95/1000</f>
        <v>0.05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6.7</v>
      </c>
      <c r="E100" s="69"/>
      <c r="F100" s="70">
        <v>7</v>
      </c>
      <c r="G100" s="70"/>
      <c r="H100" s="68">
        <v>9</v>
      </c>
      <c r="I100" s="70"/>
      <c r="J100" s="70">
        <v>9.1999999999999993</v>
      </c>
      <c r="K100" s="70"/>
      <c r="L100" s="70">
        <v>4.7</v>
      </c>
      <c r="M100" s="70"/>
      <c r="N100" s="70">
        <v>4.7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0.42</v>
      </c>
      <c r="E101" s="69"/>
      <c r="F101" s="70">
        <v>0.45</v>
      </c>
      <c r="G101" s="70"/>
      <c r="H101" s="68">
        <v>0.4</v>
      </c>
      <c r="I101" s="70"/>
      <c r="J101" s="70">
        <v>0.38</v>
      </c>
      <c r="K101" s="70"/>
      <c r="L101" s="70">
        <v>0.21</v>
      </c>
      <c r="M101" s="70"/>
      <c r="N101" s="70">
        <v>0.21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7">
        <v>45139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45139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45140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45141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45142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45143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45144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45145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45146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45147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45148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45149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45150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45151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45152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45153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45154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45155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45156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45157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45158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45159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45160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45161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45162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45163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45164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45165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45166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45167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45168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45169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2023-11-29T03:55:34Z</cp:lastPrinted>
  <dcterms:created xsi:type="dcterms:W3CDTF">2020-11-06T01:25:08Z</dcterms:created>
  <dcterms:modified xsi:type="dcterms:W3CDTF">2023-11-29T03:55:37Z</dcterms:modified>
</cp:coreProperties>
</file>