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2月\2月（0327再出力）\"/>
    </mc:Choice>
  </mc:AlternateContent>
  <xr:revisionPtr revIDLastSave="0" documentId="13_ncr:1_{84401594-CB06-4C0D-864A-2A9043970251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G9" i="5"/>
  <c r="G12" i="5" s="1"/>
  <c r="E9" i="5"/>
  <c r="E11" i="5" s="1"/>
  <c r="O9" i="5"/>
  <c r="O11" i="5" s="1"/>
  <c r="M9" i="5"/>
  <c r="M11" i="5" s="1"/>
  <c r="K9" i="5"/>
  <c r="K12" i="5" s="1"/>
  <c r="I11" i="5"/>
  <c r="O12" i="5"/>
  <c r="M12" i="5"/>
  <c r="G11" i="5" l="1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G41" i="7"/>
  <c r="B3" i="7"/>
  <c r="AH6" i="7" l="1"/>
  <c r="AI6" i="7" s="1"/>
  <c r="Y95" i="5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<sst xmlns="http://schemas.openxmlformats.org/spreadsheetml/2006/main" count="3682" uniqueCount="414">
  <si>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</si>
  <si>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</si>
  <si>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</si>
  <si>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</si>
  <si>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</si>
  <si>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</si>
  <si>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</si>
  <si>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</si>
  <si>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</si>
  <si>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</si>
  <si>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</si>
  <si>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</si>
  <si>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</si>
  <si>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</si>
  <si>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</si>
  <si>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</si>
  <si>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</si>
  <si>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</si>
  <si>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</si>
  <si>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</si>
  <si>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</si>
  <si>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</si>
  <si>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</si>
  <si>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</si>
  <si>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</si>
  <si>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</si>
  <si>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</si>
  <si>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</si>
  <si>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</si>
  <si>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</si>
  <si>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</si>
  <si>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</si>
  <si>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</si>
  <si>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</si>
  <si>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</si>
  <si>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</si>
  <si>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</si>
  <si>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</si>
  <si>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</si>
  <si>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</si>
  <si>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</si>
  <si>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</si>
  <si>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</si>
  <si>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</si>
  <si>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</si>
  <si>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</si>
  <si>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</si>
  <si>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</si>
  <si>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</si>
  <si>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</si>
  <si>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</si>
  <si>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</si>
  <si>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</si>
  <si>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</si>
  <si>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</si>
  <si>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</si>
  <si>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</si>
  <si>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</si>
  <si>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</si>
  <si>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</si>
  <si>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</si>
  <si>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</si>
  <si>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</si>
  <si>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</si>
  <si>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</si>
  <si>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</si>
  <si>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</si>
  <si>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</si>
  <si>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</si>
  <si>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</si>
  <si>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</si>
  <si>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</si>
  <si>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</si>
  <si>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</si>
  <si>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</si>
  <si>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</si>
  <si>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</si>
  <si>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</si>
  <si>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</si>
  <si>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</si>
  <si>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</si>
  <si>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</si>
  <si>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</si>
  <si>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</si>
  <si>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</si>
  <si>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</si>
  <si>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</si>
  <si>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</si>
  <si>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</si>
  <si>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</si>
  <si>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</si>
  <si>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</si>
  <si>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</si>
  <si>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</si>
  <si>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</si>
  <si>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</si>
  <si>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</si>
  <si>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</si>
  <si>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</si>
  <si>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</si>
  <si>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</si>
  <si>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</si>
  <si>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</si>
  <si>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</si>
  <si>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</si>
  <si>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</si>
  <si>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</si>
  <si>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</si>
  <si>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</si>
  <si>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</si>
  <si>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</si>
  <si>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</si>
  <si>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</si>
  <si>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</si>
  <si>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</si>
  <si>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</si>
  <si>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</si>
  <si>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</si>
  <si>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</si>
  <si>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</si>
  <si>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</si>
  <si>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</si>
  <si>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</si>
  <si>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</si>
  <si>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</si>
  <si>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</si>
  <si>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</si>
  <si>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</si>
  <si>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</si>
  <si>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</si>
  <si>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</si>
  <si>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</si>
  <si>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</si>
  <si>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</si>
  <si>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</si>
  <si>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</si>
  <si>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</si>
  <si>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</si>
  <si>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</si>
  <si>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</si>
  <si>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</si>
  <si>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</si>
  <si>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</si>
  <si>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</si>
  <si>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</si>
  <si>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</si>
  <si>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</si>
  <si>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</si>
  <si>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</si>
  <si>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</si>
  <si>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</si>
  <si>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</si>
  <si>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</si>
  <si>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</si>
  <si>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</si>
  <si>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</si>
  <si>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</si>
  <si>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</si>
  <si>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</si>
  <si>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</si>
  <si>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</si>
  <si>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</si>
  <si>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</si>
  <si>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</si>
  <si>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</si>
  <si>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</si>
  <si>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</si>
  <si>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</si>
  <si>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</si>
  <si>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</si>
  <si>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</si>
  <si>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</si>
  <si>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</si>
  <si>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</si>
  <si>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</si>
  <si>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</si>
  <si>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</si>
  <si>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</si>
  <si>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</si>
  <si>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</si>
  <si>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</si>
  <si>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</si>
  <si>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</si>
  <si>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</si>
  <si>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</si>
  <si>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</si>
  <si>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</si>
  <si>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</si>
  <si>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</si>
  <si>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</si>
  <si>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</si>
  <si>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</si>
  <si>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</si>
  <si>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</si>
  <si>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</si>
  <si>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</si>
  <si>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</si>
  <si>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</si>
  <si>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</si>
  <si>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</si>
  <si>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</si>
  <si>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</si>
  <si>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</si>
  <si>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</si>
  <si>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</si>
  <si>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</si>
  <si>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</si>
  <si>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</si>
  <si>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</si>
  <si>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</si>
  <si>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</si>
  <si>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</si>
  <si>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</si>
  <si>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</si>
  <si>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</si>
  <si>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</si>
  <si>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</si>
  <si>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</si>
  <si>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</si>
  <si>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</si>
  <si>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</si>
  <si>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</si>
  <si>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</si>
  <si>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</si>
  <si>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</si>
  <si>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</si>
  <si>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</si>
  <si>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</si>
  <si>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</si>
  <si>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</si>
  <si>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</si>
  <si>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</si>
  <si>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</si>
  <si>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</si>
  <si>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</si>
  <si>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</si>
  <si>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</si>
  <si>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</si>
  <si>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</si>
  <si>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</si>
  <si>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</si>
  <si>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</si>
  <si>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</si>
  <si>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</si>
  <si>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</si>
  <si>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</si>
  <si>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</si>
  <si>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</si>
  <si>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</si>
  <si>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</si>
  <si>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</si>
  <si>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</si>
  <si>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</si>
  <si>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</si>
  <si>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</si>
  <si>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</si>
  <si>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</si>
  <si>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</si>
  <si>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</si>
  <si>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</si>
  <si>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</si>
  <si>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</si>
  <si>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</si>
  <si>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</si>
  <si>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</si>
  <si>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</si>
  <si>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</si>
  <si>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</si>
  <si>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</si>
  <si>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</si>
  <si>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</si>
  <si>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</si>
  <si>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</si>
  <si>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</si>
  <si>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</si>
  <si>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</si>
  <si>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</si>
  <si>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</si>
  <si>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</si>
  <si>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</si>
  <si>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</si>
  <si>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</si>
  <si>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</si>
  <si>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</si>
  <si>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</si>
  <si>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</si>
  <si>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</si>
  <si>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</si>
  <si>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</si>
  <si>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</si>
  <si>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</si>
  <si>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</si>
  <si>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</si>
  <si>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</si>
  <si>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</si>
  <si>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</si>
  <si>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</si>
  <si>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</si>
  <si>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</si>
  <si>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</si>
  <si>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</si>
  <si>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</si>
  <si>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</si>
  <si>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</si>
  <si>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</si>
  <si>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</si>
  <si>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</si>
  <si>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</si>
  <si>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</si>
  <si>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</si>
  <si>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</si>
  <si>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</si>
  <si>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</si>
  <si>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</si>
  <si>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</si>
  <si>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</si>
  <si>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</si>
  <si>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</si>
  <si>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</si>
  <si>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</si>
  <si>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</si>
  <si>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</si>
  <si>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</si>
  <si>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</si>
  <si>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</si>
  <si>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</si>
  <si>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</si>
  <si>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</si>
  <si>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</si>
  <si>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</si>
  <si>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</si>
  <si>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</si>
  <si>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</si>
  <si>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</si>
  <si>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</si>
  <si>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</si>
  <si>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</si>
  <si>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</si>
  <si>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</si>
  <si>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</si>
  <si>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</si>
  <si>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</si>
  <si>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</si>
  <si>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</si>
  <si>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</si>
  <si>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</si>
  <si>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</si>
  <si>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</si>
  <si>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</si>
  <si>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</si>
  <si>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</si>
  <si>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</si>
  <si>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</si>
  <si>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</si>
  <si>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</si>
  <si>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</si>
  <si>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</si>
  <si>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</si>
  <si>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</si>
  <si>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</si>
  <si>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</si>
  <si>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</si>
  <si>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</si>
  <si>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</si>
  <si>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</si>
  <si>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</si>
  <si>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</si>
  <si>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</si>
  <si>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</si>
  <si>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</si>
  <si>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</si>
  <si>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</si>
  <si>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</si>
  <si>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</si>
  <si>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</si>
  <si>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</si>
  <si>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</si>
  <si>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</si>
  <si>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</si>
  <si>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</si>
  <si>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</si>
  <si>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</si>
  <si>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</si>
  <si>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</si>
  <si>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雨/晴</t>
  </si>
  <si>
    <t>曇|晴</t>
  </si>
  <si>
    <t>晴/曇</t>
  </si>
  <si>
    <t>晴</t>
  </si>
  <si>
    <t>曇/雨</t>
  </si>
  <si>
    <t>曇/晴</t>
  </si>
  <si>
    <t>晴|曇</t>
  </si>
  <si>
    <t>曇|雨</t>
  </si>
  <si>
    <t>曇</t>
  </si>
  <si>
    <t>雨</t>
  </si>
  <si>
    <t>2024/02/05</t>
  </si>
  <si>
    <t>09:54</t>
  </si>
  <si>
    <t>09:40</t>
  </si>
  <si>
    <t>10:15</t>
  </si>
  <si>
    <t>09:22</t>
  </si>
  <si>
    <t>11:03</t>
  </si>
  <si>
    <t>10:34</t>
  </si>
  <si>
    <t>0.0003未満</t>
  </si>
  <si>
    <t>0.001未満</t>
  </si>
  <si>
    <t>0.005未満</t>
  </si>
  <si>
    <t>0.004未満</t>
  </si>
  <si>
    <t>0.01未満</t>
  </si>
  <si>
    <t>0.05未満</t>
  </si>
  <si>
    <t>0.002未満</t>
  </si>
  <si>
    <t>0.008未満</t>
  </si>
  <si>
    <t>0.03未満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</si>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</sst>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2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E47" zoomScaleNormal="100" zoomScaleSheetLayoutView="100" workbookViewId="0">
      <selection activeCell="F29" sqref="F29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8320312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08">
        <v>45231</v>
      </c>
      <c r="B2" s="208"/>
      <c r="C2" s="209">
        <v>45323</v>
      </c>
      <c r="D2" s="20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10" t="s">
        <v>349</v>
      </c>
      <c r="E4" s="226" t="s">
        <v>352</v>
      </c>
      <c r="F4" s="224" t="s">
        <v>354</v>
      </c>
      <c r="G4" s="212" t="s">
        <v>358</v>
      </c>
      <c r="H4" s="222" t="s">
        <v>361</v>
      </c>
      <c r="I4" s="212" t="s">
        <v>364</v>
      </c>
      <c r="J4" s="222"/>
      <c r="K4" s="212"/>
      <c r="L4" s="222"/>
      <c r="M4" s="212"/>
      <c r="N4" s="234"/>
      <c r="O4" s="236"/>
      <c r="P4" s="206"/>
      <c r="Q4" s="228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11"/>
      <c r="E5" s="227"/>
      <c r="F5" s="225"/>
      <c r="G5" s="213"/>
      <c r="H5" s="223"/>
      <c r="I5" s="213"/>
      <c r="J5" s="223"/>
      <c r="K5" s="213"/>
      <c r="L5" s="223"/>
      <c r="M5" s="213"/>
      <c r="N5" s="235"/>
      <c r="O5" s="237"/>
      <c r="P5" s="207"/>
      <c r="Q5" s="229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18" t="s">
        <v>350</v>
      </c>
      <c r="E6" s="220" t="s">
        <v>382</v>
      </c>
      <c r="F6" s="216" t="s">
        <v>355</v>
      </c>
      <c r="G6" s="214" t="s">
        <v>359</v>
      </c>
      <c r="H6" s="216" t="s">
        <v>362</v>
      </c>
      <c r="I6" s="214" t="s">
        <v>365</v>
      </c>
      <c r="J6" s="216"/>
      <c r="K6" s="214"/>
      <c r="L6" s="244"/>
      <c r="M6" s="242"/>
      <c r="N6" s="238"/>
      <c r="O6" s="240"/>
      <c r="P6" s="230"/>
      <c r="Q6" s="2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19"/>
      <c r="E7" s="221"/>
      <c r="F7" s="217"/>
      <c r="G7" s="215"/>
      <c r="H7" s="217"/>
      <c r="I7" s="215"/>
      <c r="J7" s="217"/>
      <c r="K7" s="215"/>
      <c r="L7" s="245"/>
      <c r="M7" s="243"/>
      <c r="N7" s="239"/>
      <c r="O7" s="241"/>
      <c r="P7" s="231"/>
      <c r="Q7" s="233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394</v>
      </c>
      <c r="E9" s="152" t="s">
        <v>394</v>
      </c>
      <c r="F9" s="152" t="s">
        <v>394</v>
      </c>
      <c r="G9" s="152" t="s">
        <v>394</v>
      </c>
      <c r="H9" s="152" t="s">
        <v>394</v>
      </c>
      <c r="I9" s="152" t="s">
        <v>394</v>
      </c>
      <c r="J9" s="152"/>
      <c r="K9" s="152"/>
      <c r="L9" s="152"/>
      <c r="M9" s="152"/>
      <c r="N9" s="189"/>
      <c r="O9" s="202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395</v>
      </c>
      <c r="E10" s="68" t="s">
        <v>396</v>
      </c>
      <c r="F10" s="68" t="s">
        <v>397</v>
      </c>
      <c r="G10" s="68" t="s">
        <v>398</v>
      </c>
      <c r="H10" s="68" t="s">
        <v>399</v>
      </c>
      <c r="I10" s="68" t="s">
        <v>400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387</v>
      </c>
      <c r="E11" s="68" t="s">
        <v>387</v>
      </c>
      <c r="F11" s="68" t="s">
        <v>387</v>
      </c>
      <c r="G11" s="68" t="s">
        <v>387</v>
      </c>
      <c r="H11" s="68" t="s">
        <v>387</v>
      </c>
      <c r="I11" s="68" t="s">
        <v>387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388</v>
      </c>
      <c r="E12" s="68" t="s">
        <v>388</v>
      </c>
      <c r="F12" s="68" t="s">
        <v>388</v>
      </c>
      <c r="G12" s="68" t="s">
        <v>388</v>
      </c>
      <c r="H12" s="68" t="s">
        <v>388</v>
      </c>
      <c r="I12" s="68" t="s">
        <v>388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4</v>
      </c>
      <c r="E13" s="70">
        <v>5.9</v>
      </c>
      <c r="F13" s="70">
        <v>2</v>
      </c>
      <c r="G13" s="70">
        <v>6</v>
      </c>
      <c r="H13" s="70">
        <v>3.2</v>
      </c>
      <c r="I13" s="70">
        <v>0.8</v>
      </c>
      <c r="J13" s="70"/>
      <c r="K13" s="70"/>
      <c r="L13" s="70"/>
      <c r="M13" s="70"/>
      <c r="N13" s="190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12</v>
      </c>
      <c r="E14" s="77">
        <v>8.5</v>
      </c>
      <c r="F14" s="77">
        <v>9.1</v>
      </c>
      <c r="G14" s="77">
        <v>10.9</v>
      </c>
      <c r="H14" s="77">
        <v>4.0999999999999996</v>
      </c>
      <c r="I14" s="77">
        <v>5.5</v>
      </c>
      <c r="J14" s="77"/>
      <c r="K14" s="77"/>
      <c r="L14" s="77"/>
      <c r="M14" s="77"/>
      <c r="N14" s="191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401</v>
      </c>
      <c r="G18" s="92" t="s">
        <v>401</v>
      </c>
      <c r="H18" s="92" t="s">
        <v>383</v>
      </c>
      <c r="I18" s="92" t="s">
        <v>383</v>
      </c>
      <c r="J18" s="92"/>
      <c r="K18" s="92"/>
      <c r="L18" s="92"/>
      <c r="M18" s="92"/>
      <c r="N18" s="193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94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402</v>
      </c>
      <c r="G20" s="96" t="s">
        <v>402</v>
      </c>
      <c r="H20" s="96" t="s">
        <v>383</v>
      </c>
      <c r="I20" s="96" t="s">
        <v>383</v>
      </c>
      <c r="J20" s="96"/>
      <c r="K20" s="96"/>
      <c r="L20" s="96"/>
      <c r="M20" s="96"/>
      <c r="N20" s="195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402</v>
      </c>
      <c r="G21" s="96" t="s">
        <v>402</v>
      </c>
      <c r="H21" s="96" t="s">
        <v>383</v>
      </c>
      <c r="I21" s="96" t="s">
        <v>383</v>
      </c>
      <c r="J21" s="96"/>
      <c r="K21" s="96"/>
      <c r="L21" s="96"/>
      <c r="M21" s="96"/>
      <c r="N21" s="195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402</v>
      </c>
      <c r="G22" s="96" t="s">
        <v>402</v>
      </c>
      <c r="H22" s="96" t="s">
        <v>383</v>
      </c>
      <c r="I22" s="96" t="s">
        <v>383</v>
      </c>
      <c r="J22" s="96"/>
      <c r="K22" s="96"/>
      <c r="L22" s="96"/>
      <c r="M22" s="96"/>
      <c r="N22" s="195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403</v>
      </c>
      <c r="G23" s="96" t="s">
        <v>403</v>
      </c>
      <c r="H23" s="96" t="s">
        <v>383</v>
      </c>
      <c r="I23" s="96" t="s">
        <v>383</v>
      </c>
      <c r="J23" s="96"/>
      <c r="K23" s="96"/>
      <c r="L23" s="96"/>
      <c r="M23" s="96"/>
      <c r="N23" s="195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404</v>
      </c>
      <c r="E24" s="96" t="s">
        <v>404</v>
      </c>
      <c r="F24" s="96" t="s">
        <v>404</v>
      </c>
      <c r="G24" s="96" t="s">
        <v>404</v>
      </c>
      <c r="H24" s="96" t="s">
        <v>404</v>
      </c>
      <c r="I24" s="96" t="s">
        <v>404</v>
      </c>
      <c r="J24" s="96"/>
      <c r="K24" s="96"/>
      <c r="L24" s="96"/>
      <c r="M24" s="96"/>
      <c r="N24" s="195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5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0.44</v>
      </c>
      <c r="E26" s="98">
        <v>0.43</v>
      </c>
      <c r="F26" s="98">
        <v>0.4</v>
      </c>
      <c r="G26" s="98">
        <v>0.4</v>
      </c>
      <c r="H26" s="98">
        <v>0.15</v>
      </c>
      <c r="I26" s="98">
        <v>0.14000000000000001</v>
      </c>
      <c r="J26" s="98"/>
      <c r="K26" s="98"/>
      <c r="L26" s="98"/>
      <c r="M26" s="98"/>
      <c r="N26" s="196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>
        <v>0.08</v>
      </c>
      <c r="E27" s="98">
        <v>7.0000000000000007E-2</v>
      </c>
      <c r="F27" s="98">
        <v>0.11</v>
      </c>
      <c r="G27" s="98">
        <v>0.11</v>
      </c>
      <c r="H27" s="98">
        <v>7.0000000000000007E-2</v>
      </c>
      <c r="I27" s="98">
        <v>0.08</v>
      </c>
      <c r="J27" s="98"/>
      <c r="K27" s="98"/>
      <c r="L27" s="98"/>
      <c r="M27" s="98"/>
      <c r="N27" s="196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405</v>
      </c>
      <c r="G28" s="98" t="s">
        <v>405</v>
      </c>
      <c r="H28" s="98" t="s">
        <v>383</v>
      </c>
      <c r="I28" s="98" t="s">
        <v>383</v>
      </c>
      <c r="J28" s="98"/>
      <c r="K28" s="98"/>
      <c r="L28" s="98"/>
      <c r="M28" s="98"/>
      <c r="N28" s="196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2"/>
      <c r="K29" s="92"/>
      <c r="L29" s="92"/>
      <c r="M29" s="92"/>
      <c r="N29" s="193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6"/>
      <c r="K30" s="96"/>
      <c r="L30" s="96"/>
      <c r="M30" s="96"/>
      <c r="N30" s="195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6"/>
      <c r="K31" s="96"/>
      <c r="L31" s="96"/>
      <c r="M31" s="96"/>
      <c r="N31" s="195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383</v>
      </c>
      <c r="E32" s="96" t="s">
        <v>383</v>
      </c>
      <c r="F32" s="96" t="s">
        <v>383</v>
      </c>
      <c r="G32" s="96" t="s">
        <v>383</v>
      </c>
      <c r="H32" s="96" t="s">
        <v>383</v>
      </c>
      <c r="I32" s="96" t="s">
        <v>383</v>
      </c>
      <c r="J32" s="96"/>
      <c r="K32" s="96"/>
      <c r="L32" s="96"/>
      <c r="M32" s="96"/>
      <c r="N32" s="195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6"/>
      <c r="K33" s="96"/>
      <c r="L33" s="96"/>
      <c r="M33" s="96"/>
      <c r="N33" s="195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6"/>
      <c r="K34" s="96"/>
      <c r="L34" s="96"/>
      <c r="M34" s="96"/>
      <c r="N34" s="195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6"/>
      <c r="K35" s="96"/>
      <c r="L35" s="96"/>
      <c r="M35" s="96"/>
      <c r="N35" s="195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 t="s">
        <v>406</v>
      </c>
      <c r="E36" s="98" t="s">
        <v>406</v>
      </c>
      <c r="F36" s="98" t="s">
        <v>406</v>
      </c>
      <c r="G36" s="98" t="s">
        <v>406</v>
      </c>
      <c r="H36" s="98" t="s">
        <v>406</v>
      </c>
      <c r="I36" s="98" t="s">
        <v>406</v>
      </c>
      <c r="J36" s="98"/>
      <c r="K36" s="98"/>
      <c r="L36" s="98"/>
      <c r="M36" s="98"/>
      <c r="N36" s="196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407</v>
      </c>
      <c r="E37" s="96" t="s">
        <v>407</v>
      </c>
      <c r="F37" s="96" t="s">
        <v>407</v>
      </c>
      <c r="G37" s="96" t="s">
        <v>407</v>
      </c>
      <c r="H37" s="96" t="s">
        <v>407</v>
      </c>
      <c r="I37" s="96" t="s">
        <v>407</v>
      </c>
      <c r="J37" s="96"/>
      <c r="K37" s="96"/>
      <c r="L37" s="96"/>
      <c r="M37" s="96"/>
      <c r="N37" s="195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6"/>
      <c r="K38" s="96"/>
      <c r="L38" s="96"/>
      <c r="M38" s="96"/>
      <c r="N38" s="195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407</v>
      </c>
      <c r="E39" s="96" t="s">
        <v>407</v>
      </c>
      <c r="F39" s="96" t="s">
        <v>407</v>
      </c>
      <c r="G39" s="96">
        <v>2E-3</v>
      </c>
      <c r="H39" s="96">
        <v>3.0000000000000001E-3</v>
      </c>
      <c r="I39" s="96">
        <v>5.0000000000000001E-3</v>
      </c>
      <c r="J39" s="96"/>
      <c r="K39" s="96"/>
      <c r="L39" s="96"/>
      <c r="M39" s="96"/>
      <c r="N39" s="195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6"/>
      <c r="K40" s="96"/>
      <c r="L40" s="96"/>
      <c r="M40" s="96"/>
      <c r="N40" s="195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5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6"/>
      <c r="K42" s="96"/>
      <c r="L42" s="96"/>
      <c r="M42" s="96"/>
      <c r="N42" s="195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407</v>
      </c>
      <c r="E43" s="96" t="s">
        <v>407</v>
      </c>
      <c r="F43" s="96" t="s">
        <v>407</v>
      </c>
      <c r="G43" s="96">
        <v>3.0000000000000001E-3</v>
      </c>
      <c r="H43" s="96">
        <v>3.0000000000000001E-3</v>
      </c>
      <c r="I43" s="96">
        <v>6.0000000000000001E-3</v>
      </c>
      <c r="J43" s="96"/>
      <c r="K43" s="96"/>
      <c r="L43" s="96"/>
      <c r="M43" s="96"/>
      <c r="N43" s="195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6"/>
      <c r="K44" s="96"/>
      <c r="L44" s="96"/>
      <c r="M44" s="96"/>
      <c r="N44" s="195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6"/>
      <c r="K45" s="96"/>
      <c r="L45" s="96"/>
      <c r="M45" s="96"/>
      <c r="N45" s="195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408</v>
      </c>
      <c r="E46" s="96" t="s">
        <v>408</v>
      </c>
      <c r="F46" s="96" t="s">
        <v>408</v>
      </c>
      <c r="G46" s="96" t="s">
        <v>408</v>
      </c>
      <c r="H46" s="96" t="s">
        <v>408</v>
      </c>
      <c r="I46" s="96" t="s">
        <v>408</v>
      </c>
      <c r="J46" s="96"/>
      <c r="K46" s="96"/>
      <c r="L46" s="96"/>
      <c r="M46" s="96"/>
      <c r="N46" s="195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407</v>
      </c>
      <c r="G47" s="96">
        <v>2E-3</v>
      </c>
      <c r="H47" s="96" t="s">
        <v>383</v>
      </c>
      <c r="I47" s="96" t="s">
        <v>383</v>
      </c>
      <c r="J47" s="96"/>
      <c r="K47" s="96"/>
      <c r="L47" s="96"/>
      <c r="M47" s="96"/>
      <c r="N47" s="195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>
        <v>0.02</v>
      </c>
      <c r="G48" s="98">
        <v>0.01</v>
      </c>
      <c r="H48" s="98" t="s">
        <v>383</v>
      </c>
      <c r="I48" s="98" t="s">
        <v>383</v>
      </c>
      <c r="J48" s="98"/>
      <c r="K48" s="98"/>
      <c r="L48" s="98"/>
      <c r="M48" s="98"/>
      <c r="N48" s="196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409</v>
      </c>
      <c r="G49" s="98" t="s">
        <v>409</v>
      </c>
      <c r="H49" s="98" t="s">
        <v>383</v>
      </c>
      <c r="I49" s="98" t="s">
        <v>383</v>
      </c>
      <c r="J49" s="98"/>
      <c r="K49" s="98"/>
      <c r="L49" s="98"/>
      <c r="M49" s="98"/>
      <c r="N49" s="196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407</v>
      </c>
      <c r="G50" s="96" t="s">
        <v>407</v>
      </c>
      <c r="H50" s="96" t="s">
        <v>383</v>
      </c>
      <c r="I50" s="96" t="s">
        <v>383</v>
      </c>
      <c r="J50" s="96"/>
      <c r="K50" s="96"/>
      <c r="L50" s="96"/>
      <c r="M50" s="96"/>
      <c r="N50" s="195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90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402</v>
      </c>
      <c r="G52" s="96" t="s">
        <v>402</v>
      </c>
      <c r="H52" s="96" t="s">
        <v>383</v>
      </c>
      <c r="I52" s="96" t="s">
        <v>383</v>
      </c>
      <c r="J52" s="96"/>
      <c r="K52" s="96"/>
      <c r="L52" s="96"/>
      <c r="M52" s="96"/>
      <c r="N52" s="195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4.0999999999999996</v>
      </c>
      <c r="E53" s="70">
        <v>4.2</v>
      </c>
      <c r="F53" s="70">
        <v>5.0999999999999996</v>
      </c>
      <c r="G53" s="70">
        <v>5.2</v>
      </c>
      <c r="H53" s="70">
        <v>1.8</v>
      </c>
      <c r="I53" s="70">
        <v>1.9</v>
      </c>
      <c r="J53" s="70"/>
      <c r="K53" s="70"/>
      <c r="L53" s="70"/>
      <c r="M53" s="70"/>
      <c r="N53" s="190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90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6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7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7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5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93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0.2</v>
      </c>
      <c r="E61" s="70">
        <v>0.3</v>
      </c>
      <c r="F61" s="70">
        <v>0.3</v>
      </c>
      <c r="G61" s="70">
        <v>0.5</v>
      </c>
      <c r="H61" s="70">
        <v>0.4</v>
      </c>
      <c r="I61" s="70">
        <v>0.4</v>
      </c>
      <c r="J61" s="70"/>
      <c r="K61" s="70"/>
      <c r="L61" s="70"/>
      <c r="M61" s="70"/>
      <c r="N61" s="190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</v>
      </c>
      <c r="F62" s="70">
        <v>7.2</v>
      </c>
      <c r="G62" s="70">
        <v>6.9</v>
      </c>
      <c r="H62" s="70">
        <v>7.4</v>
      </c>
      <c r="I62" s="70">
        <v>7.4</v>
      </c>
      <c r="J62" s="70"/>
      <c r="K62" s="70"/>
      <c r="L62" s="70"/>
      <c r="M62" s="70"/>
      <c r="N62" s="190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410</v>
      </c>
      <c r="E63" s="68" t="s">
        <v>410</v>
      </c>
      <c r="F63" s="68" t="s">
        <v>410</v>
      </c>
      <c r="G63" s="68" t="s">
        <v>410</v>
      </c>
      <c r="H63" s="68" t="s">
        <v>410</v>
      </c>
      <c r="I63" s="68" t="s">
        <v>410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410</v>
      </c>
      <c r="E64" s="68" t="s">
        <v>410</v>
      </c>
      <c r="F64" s="68" t="s">
        <v>410</v>
      </c>
      <c r="G64" s="68" t="s">
        <v>410</v>
      </c>
      <c r="H64" s="68" t="s">
        <v>410</v>
      </c>
      <c r="I64" s="68" t="s">
        <v>410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411</v>
      </c>
      <c r="E65" s="70" t="s">
        <v>411</v>
      </c>
      <c r="F65" s="70" t="s">
        <v>411</v>
      </c>
      <c r="G65" s="70" t="s">
        <v>411</v>
      </c>
      <c r="H65" s="70">
        <v>0.9</v>
      </c>
      <c r="I65" s="70">
        <v>0.6</v>
      </c>
      <c r="J65" s="70"/>
      <c r="K65" s="70"/>
      <c r="L65" s="70"/>
      <c r="M65" s="70"/>
      <c r="N65" s="190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412</v>
      </c>
      <c r="E66" s="109" t="s">
        <v>412</v>
      </c>
      <c r="F66" s="109" t="s">
        <v>412</v>
      </c>
      <c r="G66" s="109" t="s">
        <v>412</v>
      </c>
      <c r="H66" s="109" t="s">
        <v>412</v>
      </c>
      <c r="I66" s="109" t="s">
        <v>412</v>
      </c>
      <c r="J66" s="109"/>
      <c r="K66" s="109"/>
      <c r="L66" s="109"/>
      <c r="M66" s="109"/>
      <c r="N66" s="198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  <c r="AJ66" s="72"/>
    </row>
    <row r="67" spans="1:36" ht="11.15" customHeight="1" thickBot="1">
      <c r="B67" s="111"/>
      <c r="C67" s="3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04">
        <v>45231</v>
      </c>
      <c r="B68" s="204"/>
      <c r="C68" s="205">
        <v>45323</v>
      </c>
      <c r="D68" s="205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402</v>
      </c>
      <c r="G70" s="96" t="s">
        <v>402</v>
      </c>
      <c r="H70" s="96" t="s">
        <v>383</v>
      </c>
      <c r="I70" s="96" t="s">
        <v>383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413</v>
      </c>
      <c r="G71" s="92" t="s">
        <v>413</v>
      </c>
      <c r="H71" s="92" t="s">
        <v>383</v>
      </c>
      <c r="I71" s="92" t="s">
        <v>383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402</v>
      </c>
      <c r="G72" s="96" t="s">
        <v>402</v>
      </c>
      <c r="H72" s="96" t="s">
        <v>383</v>
      </c>
      <c r="I72" s="96" t="s">
        <v>383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0.8</v>
      </c>
      <c r="F81" s="70">
        <v>1</v>
      </c>
      <c r="G81" s="70">
        <v>0.8</v>
      </c>
      <c r="H81" s="70">
        <v>0.8</v>
      </c>
      <c r="I81" s="70">
        <v>0.5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402</v>
      </c>
      <c r="G83" s="96" t="s">
        <v>402</v>
      </c>
      <c r="H83" s="96" t="s">
        <v>383</v>
      </c>
      <c r="I83" s="96" t="s">
        <v>383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412</v>
      </c>
      <c r="E90" s="70" t="s">
        <v>412</v>
      </c>
      <c r="F90" s="70" t="s">
        <v>412</v>
      </c>
      <c r="G90" s="70" t="s">
        <v>412</v>
      </c>
      <c r="H90" s="70" t="s">
        <v>412</v>
      </c>
      <c r="I90" s="70" t="s">
        <v>412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</v>
      </c>
      <c r="F91" s="70">
        <v>7.2</v>
      </c>
      <c r="G91" s="70">
        <v>6.9</v>
      </c>
      <c r="H91" s="70">
        <v>7.4</v>
      </c>
      <c r="I91" s="70">
        <v>7.4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383</v>
      </c>
      <c r="E95" s="98" t="s">
        <v>383</v>
      </c>
      <c r="F95" s="98">
        <v>0.02</v>
      </c>
      <c r="G95" s="98">
        <v>0.01</v>
      </c>
      <c r="H95" s="98" t="s">
        <v>383</v>
      </c>
      <c r="I95" s="98" t="s">
        <v>383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9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  <c r="AJ96" s="186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200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370</v>
      </c>
      <c r="D100" s="70">
        <v>7.4</v>
      </c>
      <c r="E100" s="70">
        <v>7.2</v>
      </c>
      <c r="F100" s="70">
        <v>9.1</v>
      </c>
      <c r="G100" s="70">
        <v>9.1</v>
      </c>
      <c r="H100" s="70">
        <v>4.4000000000000004</v>
      </c>
      <c r="I100" s="70">
        <v>4.4000000000000004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368</v>
      </c>
      <c r="D101" s="98">
        <v>0.44</v>
      </c>
      <c r="E101" s="98">
        <v>0.43</v>
      </c>
      <c r="F101" s="98">
        <v>0.4</v>
      </c>
      <c r="G101" s="98">
        <v>0.4</v>
      </c>
      <c r="H101" s="98">
        <v>0.15</v>
      </c>
      <c r="I101" s="98">
        <v>0.14000000000000001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1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04">
        <v>45231</v>
      </c>
      <c r="B130" s="204"/>
      <c r="C130" s="205">
        <v>45323</v>
      </c>
      <c r="D130" s="205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66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21:E21">
    <cfRule type="containsText" dxfId="141" priority="1325" operator="containsText" text="0.001未満">
      <formula>NOT(ISERROR(SEARCH("0.001未満",D21)))</formula>
    </cfRule>
  </conditionalFormatting>
  <conditionalFormatting sqref="D16:I105">
    <cfRule type="containsBlanks" dxfId="140" priority="570">
      <formula>LEN(TRIM(D16))=0</formula>
    </cfRule>
    <cfRule type="endsWith" dxfId="139" priority="571" operator="endsWith" text="未満">
      <formula>RIGHT(D16,LEN("未満"))="未満"</formula>
    </cfRule>
  </conditionalFormatting>
  <conditionalFormatting sqref="D63:I63">
    <cfRule type="containsText" dxfId="138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137" priority="1329" operator="notContains" text="異常なし">
      <formula>ISERROR(SEARCH("異常なし",D64))</formula>
    </cfRule>
  </conditionalFormatting>
  <conditionalFormatting sqref="D17:L17">
    <cfRule type="beginsWith" dxfId="136" priority="580" operator="beginsWith" text="検出">
      <formula>LEFT(D17,LEN("検出"))="検出"</formula>
    </cfRule>
  </conditionalFormatting>
  <conditionalFormatting sqref="D104:L105">
    <cfRule type="beginsWith" dxfId="135" priority="578" operator="beginsWith" text="検出">
      <formula>LEFT(D104,LEN("検出"))="検出"</formula>
    </cfRule>
  </conditionalFormatting>
  <conditionalFormatting sqref="D18:Q18">
    <cfRule type="containsText" dxfId="134" priority="188" operator="containsText" text="0.0003未満">
      <formula>NOT(ISERROR(SEARCH("0.0003未満",D18)))</formula>
    </cfRule>
  </conditionalFormatting>
  <conditionalFormatting sqref="D19:Q19">
    <cfRule type="containsText" dxfId="133" priority="45" operator="containsText" text="0.00005未満">
      <formula>NOT(ISERROR(SEARCH("0.00005未満",D19)))</formula>
    </cfRule>
  </conditionalFormatting>
  <conditionalFormatting sqref="D20:Q22">
    <cfRule type="containsText" dxfId="132" priority="18" operator="containsText" text="0.001未満">
      <formula>NOT(ISERROR(SEARCH("0.001未満",D20)))</formula>
    </cfRule>
  </conditionalFormatting>
  <conditionalFormatting sqref="D23:Q23">
    <cfRule type="containsText" dxfId="131" priority="42" operator="containsText" text="0.005未満">
      <formula>NOT(ISERROR(SEARCH("0.005未満",D23)))</formula>
    </cfRule>
  </conditionalFormatting>
  <conditionalFormatting sqref="D24:Q24">
    <cfRule type="containsText" dxfId="130" priority="41" operator="containsText" text="0.004未満">
      <formula>NOT(ISERROR(SEARCH("0.004未満",D24)))</formula>
    </cfRule>
  </conditionalFormatting>
  <conditionalFormatting sqref="D25:Q25">
    <cfRule type="containsText" dxfId="129" priority="40" operator="containsText" text="0.001未満">
      <formula>NOT(ISERROR(SEARCH("0.001未満",D25)))</formula>
    </cfRule>
  </conditionalFormatting>
  <conditionalFormatting sqref="D26:Q26">
    <cfRule type="containsText" dxfId="128" priority="39" operator="containsText" text="0.02未満">
      <formula>NOT(ISERROR(SEARCH("0.02未満",D26)))</formula>
    </cfRule>
  </conditionalFormatting>
  <conditionalFormatting sqref="D27:Q27">
    <cfRule type="containsText" dxfId="127" priority="38" operator="containsText" text="0.05未満">
      <formula>NOT(ISERROR(SEARCH("0.05未満",D27)))</formula>
    </cfRule>
  </conditionalFormatting>
  <conditionalFormatting sqref="D28:Q28">
    <cfRule type="containsText" dxfId="126" priority="37" operator="containsText" text="0.01未満">
      <formula>NOT(ISERROR(SEARCH("0.01未満",D28)))</formula>
    </cfRule>
  </conditionalFormatting>
  <conditionalFormatting sqref="D29:Q29">
    <cfRule type="containsText" dxfId="125" priority="36" operator="containsText" text="0.0002未満">
      <formula>NOT(ISERROR(SEARCH("0.0002未満",D29)))</formula>
    </cfRule>
  </conditionalFormatting>
  <conditionalFormatting sqref="D30:Q30">
    <cfRule type="containsText" dxfId="124" priority="35" operator="containsText" text="0.001未満">
      <formula>NOT(ISERROR(SEARCH("0.001未満",D30)))</formula>
    </cfRule>
  </conditionalFormatting>
  <conditionalFormatting sqref="D31:Q31">
    <cfRule type="containsText" dxfId="123" priority="34" operator="containsText" text="0.004未満">
      <formula>NOT(ISERROR(SEARCH("0.004未満",D31)))</formula>
    </cfRule>
  </conditionalFormatting>
  <conditionalFormatting sqref="D32:Q35">
    <cfRule type="containsText" dxfId="122" priority="30" operator="containsText" text="0.001未満">
      <formula>NOT(ISERROR(SEARCH("0.001未満",D32)))</formula>
    </cfRule>
  </conditionalFormatting>
  <conditionalFormatting sqref="D36:Q36">
    <cfRule type="containsText" dxfId="121" priority="29" operator="containsText" text="0.05未満">
      <formula>NOT(ISERROR(SEARCH("0.05未満",D36)))</formula>
    </cfRule>
  </conditionalFormatting>
  <conditionalFormatting sqref="D37:Q37">
    <cfRule type="containsText" dxfId="120" priority="28" operator="containsText" text="0.002未満">
      <formula>NOT(ISERROR(SEARCH("0.002未満",D37)))</formula>
    </cfRule>
  </conditionalFormatting>
  <conditionalFormatting sqref="D38:Q38">
    <cfRule type="containsText" dxfId="119" priority="27" operator="containsText" text="0.001未満">
      <formula>NOT(ISERROR(SEARCH("0.001未満",D38)))</formula>
    </cfRule>
  </conditionalFormatting>
  <conditionalFormatting sqref="D39:Q39">
    <cfRule type="containsText" dxfId="118" priority="26" operator="containsText" text="0.002未満">
      <formula>NOT(ISERROR(SEARCH("0.002未満",D39)))</formula>
    </cfRule>
  </conditionalFormatting>
  <conditionalFormatting sqref="D40:Q42">
    <cfRule type="containsText" dxfId="117" priority="23" operator="containsText" text="0.001未満">
      <formula>NOT(ISERROR(SEARCH("0.001未満",D40)))</formula>
    </cfRule>
  </conditionalFormatting>
  <conditionalFormatting sqref="D43:Q43">
    <cfRule type="containsText" dxfId="116" priority="22" operator="containsText" text="0.002未満">
      <formula>NOT(ISERROR(SEARCH("0.002未満",D43)))</formula>
    </cfRule>
  </conditionalFormatting>
  <conditionalFormatting sqref="D44:Q44">
    <cfRule type="containsText" dxfId="115" priority="21" operator="containsText" text="0.001未満">
      <formula>NOT(ISERROR(SEARCH("0.001未満",D44)))</formula>
    </cfRule>
  </conditionalFormatting>
  <conditionalFormatting sqref="G21:N21">
    <cfRule type="containsText" dxfId="114" priority="7" operator="containsText" text="0.001未満">
      <formula>NOT(ISERROR(SEARCH("0.001未満",G21)))</formula>
    </cfRule>
  </conditionalFormatting>
  <conditionalFormatting sqref="L16:N16">
    <cfRule type="containsBlanks" dxfId="113" priority="3">
      <formula>LEN(TRIM(L16))=0</formula>
    </cfRule>
    <cfRule type="endsWith" dxfId="112" priority="4" operator="endsWith" text="未満">
      <formula>RIGHT(L16,LEN("未満"))="未満"</formula>
    </cfRule>
  </conditionalFormatting>
  <conditionalFormatting sqref="M17:Q17">
    <cfRule type="beginsWith" dxfId="111" priority="13" operator="beginsWith" text="検出">
      <formula>LEFT(M17,LEN("検出"))="検出"</formula>
    </cfRule>
  </conditionalFormatting>
  <conditionalFormatting sqref="M104:Q105">
    <cfRule type="beginsWith" dxfId="110" priority="11" operator="beginsWith" text="検出">
      <formula>LEFT(M104,LEN("検出"))="検出"</formula>
    </cfRule>
  </conditionalFormatting>
  <conditionalFormatting sqref="D21:Q21">
    <cfRule type="cellIs" dxfId="109" priority="1945" operator="greaterThan">
      <formula>#REF!</formula>
    </cfRule>
    <cfRule type="cellIs" dxfId="108" priority="1946" operator="greaterThan">
      <formula>#REF!</formula>
    </cfRule>
  </conditionalFormatting>
  <conditionalFormatting sqref="D62:I62 P62:Q62">
    <cfRule type="cellIs" dxfId="107" priority="1947" operator="notBetween">
      <formula>#REF!</formula>
      <formula>#REF!</formula>
    </cfRule>
    <cfRule type="cellIs" dxfId="106" priority="1948" operator="greaterThan">
      <formula>#REF!</formula>
    </cfRule>
  </conditionalFormatting>
  <conditionalFormatting sqref="D72:I72 D78:L79 J80:L81 J83:L88 J70:N73 J75:N75">
    <cfRule type="cellIs" dxfId="105" priority="1949" operator="greaterThan">
      <formula>#REF!</formula>
    </cfRule>
  </conditionalFormatting>
  <conditionalFormatting sqref="D82:I82">
    <cfRule type="cellIs" dxfId="104" priority="1950" operator="notBetween">
      <formula>#REF!</formula>
      <formula>#REF!</formula>
    </cfRule>
  </conditionalFormatting>
  <conditionalFormatting sqref="D89:I89">
    <cfRule type="cellIs" dxfId="103" priority="1951" operator="notBetween">
      <formula>#REF!</formula>
      <formula>#REF!</formula>
    </cfRule>
  </conditionalFormatting>
  <conditionalFormatting sqref="D90:I95 D78:L81 D83:L88 D70:N75">
    <cfRule type="cellIs" dxfId="102" priority="1952" operator="greaterThan">
      <formula>#REF!</formula>
    </cfRule>
  </conditionalFormatting>
  <conditionalFormatting sqref="D96:I96">
    <cfRule type="cellIs" dxfId="101" priority="1953" operator="greaterThan">
      <formula>#REF!</formula>
    </cfRule>
  </conditionalFormatting>
  <conditionalFormatting sqref="D16:Q16">
    <cfRule type="cellIs" dxfId="100" priority="1954" operator="greaterThan">
      <formula>#REF!</formula>
    </cfRule>
    <cfRule type="cellIs" dxfId="99" priority="1955" operator="greaterThan">
      <formula>#REF!</formula>
    </cfRule>
  </conditionalFormatting>
  <conditionalFormatting sqref="D18:Q18">
    <cfRule type="cellIs" dxfId="98" priority="1956" operator="greaterThan">
      <formula>#REF!</formula>
    </cfRule>
    <cfRule type="cellIs" dxfId="97" priority="1957" operator="greaterThan">
      <formula>#REF!</formula>
    </cfRule>
  </conditionalFormatting>
  <conditionalFormatting sqref="D19:Q19">
    <cfRule type="cellIs" dxfId="96" priority="1958" operator="greaterThan">
      <formula>#REF!</formula>
    </cfRule>
    <cfRule type="cellIs" dxfId="95" priority="1959" operator="greaterThan">
      <formula>#REF!</formula>
    </cfRule>
  </conditionalFormatting>
  <conditionalFormatting sqref="D20:Q20">
    <cfRule type="cellIs" dxfId="94" priority="1960" operator="greaterThan">
      <formula>#REF!</formula>
    </cfRule>
    <cfRule type="cellIs" dxfId="93" priority="1961" operator="greaterThan">
      <formula>#REF!</formula>
    </cfRule>
  </conditionalFormatting>
  <conditionalFormatting sqref="D22:Q22">
    <cfRule type="cellIs" dxfId="92" priority="1962" operator="greaterThan">
      <formula>#REF!</formula>
    </cfRule>
    <cfRule type="cellIs" dxfId="91" priority="1963" operator="greaterThan">
      <formula>#REF!</formula>
    </cfRule>
  </conditionalFormatting>
  <conditionalFormatting sqref="D23:Q23">
    <cfRule type="cellIs" dxfId="90" priority="1964" operator="greaterThan">
      <formula>#REF!</formula>
    </cfRule>
    <cfRule type="cellIs" dxfId="89" priority="1965" operator="greaterThan">
      <formula>#REF!</formula>
    </cfRule>
  </conditionalFormatting>
  <conditionalFormatting sqref="D24:Q24">
    <cfRule type="cellIs" dxfId="88" priority="1966" operator="greaterThan">
      <formula>#REF!</formula>
    </cfRule>
    <cfRule type="cellIs" dxfId="87" priority="1967" operator="greaterThan">
      <formula>#REF!</formula>
    </cfRule>
  </conditionalFormatting>
  <conditionalFormatting sqref="D25:Q25">
    <cfRule type="cellIs" dxfId="86" priority="1968" operator="greaterThan">
      <formula>#REF!</formula>
    </cfRule>
    <cfRule type="cellIs" dxfId="85" priority="1969" operator="greaterThan">
      <formula>#REF!</formula>
    </cfRule>
  </conditionalFormatting>
  <conditionalFormatting sqref="D26:Q26">
    <cfRule type="cellIs" dxfId="84" priority="1970" operator="greaterThan">
      <formula>#REF!</formula>
    </cfRule>
    <cfRule type="cellIs" dxfId="83" priority="1971" operator="greaterThan">
      <formula>#REF!</formula>
    </cfRule>
  </conditionalFormatting>
  <conditionalFormatting sqref="D27:Q27">
    <cfRule type="cellIs" dxfId="82" priority="1972" operator="greaterThan">
      <formula>#REF!</formula>
    </cfRule>
    <cfRule type="cellIs" dxfId="81" priority="1973" operator="greaterThan">
      <formula>#REF!</formula>
    </cfRule>
  </conditionalFormatting>
  <conditionalFormatting sqref="D28:Q28">
    <cfRule type="cellIs" dxfId="80" priority="1974" operator="greaterThan">
      <formula>#REF!</formula>
    </cfRule>
    <cfRule type="cellIs" dxfId="79" priority="1975" operator="greaterThan">
      <formula>#REF!</formula>
    </cfRule>
  </conditionalFormatting>
  <conditionalFormatting sqref="D29:Q29">
    <cfRule type="cellIs" dxfId="78" priority="1976" operator="greaterThan">
      <formula>#REF!</formula>
    </cfRule>
    <cfRule type="cellIs" dxfId="77" priority="1977" operator="greaterThan">
      <formula>#REF!</formula>
    </cfRule>
  </conditionalFormatting>
  <conditionalFormatting sqref="D30:Q30">
    <cfRule type="cellIs" dxfId="76" priority="1978" operator="greaterThan">
      <formula>#REF!</formula>
    </cfRule>
    <cfRule type="cellIs" dxfId="75" priority="1979" operator="greaterThan">
      <formula>#REF!</formula>
    </cfRule>
  </conditionalFormatting>
  <conditionalFormatting sqref="D31:Q31">
    <cfRule type="cellIs" dxfId="74" priority="1980" operator="greaterThan">
      <formula>#REF!</formula>
    </cfRule>
    <cfRule type="cellIs" dxfId="73" priority="1981" operator="greaterThan">
      <formula>#REF!</formula>
    </cfRule>
  </conditionalFormatting>
  <conditionalFormatting sqref="D32:Q32">
    <cfRule type="cellIs" dxfId="72" priority="1982" operator="greaterThan">
      <formula>#REF!</formula>
    </cfRule>
    <cfRule type="cellIs" dxfId="71" priority="1983" operator="greaterThan">
      <formula>#REF!</formula>
    </cfRule>
  </conditionalFormatting>
  <conditionalFormatting sqref="D33:Q33">
    <cfRule type="cellIs" dxfId="70" priority="1984" operator="greaterThan">
      <formula>#REF!</formula>
    </cfRule>
    <cfRule type="cellIs" dxfId="69" priority="1985" operator="greaterThan">
      <formula>#REF!</formula>
    </cfRule>
  </conditionalFormatting>
  <conditionalFormatting sqref="D34:Q34">
    <cfRule type="cellIs" dxfId="68" priority="1986" operator="greaterThan">
      <formula>#REF!</formula>
    </cfRule>
    <cfRule type="cellIs" dxfId="67" priority="1987" operator="greaterThan">
      <formula>#REF!</formula>
    </cfRule>
  </conditionalFormatting>
  <conditionalFormatting sqref="D35:Q35">
    <cfRule type="cellIs" dxfId="66" priority="1988" operator="greaterThan">
      <formula>#REF!</formula>
    </cfRule>
    <cfRule type="cellIs" dxfId="65" priority="1989" operator="greaterThan">
      <formula>#REF!</formula>
    </cfRule>
  </conditionalFormatting>
  <conditionalFormatting sqref="D36:Q36">
    <cfRule type="cellIs" dxfId="64" priority="1990" operator="greaterThan">
      <formula>#REF!</formula>
    </cfRule>
    <cfRule type="cellIs" dxfId="63" priority="1991" operator="greaterThan">
      <formula>#REF!</formula>
    </cfRule>
  </conditionalFormatting>
  <conditionalFormatting sqref="D37:Q37">
    <cfRule type="cellIs" dxfId="62" priority="1992" operator="greaterThan">
      <formula>#REF!</formula>
    </cfRule>
    <cfRule type="cellIs" dxfId="61" priority="1993" operator="greaterThan">
      <formula>#REF!</formula>
    </cfRule>
  </conditionalFormatting>
  <conditionalFormatting sqref="D38:Q38">
    <cfRule type="cellIs" dxfId="60" priority="1994" operator="greaterThan">
      <formula>#REF!</formula>
    </cfRule>
    <cfRule type="cellIs" dxfId="59" priority="1995" operator="greaterThan">
      <formula>#REF!</formula>
    </cfRule>
  </conditionalFormatting>
  <conditionalFormatting sqref="D39:Q39">
    <cfRule type="cellIs" dxfId="58" priority="1996" operator="greaterThan">
      <formula>#REF!</formula>
    </cfRule>
    <cfRule type="cellIs" dxfId="57" priority="1997" operator="greaterThan">
      <formula>#REF!</formula>
    </cfRule>
  </conditionalFormatting>
  <conditionalFormatting sqref="D40:Q40">
    <cfRule type="cellIs" dxfId="56" priority="1998" operator="greaterThan">
      <formula>#REF!</formula>
    </cfRule>
    <cfRule type="cellIs" dxfId="55" priority="1999" operator="greaterThan">
      <formula>#REF!</formula>
    </cfRule>
  </conditionalFormatting>
  <conditionalFormatting sqref="D41:Q41">
    <cfRule type="cellIs" dxfId="54" priority="2000" operator="greaterThan">
      <formula>#REF!</formula>
    </cfRule>
    <cfRule type="cellIs" dxfId="53" priority="2001" operator="greaterThan">
      <formula>#REF!</formula>
    </cfRule>
  </conditionalFormatting>
  <conditionalFormatting sqref="D42:Q42">
    <cfRule type="cellIs" dxfId="52" priority="2002" operator="greaterThan">
      <formula>#REF!</formula>
    </cfRule>
    <cfRule type="cellIs" dxfId="51" priority="2003" operator="greaterThan">
      <formula>#REF!</formula>
    </cfRule>
  </conditionalFormatting>
  <conditionalFormatting sqref="D43:Q43">
    <cfRule type="cellIs" dxfId="50" priority="2004" operator="greaterThan">
      <formula>#REF!</formula>
    </cfRule>
    <cfRule type="cellIs" dxfId="49" priority="2005" operator="greaterThan">
      <formula>#REF!</formula>
    </cfRule>
  </conditionalFormatting>
  <conditionalFormatting sqref="D44:Q44">
    <cfRule type="cellIs" dxfId="48" priority="2006" operator="greaterThan">
      <formula>#REF!</formula>
    </cfRule>
    <cfRule type="cellIs" dxfId="47" priority="2007" operator="greaterThan">
      <formula>#REF!</formula>
    </cfRule>
  </conditionalFormatting>
  <conditionalFormatting sqref="D45:Q45">
    <cfRule type="cellIs" dxfId="46" priority="2008" operator="greaterThan">
      <formula>#REF!</formula>
    </cfRule>
    <cfRule type="cellIs" dxfId="45" priority="2009" operator="greaterThan">
      <formula>#REF!</formula>
    </cfRule>
  </conditionalFormatting>
  <conditionalFormatting sqref="D46:Q46">
    <cfRule type="cellIs" dxfId="44" priority="2010" operator="greaterThan">
      <formula>#REF!</formula>
    </cfRule>
    <cfRule type="cellIs" dxfId="43" priority="2011" operator="greaterThan">
      <formula>#REF!</formula>
    </cfRule>
  </conditionalFormatting>
  <conditionalFormatting sqref="D47:Q47">
    <cfRule type="cellIs" dxfId="42" priority="2012" operator="greaterThan">
      <formula>#REF!</formula>
    </cfRule>
    <cfRule type="cellIs" dxfId="41" priority="2013" operator="greaterThan">
      <formula>#REF!</formula>
    </cfRule>
  </conditionalFormatting>
  <conditionalFormatting sqref="D48:Q48">
    <cfRule type="cellIs" dxfId="40" priority="2014" operator="greaterThan">
      <formula>#REF!</formula>
    </cfRule>
    <cfRule type="cellIs" dxfId="39" priority="2015" operator="greaterThan">
      <formula>#REF!</formula>
    </cfRule>
  </conditionalFormatting>
  <conditionalFormatting sqref="D49:Q49">
    <cfRule type="cellIs" dxfId="38" priority="2016" operator="greaterThan">
      <formula>#REF!</formula>
    </cfRule>
    <cfRule type="cellIs" dxfId="37" priority="2017" operator="greaterThan">
      <formula>#REF!</formula>
    </cfRule>
  </conditionalFormatting>
  <conditionalFormatting sqref="D50:Q50">
    <cfRule type="cellIs" dxfId="36" priority="2018" operator="greaterThan">
      <formula>#REF!</formula>
    </cfRule>
    <cfRule type="cellIs" dxfId="35" priority="2019" operator="greaterThan">
      <formula>#REF!</formula>
    </cfRule>
  </conditionalFormatting>
  <conditionalFormatting sqref="D51:Q51">
    <cfRule type="cellIs" dxfId="34" priority="2020" operator="greaterThan">
      <formula>#REF!</formula>
    </cfRule>
    <cfRule type="cellIs" dxfId="33" priority="2021" operator="greaterThan">
      <formula>#REF!</formula>
    </cfRule>
  </conditionalFormatting>
  <conditionalFormatting sqref="D52:Q52">
    <cfRule type="cellIs" dxfId="32" priority="2022" operator="greaterThan">
      <formula>#REF!</formula>
    </cfRule>
    <cfRule type="cellIs" dxfId="31" priority="2023" operator="greaterThan">
      <formula>#REF!</formula>
    </cfRule>
  </conditionalFormatting>
  <conditionalFormatting sqref="D53:Q53">
    <cfRule type="cellIs" dxfId="30" priority="2024" operator="greaterThan">
      <formula>#REF!</formula>
    </cfRule>
    <cfRule type="cellIs" dxfId="29" priority="2025" operator="greaterThan">
      <formula>#REF!</formula>
    </cfRule>
  </conditionalFormatting>
  <conditionalFormatting sqref="D54:Q54">
    <cfRule type="cellIs" dxfId="28" priority="2026" operator="greaterThan">
      <formula>#REF!</formula>
    </cfRule>
    <cfRule type="cellIs" dxfId="27" priority="2027" operator="greaterThan">
      <formula>#REF!</formula>
    </cfRule>
  </conditionalFormatting>
  <conditionalFormatting sqref="D55:Q55">
    <cfRule type="cellIs" dxfId="26" priority="2028" operator="greaterThan">
      <formula>#REF!</formula>
    </cfRule>
    <cfRule type="cellIs" dxfId="25" priority="2029" operator="greaterThan">
      <formula>#REF!</formula>
    </cfRule>
  </conditionalFormatting>
  <conditionalFormatting sqref="D56:Q56">
    <cfRule type="cellIs" dxfId="24" priority="2030" operator="greaterThan">
      <formula>#REF!</formula>
    </cfRule>
    <cfRule type="cellIs" dxfId="23" priority="2031" operator="greaterThan">
      <formula>#REF!</formula>
    </cfRule>
  </conditionalFormatting>
  <conditionalFormatting sqref="D57:Q57">
    <cfRule type="cellIs" dxfId="22" priority="2032" operator="greaterThan">
      <formula>#REF!</formula>
    </cfRule>
    <cfRule type="cellIs" dxfId="21" priority="2033" operator="greaterThan">
      <formula>#REF!</formula>
    </cfRule>
  </conditionalFormatting>
  <conditionalFormatting sqref="D58:Q58">
    <cfRule type="cellIs" dxfId="20" priority="2034" operator="greaterThan">
      <formula>#REF!</formula>
    </cfRule>
    <cfRule type="cellIs" dxfId="19" priority="2035" operator="greaterThan">
      <formula>#REF!</formula>
    </cfRule>
  </conditionalFormatting>
  <conditionalFormatting sqref="D59:Q59">
    <cfRule type="cellIs" dxfId="18" priority="2036" operator="greaterThan">
      <formula>#REF!</formula>
    </cfRule>
    <cfRule type="cellIs" dxfId="17" priority="2037" operator="greaterThan">
      <formula>#REF!</formula>
    </cfRule>
  </conditionalFormatting>
  <conditionalFormatting sqref="D60:Q60">
    <cfRule type="cellIs" dxfId="16" priority="2038" operator="greaterThan">
      <formula>#REF!</formula>
    </cfRule>
    <cfRule type="cellIs" dxfId="15" priority="2039" operator="greaterThan">
      <formula>#REF!</formula>
    </cfRule>
  </conditionalFormatting>
  <conditionalFormatting sqref="D61:Q61">
    <cfRule type="cellIs" dxfId="14" priority="2040" operator="greaterThan">
      <formula>#REF!</formula>
    </cfRule>
    <cfRule type="cellIs" dxfId="13" priority="2041" operator="greaterThan">
      <formula>#REF!</formula>
    </cfRule>
  </conditionalFormatting>
  <conditionalFormatting sqref="D65:Q65">
    <cfRule type="cellIs" dxfId="12" priority="2042" operator="greaterThan">
      <formula>#REF!</formula>
    </cfRule>
    <cfRule type="cellIs" dxfId="11" priority="2043" operator="greaterThan">
      <formula>#REF!</formula>
    </cfRule>
  </conditionalFormatting>
  <conditionalFormatting sqref="D66:Q67">
    <cfRule type="cellIs" dxfId="10" priority="2044" operator="greaterThan">
      <formula>#REF!</formula>
    </cfRule>
    <cfRule type="cellIs" dxfId="9" priority="2045" operator="greaterThan">
      <formula>#REF!</formula>
    </cfRule>
  </conditionalFormatting>
  <conditionalFormatting sqref="J74:N74">
    <cfRule type="cellIs" dxfId="8" priority="2053" operator="greaterThan">
      <formula>#REF!</formula>
    </cfRule>
  </conditionalFormatting>
  <conditionalFormatting sqref="J90:N96 M80:N81 M83:N88 M78:Q79 O72:Q72">
    <cfRule type="cellIs" dxfId="7" priority="2057" operator="greaterThan">
      <formula>#REF!</formula>
    </cfRule>
    <cfRule type="cellIs" dxfId="6" priority="2058" operator="greaterThan">
      <formula>#REF!</formula>
    </cfRule>
  </conditionalFormatting>
  <conditionalFormatting sqref="J98:N98">
    <cfRule type="cellIs" dxfId="5" priority="2059" operator="greaterThan">
      <formula>#REF!</formula>
    </cfRule>
    <cfRule type="cellIs" dxfId="4" priority="2060" operator="greaterThan">
      <formula>#REF!</formula>
    </cfRule>
  </conditionalFormatting>
  <conditionalFormatting sqref="J99:N99">
    <cfRule type="cellIs" dxfId="3" priority="2061" operator="greaterThan">
      <formula>#REF!</formula>
    </cfRule>
    <cfRule type="cellIs" dxfId="2" priority="2062" operator="greaterThan">
      <formula>#REF!</formula>
    </cfRule>
  </conditionalFormatting>
  <conditionalFormatting sqref="J101:N101">
    <cfRule type="cellIs" dxfId="1" priority="2063" operator="greaterThan">
      <formula>#REF!</formula>
    </cfRule>
    <cfRule type="cellIs" dxfId="0" priority="2064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373</v>
      </c>
      <c r="AI3" s="180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0"/>
    </row>
    <row r="5" spans="1:35" ht="18.5" thickBot="1">
      <c r="A5" t="s">
        <v>184</v>
      </c>
      <c r="B5">
        <v>8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8.5" thickBot="1">
      <c r="A6" t="s">
        <v>185</v>
      </c>
      <c r="AH6" s="181">
        <f>INDEX(C41:AG41,MATCH(MAX(C41:AG41)+1,C41:AG41,1))</f>
        <v>21</v>
      </c>
      <c r="AI6" s="181">
        <f>AH6*1</f>
        <v>21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</row>
    <row r="31" spans="1:24">
      <c r="A31" t="s">
        <v>210</v>
      </c>
      <c r="C31" t="s">
        <v>384</v>
      </c>
      <c r="D31" t="s">
        <v>385</v>
      </c>
      <c r="E31" t="s">
        <v>386</v>
      </c>
      <c r="F31" t="s">
        <v>387</v>
      </c>
      <c r="G31" t="s">
        <v>388</v>
      </c>
      <c r="H31" t="s">
        <v>389</v>
      </c>
      <c r="I31" t="s">
        <v>387</v>
      </c>
      <c r="J31" t="s">
        <v>387</v>
      </c>
      <c r="K31" t="s">
        <v>387</v>
      </c>
      <c r="L31" t="s">
        <v>390</v>
      </c>
      <c r="M31" t="s">
        <v>387</v>
      </c>
      <c r="N31" t="s">
        <v>387</v>
      </c>
      <c r="O31" t="s">
        <v>387</v>
      </c>
      <c r="P31" t="s">
        <v>386</v>
      </c>
      <c r="Q31" t="s">
        <v>388</v>
      </c>
      <c r="R31" t="s">
        <v>386</v>
      </c>
      <c r="S31" t="s">
        <v>391</v>
      </c>
      <c r="T31" t="s">
        <v>392</v>
      </c>
      <c r="U31" t="s">
        <v>393</v>
      </c>
      <c r="V31" t="s">
        <v>384</v>
      </c>
      <c r="W31" t="s">
        <v>388</v>
      </c>
      <c r="X31" t="s">
        <v>391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曇/晴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晴/曇</v>
      </c>
      <c r="F37" s="2" t="str">
        <f t="shared" si="0"/>
        <v>晴</v>
      </c>
      <c r="G37" s="2" t="str">
        <f t="shared" si="0"/>
        <v>曇/雨</v>
      </c>
      <c r="H37" s="2" t="str">
        <f t="shared" si="0"/>
        <v>曇/晴</v>
      </c>
      <c r="I37" s="2" t="str">
        <f t="shared" si="0"/>
        <v>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</v>
      </c>
      <c r="N37" s="2" t="str">
        <f t="shared" si="0"/>
        <v>晴</v>
      </c>
      <c r="O37" s="2" t="str">
        <f t="shared" si="0"/>
        <v>晴</v>
      </c>
      <c r="P37" s="2" t="str">
        <f t="shared" si="0"/>
        <v>晴/曇</v>
      </c>
      <c r="Q37" s="2" t="str">
        <f t="shared" si="0"/>
        <v>曇/雨</v>
      </c>
      <c r="R37" s="2" t="str">
        <f t="shared" si="0"/>
        <v>晴/曇</v>
      </c>
      <c r="S37" s="2" t="str">
        <f t="shared" si="0"/>
        <v>曇|雨</v>
      </c>
      <c r="T37" s="2" t="str">
        <f t="shared" si="0"/>
        <v>曇</v>
      </c>
      <c r="U37" s="2" t="str">
        <f t="shared" si="0"/>
        <v>雨</v>
      </c>
      <c r="V37" s="2" t="str">
        <f t="shared" si="0"/>
        <v>雨/晴</v>
      </c>
      <c r="W37" s="2" t="str">
        <f t="shared" si="0"/>
        <v>曇/雨</v>
      </c>
      <c r="X37" s="2" t="str">
        <f t="shared" si="0"/>
        <v>曇|雨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9"/>
      <c r="C41" s="2">
        <f>IF(C37="","",VLOOKUP(C37,変換!$B$31:$C$58,2,FALSE))</f>
        <v>11</v>
      </c>
      <c r="D41" s="2">
        <f>IF(D37="","",VLOOKUP(D37,変換!$B$31:$C$58,2,FALSE))</f>
        <v>20</v>
      </c>
      <c r="E41" s="2">
        <f>IF(E37="","",VLOOKUP(E37,変換!$B$31:$C$58,2,FALSE))</f>
        <v>5</v>
      </c>
      <c r="F41" s="2">
        <f>IF(F37="","",VLOOKUP(F37,変換!$B$31:$C$58,2,FALSE))</f>
        <v>1</v>
      </c>
      <c r="G41" s="2">
        <f>IF(G37="","",VLOOKUP(G37,変換!$B$31:$C$58,2,FALSE))</f>
        <v>9</v>
      </c>
      <c r="H41" s="2">
        <f>IF(H37="","",VLOOKUP(H37,変換!$B$31:$C$58,2,FALSE))</f>
        <v>8</v>
      </c>
      <c r="I41" s="2">
        <f>IF(I37="","",VLOOKUP(I37,変換!$B$31:$C$58,2,FALSE))</f>
        <v>1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5</v>
      </c>
      <c r="Q41" s="2">
        <f>IF(Q37="","",VLOOKUP(Q37,変換!$B$31:$C$58,2,FALSE))</f>
        <v>9</v>
      </c>
      <c r="R41" s="2">
        <f>IF(R37="","",VLOOKUP(R37,変換!$B$31:$C$58,2,FALSE))</f>
        <v>5</v>
      </c>
      <c r="S41" s="2">
        <f>IF(S37="","",VLOOKUP(S37,変換!$B$31:$C$58,2,FALSE))</f>
        <v>21</v>
      </c>
      <c r="T41" s="2">
        <f>IF(T37="","",VLOOKUP(T37,変換!$B$31:$C$58,2,FALSE))</f>
        <v>2</v>
      </c>
      <c r="U41" s="2">
        <f>IF(U37="","",VLOOKUP(U37,変換!$B$31:$C$58,2,FALSE))</f>
        <v>3</v>
      </c>
      <c r="V41" s="2">
        <f>IF(V37="","",VLOOKUP(V37,変換!$B$31:$C$58,2,FALSE))</f>
        <v>11</v>
      </c>
      <c r="W41" s="2">
        <f>IF(W37="","",VLOOKUP(W37,変換!$B$31:$C$58,2,FALSE))</f>
        <v>9</v>
      </c>
      <c r="X41" s="2">
        <f>IF(X37="","",VLOOKUP(X37,変換!$B$31:$C$58,2,FALSE))</f>
        <v>21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371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5" width="9.8320312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45323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3"/>
      <c r="B2" s="253"/>
      <c r="C2" s="209"/>
      <c r="D2" s="209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351</v>
      </c>
      <c r="E4" s="255"/>
      <c r="F4" s="258" t="s">
        <v>353</v>
      </c>
      <c r="G4" s="259"/>
      <c r="H4" s="258" t="s">
        <v>356</v>
      </c>
      <c r="I4" s="262"/>
      <c r="J4" s="247" t="s">
        <v>357</v>
      </c>
      <c r="K4" s="248"/>
      <c r="L4" s="247" t="s">
        <v>360</v>
      </c>
      <c r="M4" s="248"/>
      <c r="N4" s="247" t="s">
        <v>363</v>
      </c>
      <c r="O4" s="248"/>
      <c r="P4" s="247"/>
      <c r="Q4" s="248"/>
      <c r="R4" s="247"/>
      <c r="S4" s="248"/>
      <c r="T4" s="247"/>
      <c r="U4" s="248"/>
      <c r="V4" s="247"/>
      <c r="W4" s="248"/>
      <c r="X4" s="247"/>
      <c r="Y4" s="25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60"/>
      <c r="G5" s="261"/>
      <c r="H5" s="260"/>
      <c r="I5" s="263"/>
      <c r="J5" s="249"/>
      <c r="K5" s="250"/>
      <c r="L5" s="249"/>
      <c r="M5" s="250"/>
      <c r="N5" s="249"/>
      <c r="O5" s="250"/>
      <c r="P5" s="249"/>
      <c r="Q5" s="250"/>
      <c r="R5" s="249"/>
      <c r="S5" s="250"/>
      <c r="T5" s="249"/>
      <c r="U5" s="250"/>
      <c r="V5" s="249"/>
      <c r="W5" s="250"/>
      <c r="X5" s="249"/>
      <c r="Y5" s="25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18"/>
      <c r="E6" s="43"/>
      <c r="F6" s="220"/>
      <c r="G6" s="44"/>
      <c r="H6" s="216"/>
      <c r="I6" s="43"/>
      <c r="J6" s="214"/>
      <c r="K6" s="43"/>
      <c r="L6" s="216"/>
      <c r="M6" s="43"/>
      <c r="N6" s="214"/>
      <c r="O6" s="43"/>
      <c r="P6" s="216"/>
      <c r="Q6" s="43"/>
      <c r="R6" s="214"/>
      <c r="S6" s="43"/>
      <c r="T6" s="244"/>
      <c r="U6" s="43"/>
      <c r="V6" s="242"/>
      <c r="W6" s="43"/>
      <c r="X6" s="242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19"/>
      <c r="E7" s="48" t="s">
        <v>124</v>
      </c>
      <c r="F7" s="221"/>
      <c r="G7" s="49" t="s">
        <v>124</v>
      </c>
      <c r="H7" s="217"/>
      <c r="I7" s="48" t="s">
        <v>124</v>
      </c>
      <c r="J7" s="215"/>
      <c r="K7" s="48" t="s">
        <v>124</v>
      </c>
      <c r="L7" s="217"/>
      <c r="M7" s="48" t="s">
        <v>124</v>
      </c>
      <c r="N7" s="215"/>
      <c r="O7" s="48" t="s">
        <v>124</v>
      </c>
      <c r="P7" s="217"/>
      <c r="Q7" s="48" t="s">
        <v>124</v>
      </c>
      <c r="R7" s="215"/>
      <c r="S7" s="48" t="s">
        <v>124</v>
      </c>
      <c r="T7" s="245"/>
      <c r="U7" s="48" t="s">
        <v>124</v>
      </c>
      <c r="V7" s="243"/>
      <c r="W7" s="48" t="s">
        <v>124</v>
      </c>
      <c r="X7" s="243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20240205</v>
      </c>
      <c r="E9" s="59" t="str">
        <f>IF(手入力!C3="",REPLACE(D9,5,0,"/"),REPLACE(手入力!C3,5,0,"/"))</f>
        <v>2024/0205</v>
      </c>
      <c r="F9" s="58">
        <v>20240205</v>
      </c>
      <c r="G9" s="59" t="str">
        <f>IF(手入力!D3="",REPLACE(F9,5,0,"/"),REPLACE(手入力!D3,5,0,"/"))</f>
        <v>2024/0205</v>
      </c>
      <c r="H9" s="58">
        <v>20240205</v>
      </c>
      <c r="I9" s="59" t="str">
        <f>IF(手入力!E3="",REPLACE(H9,5,0,"/"),REPLACE(手入力!E3,5,0,"/"))</f>
        <v>2024/0205</v>
      </c>
      <c r="J9" s="58">
        <v>20240205</v>
      </c>
      <c r="K9" s="59" t="str">
        <f>IF(手入力!F3="",REPLACE(J9,5,0,"/"),REPLACE(手入力!F3,5,0,"/"))</f>
        <v>2024/0205</v>
      </c>
      <c r="L9" s="58">
        <v>20240205</v>
      </c>
      <c r="M9" s="59" t="str">
        <f>IF(手入力!G3="",REPLACE(L9,5,0,"/"),REPLACE(手入力!G3,5,0,"/"))</f>
        <v>2024/0205</v>
      </c>
      <c r="N9" s="58">
        <v>20240205</v>
      </c>
      <c r="O9" s="59" t="str">
        <f>IF(手入力!H3="",REPLACE(N9,5,0,"/"),REPLACE(手入力!H3,5,0,"/"))</f>
        <v>2024/0205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954</v>
      </c>
      <c r="E10" s="67" t="str">
        <f>TEXT(D10,"0000")</f>
        <v>0954</v>
      </c>
      <c r="F10" s="68">
        <v>940</v>
      </c>
      <c r="G10" s="67" t="str">
        <f>TEXT(F10,"0000")</f>
        <v>0940</v>
      </c>
      <c r="H10" s="68">
        <v>1015</v>
      </c>
      <c r="I10" s="67" t="str">
        <f>TEXT(H10,"0000")</f>
        <v>1015</v>
      </c>
      <c r="J10" s="68">
        <v>922</v>
      </c>
      <c r="K10" s="67" t="str">
        <f>TEXT(J10,"0000")</f>
        <v>0922</v>
      </c>
      <c r="L10" s="68">
        <v>1103</v>
      </c>
      <c r="M10" s="67" t="str">
        <f>TEXT(L10,"0000")</f>
        <v>1103</v>
      </c>
      <c r="N10" s="68">
        <v>1034</v>
      </c>
      <c r="O10" s="67" t="str">
        <f>TEXT(N10,"0000")</f>
        <v>1034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4</v>
      </c>
      <c r="F11" s="68" t="str">
        <f>IF(F$9=0,"",HLOOKUP(G11,天気タグ!$B$3:$AG$39,35))</f>
        <v>晴</v>
      </c>
      <c r="G11" s="68">
        <f>IF(G9=0,"",(RIGHT(G9,2))-1)</f>
        <v>4</v>
      </c>
      <c r="H11" s="68" t="str">
        <f>IF(H$9=0,"",HLOOKUP(I11,天気タグ!$B$3:$AG$39,35))</f>
        <v>晴</v>
      </c>
      <c r="I11" s="68">
        <f>IF(I9=0,"",(RIGHT(I9,2))-1)</f>
        <v>4</v>
      </c>
      <c r="J11" s="68" t="str">
        <f>IF(J$9=0,"",HLOOKUP(K11,天気タグ!$B$3:$AG$39,35))</f>
        <v>晴</v>
      </c>
      <c r="K11" s="68">
        <f>IF(K9=0,"",(RIGHT(K9,2))-1)</f>
        <v>4</v>
      </c>
      <c r="L11" s="68" t="str">
        <f>IF(L$9=0,"",HLOOKUP(M11,天気タグ!$B$3:$AG$39,35))</f>
        <v>晴</v>
      </c>
      <c r="M11" s="68">
        <f>IF(M9=0,"",(RIGHT(M9,2))-1)</f>
        <v>4</v>
      </c>
      <c r="N11" s="68" t="str">
        <f>IF(N$9=0,"",HLOOKUP(O11,天気タグ!$B$3:$AG$39,35))</f>
        <v>晴</v>
      </c>
      <c r="O11" s="68">
        <f>IF(O9=0,"",(RIGHT(O9,2))-1)</f>
        <v>4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曇/雨</v>
      </c>
      <c r="E12" s="68">
        <f>IF(E9=0,"",RIGHT(E9,2)*1)</f>
        <v>5</v>
      </c>
      <c r="F12" s="68" t="str">
        <f>IF(F$9=0,"",HLOOKUP(G12,天気タグ!$B$3:$AG$39,35))</f>
        <v>曇/雨</v>
      </c>
      <c r="G12" s="68">
        <f>IF(G9=0,"",RIGHT(G9,2)*1)</f>
        <v>5</v>
      </c>
      <c r="H12" s="68" t="str">
        <f>IF(H$9=0,"",HLOOKUP(I12,天気タグ!$B$3:$AG$39,35))</f>
        <v>曇/雨</v>
      </c>
      <c r="I12" s="68">
        <f>IF(I9=0,"",RIGHT(I9,2)*1)</f>
        <v>5</v>
      </c>
      <c r="J12" s="68" t="str">
        <f>IF(J$9=0,"",HLOOKUP(K12,天気タグ!$B$3:$AG$39,35))</f>
        <v>曇/雨</v>
      </c>
      <c r="K12" s="68">
        <f>IF(K9=0,"",RIGHT(K9,2)*1)</f>
        <v>5</v>
      </c>
      <c r="L12" s="68" t="str">
        <f>IF(L$9=0,"",HLOOKUP(M12,天気タグ!$B$3:$AG$39,35))</f>
        <v>曇/雨</v>
      </c>
      <c r="M12" s="68">
        <f>IF(M9=0,"",RIGHT(M9,2)*1)</f>
        <v>5</v>
      </c>
      <c r="N12" s="68" t="str">
        <f>IF(N$9=0,"",HLOOKUP(O12,天気タグ!$B$3:$AG$39,35))</f>
        <v>曇/雨</v>
      </c>
      <c r="O12" s="68">
        <f>IF(O9=0,"",RIGHT(O9,2)*1)</f>
        <v>5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4</v>
      </c>
      <c r="E13" s="70"/>
      <c r="F13" s="70">
        <v>5.9</v>
      </c>
      <c r="G13" s="70"/>
      <c r="H13" s="70">
        <v>2</v>
      </c>
      <c r="I13" s="68"/>
      <c r="J13" s="70">
        <v>6</v>
      </c>
      <c r="K13" s="70"/>
      <c r="L13" s="70">
        <v>3.2</v>
      </c>
      <c r="M13" s="70"/>
      <c r="N13" s="70">
        <v>0.8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12</v>
      </c>
      <c r="E14" s="76"/>
      <c r="F14" s="77">
        <v>8.5</v>
      </c>
      <c r="G14" s="77"/>
      <c r="H14" s="77">
        <v>9.1</v>
      </c>
      <c r="I14" s="77"/>
      <c r="J14" s="77">
        <v>10.9</v>
      </c>
      <c r="K14" s="77"/>
      <c r="L14" s="77">
        <v>4.0999999999999996</v>
      </c>
      <c r="M14" s="77"/>
      <c r="N14" s="77">
        <v>5.5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>
        <v>0</v>
      </c>
      <c r="I20" s="67">
        <f t="shared" si="1"/>
        <v>0</v>
      </c>
      <c r="J20" s="68">
        <v>0</v>
      </c>
      <c r="K20" s="67">
        <f t="shared" si="2"/>
        <v>0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>
        <v>0</v>
      </c>
      <c r="I21" s="67">
        <f t="shared" si="1"/>
        <v>0</v>
      </c>
      <c r="J21" s="68">
        <v>0</v>
      </c>
      <c r="K21" s="67">
        <f t="shared" si="2"/>
        <v>0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>
        <v>0</v>
      </c>
      <c r="I22" s="67">
        <f t="shared" si="1"/>
        <v>0</v>
      </c>
      <c r="J22" s="68">
        <v>0</v>
      </c>
      <c r="K22" s="67">
        <f t="shared" si="2"/>
        <v>0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>
        <v>0</v>
      </c>
      <c r="I23" s="67">
        <f t="shared" si="1"/>
        <v>0</v>
      </c>
      <c r="J23" s="68">
        <v>0</v>
      </c>
      <c r="K23" s="67">
        <f t="shared" si="2"/>
        <v>0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0.44</v>
      </c>
      <c r="E26" s="98"/>
      <c r="F26" s="98">
        <v>0.43</v>
      </c>
      <c r="G26" s="98"/>
      <c r="H26" s="68">
        <v>0.4</v>
      </c>
      <c r="I26" s="98"/>
      <c r="J26" s="68">
        <v>0.4</v>
      </c>
      <c r="K26" s="98"/>
      <c r="L26" s="68">
        <v>0.15</v>
      </c>
      <c r="M26" s="98"/>
      <c r="N26" s="68">
        <v>0.14000000000000001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0.08</v>
      </c>
      <c r="E27" s="98"/>
      <c r="F27" s="98">
        <v>7.0000000000000007E-2</v>
      </c>
      <c r="G27" s="98"/>
      <c r="H27" s="68">
        <v>0.11</v>
      </c>
      <c r="I27" s="98"/>
      <c r="J27" s="68">
        <v>0.11</v>
      </c>
      <c r="K27" s="98"/>
      <c r="L27" s="68">
        <v>7.0000000000000007E-2</v>
      </c>
      <c r="M27" s="98"/>
      <c r="N27" s="68">
        <v>0.08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>
        <v>0</v>
      </c>
      <c r="I28" s="67">
        <f t="shared" si="4"/>
        <v>0</v>
      </c>
      <c r="J28" s="68">
        <v>0</v>
      </c>
      <c r="K28" s="67">
        <f t="shared" ref="K28:Y35" si="5">J28/1000</f>
        <v>0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68">
        <v>0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383</v>
      </c>
      <c r="E38" s="174" t="e">
        <f t="shared" ref="E38:Y40" si="6">D38/1000</f>
        <v>#VALUE!</v>
      </c>
      <c r="F38" s="96" t="s">
        <v>383</v>
      </c>
      <c r="G38" s="174" t="e">
        <f t="shared" si="6"/>
        <v>#VALUE!</v>
      </c>
      <c r="H38" s="68" t="s">
        <v>383</v>
      </c>
      <c r="I38" s="174" t="e">
        <f t="shared" si="6"/>
        <v>#VALUE!</v>
      </c>
      <c r="J38" s="68" t="s">
        <v>383</v>
      </c>
      <c r="K38" s="174" t="e">
        <f t="shared" si="6"/>
        <v>#VALUE!</v>
      </c>
      <c r="L38" s="68" t="s">
        <v>383</v>
      </c>
      <c r="M38" s="174" t="e">
        <f t="shared" si="6"/>
        <v>#VALUE!</v>
      </c>
      <c r="N38" s="68" t="s">
        <v>383</v>
      </c>
      <c r="O38" s="174" t="e">
        <f t="shared" si="6"/>
        <v>#VALUE!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0</v>
      </c>
      <c r="G39" s="96"/>
      <c r="H39" s="68">
        <v>0</v>
      </c>
      <c r="I39" s="96"/>
      <c r="J39" s="68">
        <v>2E-3</v>
      </c>
      <c r="K39" s="96"/>
      <c r="L39" s="68">
        <v>3.0000000000000001E-3</v>
      </c>
      <c r="M39" s="96"/>
      <c r="N39" s="68">
        <v>5.0000000000000001E-3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383</v>
      </c>
      <c r="E40" s="174" t="e">
        <f t="shared" si="6"/>
        <v>#VALUE!</v>
      </c>
      <c r="F40" s="96" t="s">
        <v>383</v>
      </c>
      <c r="G40" s="174" t="e">
        <f t="shared" si="6"/>
        <v>#VALUE!</v>
      </c>
      <c r="H40" s="68" t="s">
        <v>383</v>
      </c>
      <c r="I40" s="174" t="e">
        <f t="shared" si="6"/>
        <v>#VALUE!</v>
      </c>
      <c r="J40" s="68" t="s">
        <v>383</v>
      </c>
      <c r="K40" s="174" t="e">
        <f t="shared" si="6"/>
        <v>#VALUE!</v>
      </c>
      <c r="L40" s="68" t="s">
        <v>383</v>
      </c>
      <c r="M40" s="174" t="e">
        <f t="shared" si="6"/>
        <v>#VALUE!</v>
      </c>
      <c r="N40" s="68" t="s">
        <v>383</v>
      </c>
      <c r="O40" s="174" t="e">
        <f t="shared" si="6"/>
        <v>#VALUE!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0</v>
      </c>
      <c r="G43" s="96"/>
      <c r="H43" s="68">
        <v>0</v>
      </c>
      <c r="I43" s="96"/>
      <c r="J43" s="68">
        <v>3.0000000000000001E-3</v>
      </c>
      <c r="K43" s="96"/>
      <c r="L43" s="68">
        <v>3.0000000000000001E-3</v>
      </c>
      <c r="M43" s="96"/>
      <c r="N43" s="68">
        <v>6.0000000000000001E-3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383</v>
      </c>
      <c r="E44" s="174" t="e">
        <f t="shared" ref="E44:Y45" si="7">D44/1000</f>
        <v>#VALUE!</v>
      </c>
      <c r="F44" s="96" t="s">
        <v>383</v>
      </c>
      <c r="G44" s="174" t="e">
        <f t="shared" si="7"/>
        <v>#VALUE!</v>
      </c>
      <c r="H44" s="68" t="s">
        <v>383</v>
      </c>
      <c r="I44" s="174" t="e">
        <f t="shared" si="7"/>
        <v>#VALUE!</v>
      </c>
      <c r="J44" s="68" t="s">
        <v>383</v>
      </c>
      <c r="K44" s="174" t="e">
        <f t="shared" si="7"/>
        <v>#VALUE!</v>
      </c>
      <c r="L44" s="68" t="s">
        <v>383</v>
      </c>
      <c r="M44" s="174" t="e">
        <f t="shared" si="7"/>
        <v>#VALUE!</v>
      </c>
      <c r="N44" s="68" t="s">
        <v>383</v>
      </c>
      <c r="O44" s="174" t="e">
        <f t="shared" si="7"/>
        <v>#VALUE!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383</v>
      </c>
      <c r="E45" s="174" t="e">
        <f t="shared" si="7"/>
        <v>#VALUE!</v>
      </c>
      <c r="F45" s="96" t="s">
        <v>383</v>
      </c>
      <c r="G45" s="174" t="e">
        <f t="shared" si="7"/>
        <v>#VALUE!</v>
      </c>
      <c r="H45" s="68" t="s">
        <v>383</v>
      </c>
      <c r="I45" s="174" t="e">
        <f t="shared" si="7"/>
        <v>#VALUE!</v>
      </c>
      <c r="J45" s="68" t="s">
        <v>383</v>
      </c>
      <c r="K45" s="174" t="e">
        <f t="shared" si="7"/>
        <v>#VALUE!</v>
      </c>
      <c r="L45" s="68" t="s">
        <v>383</v>
      </c>
      <c r="M45" s="174" t="e">
        <f t="shared" si="7"/>
        <v>#VALUE!</v>
      </c>
      <c r="N45" s="68" t="s">
        <v>383</v>
      </c>
      <c r="O45" s="174" t="e">
        <f t="shared" si="7"/>
        <v>#VALUE!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>
        <v>0</v>
      </c>
      <c r="I47" s="67">
        <f>H47/1000</f>
        <v>0</v>
      </c>
      <c r="J47" s="68">
        <v>2</v>
      </c>
      <c r="K47" s="67">
        <f>J47/1000</f>
        <v>2E-3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>
        <v>20</v>
      </c>
      <c r="I48" s="67">
        <f>H48/1000</f>
        <v>0.02</v>
      </c>
      <c r="J48" s="68">
        <v>10</v>
      </c>
      <c r="K48" s="67">
        <f>J48/1000</f>
        <v>0.01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>
        <v>0</v>
      </c>
      <c r="I50" s="67">
        <f>H50/1000</f>
        <v>0</v>
      </c>
      <c r="J50" s="68">
        <v>0</v>
      </c>
      <c r="K50" s="67">
        <f>J50/1000</f>
        <v>0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4.0999999999999996</v>
      </c>
      <c r="E53" s="70"/>
      <c r="F53" s="70">
        <v>4.2</v>
      </c>
      <c r="G53" s="70"/>
      <c r="H53" s="68">
        <v>5.0999999999999996</v>
      </c>
      <c r="I53" s="70"/>
      <c r="J53" s="68">
        <v>5.2</v>
      </c>
      <c r="K53" s="70"/>
      <c r="L53" s="68">
        <v>1.8</v>
      </c>
      <c r="M53" s="70"/>
      <c r="N53" s="68">
        <v>1.9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0.2</v>
      </c>
      <c r="E61" s="70"/>
      <c r="F61" s="70">
        <v>0.3</v>
      </c>
      <c r="G61" s="70"/>
      <c r="H61" s="68">
        <v>0.3</v>
      </c>
      <c r="I61" s="70"/>
      <c r="J61" s="68">
        <v>0.5</v>
      </c>
      <c r="K61" s="70"/>
      <c r="L61" s="68">
        <v>0.4</v>
      </c>
      <c r="M61" s="70"/>
      <c r="N61" s="68">
        <v>0.4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</v>
      </c>
      <c r="G62" s="70"/>
      <c r="H62" s="68">
        <v>7.2</v>
      </c>
      <c r="I62" s="70"/>
      <c r="J62" s="68">
        <v>6.9</v>
      </c>
      <c r="K62" s="70"/>
      <c r="L62" s="68">
        <v>7.4</v>
      </c>
      <c r="M62" s="70"/>
      <c r="N62" s="68">
        <v>7.4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0.9</v>
      </c>
      <c r="M65" s="70"/>
      <c r="N65" s="68">
        <v>0.6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6"/>
      <c r="B68" s="246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>
        <v>0</v>
      </c>
      <c r="I70" s="67">
        <f t="shared" si="9"/>
        <v>0</v>
      </c>
      <c r="J70" s="123">
        <v>0</v>
      </c>
      <c r="K70" s="67">
        <f t="shared" si="9"/>
        <v>0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>
        <v>0</v>
      </c>
      <c r="I71" s="67">
        <f t="shared" si="9"/>
        <v>0</v>
      </c>
      <c r="J71" s="92">
        <v>0</v>
      </c>
      <c r="K71" s="67">
        <f t="shared" si="9"/>
        <v>0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>
        <v>0</v>
      </c>
      <c r="I72" s="67">
        <f t="shared" si="9"/>
        <v>0</v>
      </c>
      <c r="J72" s="96">
        <v>0</v>
      </c>
      <c r="K72" s="67">
        <f t="shared" si="9"/>
        <v>0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0.8</v>
      </c>
      <c r="G81" s="70"/>
      <c r="H81" s="68">
        <v>1</v>
      </c>
      <c r="I81" s="70"/>
      <c r="J81" s="70">
        <v>0.8</v>
      </c>
      <c r="K81" s="70"/>
      <c r="L81" s="70">
        <v>0.8</v>
      </c>
      <c r="M81" s="70"/>
      <c r="N81" s="70">
        <v>0.5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383</v>
      </c>
      <c r="E83" s="174" t="e">
        <f>D83/1000</f>
        <v>#VALUE!</v>
      </c>
      <c r="F83" s="96" t="s">
        <v>383</v>
      </c>
      <c r="G83" s="174" t="e">
        <f>F83/1000</f>
        <v>#VALUE!</v>
      </c>
      <c r="H83" s="68">
        <v>0</v>
      </c>
      <c r="I83" s="174">
        <f>H83/1000</f>
        <v>0</v>
      </c>
      <c r="J83" s="96">
        <v>0</v>
      </c>
      <c r="K83" s="174">
        <f>J83/1000</f>
        <v>0</v>
      </c>
      <c r="L83" s="96" t="s">
        <v>383</v>
      </c>
      <c r="M83" s="174" t="e">
        <f>L83/1000</f>
        <v>#VALUE!</v>
      </c>
      <c r="N83" s="96" t="s">
        <v>383</v>
      </c>
      <c r="O83" s="174" t="e">
        <f>N83/1000</f>
        <v>#VALUE!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</v>
      </c>
      <c r="G91" s="70"/>
      <c r="H91" s="68">
        <v>7.2</v>
      </c>
      <c r="I91" s="70"/>
      <c r="J91" s="70">
        <v>6.9</v>
      </c>
      <c r="K91" s="70"/>
      <c r="L91" s="70">
        <v>7.4</v>
      </c>
      <c r="M91" s="70"/>
      <c r="N91" s="70">
        <v>7.4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383</v>
      </c>
      <c r="E95" s="174" t="e">
        <f>D95/1000</f>
        <v>#VALUE!</v>
      </c>
      <c r="F95" s="98" t="s">
        <v>383</v>
      </c>
      <c r="G95" s="174" t="e">
        <f>F95/1000</f>
        <v>#VALUE!</v>
      </c>
      <c r="H95" s="68">
        <v>20</v>
      </c>
      <c r="I95" s="174">
        <f>H95/1000</f>
        <v>0.02</v>
      </c>
      <c r="J95" s="98">
        <v>10</v>
      </c>
      <c r="K95" s="174">
        <f>J95/1000</f>
        <v>0.01</v>
      </c>
      <c r="L95" s="98" t="s">
        <v>383</v>
      </c>
      <c r="M95" s="174" t="e">
        <f>L95/1000</f>
        <v>#VALUE!</v>
      </c>
      <c r="N95" s="98" t="s">
        <v>383</v>
      </c>
      <c r="O95" s="174" t="e">
        <f>N95/1000</f>
        <v>#VALUE!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7.4</v>
      </c>
      <c r="E100" s="69"/>
      <c r="F100" s="70">
        <v>7.2</v>
      </c>
      <c r="G100" s="70"/>
      <c r="H100" s="68">
        <v>9.1</v>
      </c>
      <c r="I100" s="70"/>
      <c r="J100" s="70">
        <v>9.1</v>
      </c>
      <c r="K100" s="70"/>
      <c r="L100" s="70">
        <v>4.4000000000000004</v>
      </c>
      <c r="M100" s="70"/>
      <c r="N100" s="70">
        <v>4.4000000000000004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0.44</v>
      </c>
      <c r="E101" s="69"/>
      <c r="F101" s="70">
        <v>0.43</v>
      </c>
      <c r="G101" s="70"/>
      <c r="H101" s="68">
        <v>0.4</v>
      </c>
      <c r="I101" s="70"/>
      <c r="J101" s="70">
        <v>0.4</v>
      </c>
      <c r="K101" s="70"/>
      <c r="L101" s="70">
        <v>0.15</v>
      </c>
      <c r="M101" s="70"/>
      <c r="N101" s="70">
        <v>0.14000000000000001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6"/>
      <c r="B132" s="246"/>
      <c r="C132" s="205"/>
      <c r="D132" s="205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3203125" bestFit="1" customWidth="1"/>
    <col min="6" max="8" width="13" bestFit="1" customWidth="1"/>
  </cols>
  <sheetData>
    <row r="1" spans="1:8">
      <c r="B1" s="187">
        <v>45323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8">
        <v>45323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45324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45325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45326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45327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45328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45329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45330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45331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45332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45333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45334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45335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45336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45337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45338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45339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45340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45341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45342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45343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45344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45345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45346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45347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45348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45349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45350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45351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2024-03-26T23:38:40Z</cp:lastPrinted>
  <dcterms:created xsi:type="dcterms:W3CDTF">2020-11-06T01:25:08Z</dcterms:created>
  <dcterms:modified xsi:type="dcterms:W3CDTF">2024-03-29T00:49:53Z</dcterms:modified>
</cp:coreProperties>
</file>