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2月月報\"/>
    </mc:Choice>
  </mc:AlternateContent>
  <xr:revisionPtr revIDLastSave="0" documentId="13_ncr:1_{5743C87D-06FA-4645-B3FC-DDF1D1DDCD4D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<sst xmlns="http://schemas.openxmlformats.org/spreadsheetml/2006/main" count="5905" uniqueCount="426">
  <si>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</si>
  <si>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</si>
  <si>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</si>
  <si>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</si>
  <si>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</si>
  <si>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</si>
  <si>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</si>
  <si>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</si>
  <si>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</si>
  <si>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</si>
  <si>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</si>
  <si>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</si>
  <si>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</si>
  <si>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</si>
  <si>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</si>
  <si>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</si>
  <si>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</si>
  <si>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</si>
  <si>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</si>
  <si>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</si>
  <si>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</si>
  <si>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</si>
  <si>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</si>
  <si>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</si>
  <si>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</si>
  <si>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</si>
  <si>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</si>
  <si>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</si>
  <si>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</si>
  <si>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</si>
  <si>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</si>
  <si>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</si>
  <si>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</si>
  <si>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</si>
  <si>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</si>
  <si>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</si>
  <si>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</si>
  <si>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</si>
  <si>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</si>
  <si>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</si>
  <si>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</si>
  <si>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</si>
  <si>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</si>
  <si>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</si>
  <si>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</si>
  <si>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</si>
  <si>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</si>
  <si>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</si>
  <si>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</si>
  <si>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</si>
  <si>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</si>
  <si>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</si>
  <si>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</si>
  <si>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</si>
  <si>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</si>
  <si>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</si>
  <si>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</si>
  <si>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</si>
  <si>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</si>
  <si>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</si>
  <si>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</si>
  <si>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</si>
  <si>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</si>
  <si>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</si>
  <si>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</si>
  <si>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</si>
  <si>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</si>
  <si>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</si>
  <si>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</si>
  <si>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</si>
  <si>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</si>
  <si>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</si>
  <si>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</si>
  <si>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</si>
  <si>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</si>
  <si>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</si>
  <si>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</si>
  <si>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</si>
  <si>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</si>
  <si>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</si>
  <si>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</si>
  <si>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</si>
  <si>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</si>
  <si>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</si>
  <si>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</si>
  <si>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</si>
  <si>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</si>
  <si>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</si>
  <si>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</si>
  <si>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</si>
  <si>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</si>
  <si>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</si>
  <si>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</si>
  <si>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</si>
  <si>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</si>
  <si>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</si>
  <si>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</si>
  <si>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</si>
  <si>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</si>
  <si>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</si>
  <si>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</si>
  <si>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</si>
  <si>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</si>
  <si>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</si>
  <si>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</si>
  <si>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</si>
  <si>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</si>
  <si>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</si>
  <si>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</si>
  <si>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</si>
  <si>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</si>
  <si>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</si>
  <si>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</si>
  <si>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</si>
  <si>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</si>
  <si>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</si>
  <si>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</si>
  <si>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</si>
  <si>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</si>
  <si>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</si>
  <si>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</si>
  <si>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</si>
  <si>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</si>
  <si>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</si>
  <si>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</si>
  <si>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</si>
  <si>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</si>
  <si>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</si>
  <si>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</si>
  <si>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</si>
  <si>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</si>
  <si>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</si>
  <si>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</si>
  <si>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</si>
  <si>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</si>
  <si>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</si>
  <si>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</si>
  <si>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</si>
  <si>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</si>
  <si>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</si>
  <si>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</si>
  <si>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</si>
  <si>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</si>
  <si>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</si>
  <si>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</si>
  <si>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</si>
  <si>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</si>
  <si>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</si>
  <si>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</si>
  <si>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</si>
  <si>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</si>
  <si>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</si>
  <si>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</si>
  <si>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</si>
  <si>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</si>
  <si>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</si>
  <si>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</si>
  <si>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</si>
  <si>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</si>
  <si>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</si>
  <si>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</si>
  <si>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</si>
  <si>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</si>
  <si>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</si>
  <si>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</si>
  <si>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</si>
  <si>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</si>
  <si>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</si>
  <si>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</si>
  <si>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</si>
  <si>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</si>
  <si>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</si>
  <si>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</si>
  <si>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</si>
  <si>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</si>
  <si>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</si>
  <si>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</si>
  <si>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</si>
  <si>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</si>
  <si>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</si>
  <si>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</si>
  <si>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</si>
  <si>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</si>
  <si>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</si>
  <si>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</si>
  <si>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</si>
  <si>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</si>
  <si>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</si>
  <si>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</si>
  <si>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</si>
  <si>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</si>
  <si>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</si>
  <si>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</si>
  <si>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</si>
  <si>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</si>
  <si>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</si>
  <si>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</si>
  <si>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</si>
  <si>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</si>
  <si>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</si>
  <si>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</si>
  <si>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</si>
  <si>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</si>
  <si>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</si>
  <si>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</si>
  <si>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</si>
  <si>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</si>
  <si>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</si>
  <si>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</si>
  <si>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</si>
  <si>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</si>
  <si>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</si>
  <si>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</si>
  <si>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</si>
  <si>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</si>
  <si>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</si>
  <si>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</si>
  <si>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</si>
  <si>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</si>
  <si>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</si>
  <si>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</si>
  <si>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</si>
  <si>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</si>
  <si>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</si>
  <si>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</si>
  <si>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</si>
  <si>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</si>
  <si>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</si>
  <si>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</si>
  <si>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</si>
  <si>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</si>
  <si>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</si>
  <si>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</si>
  <si>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</si>
  <si>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</si>
  <si>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</si>
  <si>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</si>
  <si>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</si>
  <si>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</si>
  <si>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</si>
  <si>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</si>
  <si>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</si>
  <si>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</si>
  <si>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</si>
  <si>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</si>
  <si>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</si>
  <si>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</si>
  <si>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</si>
  <si>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</si>
  <si>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</si>
  <si>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</si>
  <si>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</si>
  <si>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</si>
  <si>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</si>
  <si>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</si>
  <si>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</si>
  <si>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</si>
  <si>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</si>
  <si>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</si>
  <si>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</si>
  <si>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</si>
  <si>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</si>
  <si>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</si>
  <si>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</si>
  <si>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</si>
  <si>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</si>
  <si>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</si>
  <si>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</si>
  <si>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</si>
  <si>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</si>
  <si>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</si>
  <si>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</si>
  <si>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</si>
  <si>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</si>
  <si>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</si>
  <si>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</si>
  <si>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</si>
  <si>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</si>
  <si>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</si>
  <si>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</si>
  <si>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</si>
  <si>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</si>
  <si>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</si>
  <si>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</si>
  <si>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</si>
  <si>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</si>
  <si>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</si>
  <si>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</si>
  <si>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</si>
  <si>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</si>
  <si>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</si>
  <si>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</si>
  <si>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</si>
  <si>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</si>
  <si>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</si>
  <si>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</si>
  <si>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</si>
  <si>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</si>
  <si>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</si>
  <si>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</si>
  <si>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</si>
  <si>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</si>
  <si>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</si>
  <si>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</si>
  <si>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</si>
  <si>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</si>
  <si>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</si>
  <si>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</si>
  <si>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</si>
  <si>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</si>
  <si>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</si>
  <si>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</si>
  <si>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</si>
  <si>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</si>
  <si>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</si>
  <si>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</si>
  <si>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</si>
  <si>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</si>
  <si>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</si>
  <si>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</si>
  <si>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</si>
  <si>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</si>
  <si>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</si>
  <si>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</si>
  <si>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</si>
  <si>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</si>
  <si>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</si>
  <si>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</si>
  <si>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</si>
  <si>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</si>
  <si>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</si>
  <si>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</si>
  <si>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</si>
  <si>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</si>
  <si>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</si>
  <si>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</si>
  <si>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</si>
  <si>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</si>
  <si>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</si>
  <si>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</si>
  <si>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</si>
  <si>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</si>
  <si>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</si>
  <si>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</si>
  <si>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</si>
  <si>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</si>
  <si>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</si>
  <si>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</si>
  <si>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</si>
  <si>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</si>
  <si>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</si>
  <si>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</si>
  <si>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</si>
  <si>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</si>
  <si>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</si>
  <si>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</si>
  <si>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</si>
  <si>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</si>
  <si>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</si>
  <si>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</si>
  <si>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</si>
  <si>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</si>
  <si>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</si>
  <si>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</si>
  <si>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</si>
  <si>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</si>
  <si>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</si>
  <si>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</si>
  <si>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</si>
  <si>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</si>
  <si>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</si>
  <si>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</si>
  <si>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</si>
  <si>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</si>
  <si>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</si>
  <si>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</si>
  <si>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</si>
  <si>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</si>
  <si>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</si>
  <si>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</si>
  <si>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</si>
  <si>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</si>
  <si>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</si>
  <si>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</si>
  <si>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</si>
  <si>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</si>
  <si>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</si>
  <si>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</si>
  <si>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</si>
  <si>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</si>
  <si>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</si>
  <si>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</si>
  <si>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</si>
  <si>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</si>
  <si>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</si>
  <si>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</si>
  <si>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</si>
  <si>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</si>
  <si>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</si>
  <si>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</si>
  <si>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</si>
  <si>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</si>
  <si>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</si>
  <si>
    <t>2023/12/12</t>
  </si>
  <si>
    <t>2023/12/13</t>
  </si>
  <si>
    <t>2023/12/14</t>
  </si>
  <si>
    <t>11:46</t>
  </si>
  <si>
    <t>09:34</t>
  </si>
  <si>
    <t>10:51</t>
  </si>
  <si>
    <t>10:07</t>
  </si>
  <si>
    <t>09:03</t>
  </si>
  <si>
    <t>10:24</t>
  </si>
  <si>
    <t>08:54</t>
  </si>
  <si>
    <t>09:41</t>
  </si>
  <si>
    <t>10:06</t>
  </si>
  <si>
    <t>09:17</t>
  </si>
  <si>
    <t>08:48</t>
  </si>
  <si>
    <t>11:17</t>
  </si>
  <si>
    <t>0.004未満</t>
  </si>
  <si>
    <t>0.0002未満</t>
  </si>
  <si>
    <t>0.001未満</t>
  </si>
  <si>
    <t>0.05未満</t>
  </si>
  <si>
    <t>異常なし</t>
  </si>
  <si>
    <t>0.5未満</t>
  </si>
  <si>
    <t>0.1未満</t>
  </si>
  <si>
    <t>0.008未満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</si>
</sst>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45" zoomScaleNormal="100" zoomScaleSheetLayoutView="100" workbookViewId="0">
      <selection activeCell="AO15" sqref="AO15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6" width="12.58203125" style="159" customWidth="1"/>
    <col min="17" max="17" width="9.75" style="159" hidden="1" customWidth="1"/>
    <col min="18" max="34" width="5.58203125" style="158" hidden="1" customWidth="1"/>
    <col min="35" max="35" width="11.58203125" style="160" hidden="1" customWidth="1"/>
    <col min="36" max="36" width="3.08203125" style="160" customWidth="1"/>
    <col min="37" max="16384" width="9" style="158"/>
  </cols>
  <sheetData>
    <row r="1" spans="1:36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">
      <c r="A2" s="339">
        <v>45170</v>
      </c>
      <c r="B2" s="339"/>
      <c r="C2" s="340">
        <v>45261</v>
      </c>
      <c r="D2" s="340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5" customHeight="1">
      <c r="A4" s="161"/>
      <c r="B4" s="162"/>
      <c r="C4" s="163" t="s">
        <v>87</v>
      </c>
      <c r="D4" s="341" t="s">
        <v>90</v>
      </c>
      <c r="E4" s="355" t="s">
        <v>99</v>
      </c>
      <c r="F4" s="353" t="s">
        <v>89</v>
      </c>
      <c r="G4" s="351" t="s">
        <v>93</v>
      </c>
      <c r="H4" s="359" t="s">
        <v>94</v>
      </c>
      <c r="I4" s="337" t="s">
        <v>95</v>
      </c>
      <c r="J4" s="337" t="s">
        <v>384</v>
      </c>
      <c r="K4" s="355" t="s">
        <v>385</v>
      </c>
      <c r="L4" s="359" t="s">
        <v>386</v>
      </c>
      <c r="M4" s="337" t="s">
        <v>387</v>
      </c>
      <c r="N4" s="361" t="s">
        <v>378</v>
      </c>
      <c r="O4" s="373" t="s">
        <v>379</v>
      </c>
      <c r="P4" s="364" t="s">
        <v>380</v>
      </c>
      <c r="Q4" s="367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5" customHeight="1">
      <c r="A5" s="164"/>
      <c r="B5" s="165"/>
      <c r="C5" s="166"/>
      <c r="D5" s="342"/>
      <c r="E5" s="356"/>
      <c r="F5" s="354"/>
      <c r="G5" s="352"/>
      <c r="H5" s="360"/>
      <c r="I5" s="338"/>
      <c r="J5" s="338"/>
      <c r="K5" s="366"/>
      <c r="L5" s="360"/>
      <c r="M5" s="338"/>
      <c r="N5" s="356"/>
      <c r="O5" s="374"/>
      <c r="P5" s="365"/>
      <c r="Q5" s="36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5" customHeight="1">
      <c r="A6" s="164"/>
      <c r="B6" s="167"/>
      <c r="C6" s="168" t="s">
        <v>88</v>
      </c>
      <c r="D6" s="347" t="s">
        <v>91</v>
      </c>
      <c r="E6" s="349" t="s">
        <v>92</v>
      </c>
      <c r="F6" s="345" t="s">
        <v>100</v>
      </c>
      <c r="G6" s="343" t="s">
        <v>96</v>
      </c>
      <c r="H6" s="345" t="s">
        <v>97</v>
      </c>
      <c r="I6" s="357" t="s">
        <v>98</v>
      </c>
      <c r="J6" s="369" t="s">
        <v>388</v>
      </c>
      <c r="K6" s="343" t="s">
        <v>389</v>
      </c>
      <c r="L6" s="345" t="s">
        <v>390</v>
      </c>
      <c r="M6" s="357" t="s">
        <v>391</v>
      </c>
      <c r="N6" s="349" t="s">
        <v>381</v>
      </c>
      <c r="O6" s="375" t="s">
        <v>382</v>
      </c>
      <c r="P6" s="362" t="s">
        <v>383</v>
      </c>
      <c r="Q6" s="371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5" customHeight="1" thickBot="1">
      <c r="A7" s="169" t="s">
        <v>85</v>
      </c>
      <c r="B7" s="170" t="s">
        <v>86</v>
      </c>
      <c r="C7" s="171"/>
      <c r="D7" s="348"/>
      <c r="E7" s="350"/>
      <c r="F7" s="346"/>
      <c r="G7" s="344"/>
      <c r="H7" s="346"/>
      <c r="I7" s="358"/>
      <c r="J7" s="370"/>
      <c r="K7" s="344"/>
      <c r="L7" s="346"/>
      <c r="M7" s="358"/>
      <c r="N7" s="350"/>
      <c r="O7" s="376"/>
      <c r="P7" s="363"/>
      <c r="Q7" s="372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5" customHeight="1">
      <c r="A9" s="176">
        <v>1</v>
      </c>
      <c r="B9" s="177" t="s">
        <v>80</v>
      </c>
      <c r="C9" s="178" t="s">
        <v>75</v>
      </c>
      <c r="D9" s="179" t="s">
        <v>403</v>
      </c>
      <c r="E9" s="179" t="s">
        <v>403</v>
      </c>
      <c r="F9" s="179" t="s">
        <v>403</v>
      </c>
      <c r="G9" s="179" t="s">
        <v>403</v>
      </c>
      <c r="H9" s="179" t="s">
        <v>403</v>
      </c>
      <c r="I9" s="179" t="s">
        <v>403</v>
      </c>
      <c r="J9" s="303" t="s">
        <v>404</v>
      </c>
      <c r="K9" s="323" t="s">
        <v>404</v>
      </c>
      <c r="L9" s="179" t="s">
        <v>404</v>
      </c>
      <c r="M9" s="303" t="s">
        <v>404</v>
      </c>
      <c r="N9" s="323" t="s">
        <v>405</v>
      </c>
      <c r="O9" s="303" t="s">
        <v>405</v>
      </c>
      <c r="P9" s="297" t="s">
        <v>405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5" customHeight="1">
      <c r="A10" s="184">
        <v>2</v>
      </c>
      <c r="B10" s="185" t="s">
        <v>81</v>
      </c>
      <c r="C10" s="186" t="s">
        <v>75</v>
      </c>
      <c r="D10" s="187" t="s">
        <v>406</v>
      </c>
      <c r="E10" s="188" t="s">
        <v>407</v>
      </c>
      <c r="F10" s="188" t="s">
        <v>408</v>
      </c>
      <c r="G10" s="188" t="s">
        <v>409</v>
      </c>
      <c r="H10" s="188" t="s">
        <v>410</v>
      </c>
      <c r="I10" s="188" t="s">
        <v>411</v>
      </c>
      <c r="J10" s="223" t="s">
        <v>412</v>
      </c>
      <c r="K10" s="188" t="s">
        <v>413</v>
      </c>
      <c r="L10" s="188" t="s">
        <v>414</v>
      </c>
      <c r="M10" s="223" t="s">
        <v>415</v>
      </c>
      <c r="N10" s="188" t="s">
        <v>416</v>
      </c>
      <c r="O10" s="223" t="s">
        <v>407</v>
      </c>
      <c r="P10" s="189" t="s">
        <v>417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5" customHeight="1">
      <c r="A11" s="184">
        <v>3</v>
      </c>
      <c r="B11" s="185" t="s">
        <v>82</v>
      </c>
      <c r="C11" s="186" t="s">
        <v>75</v>
      </c>
      <c r="D11" s="187" t="s">
        <v>397</v>
      </c>
      <c r="E11" s="188" t="s">
        <v>397</v>
      </c>
      <c r="F11" s="188" t="s">
        <v>397</v>
      </c>
      <c r="G11" s="188" t="s">
        <v>397</v>
      </c>
      <c r="H11" s="188" t="s">
        <v>397</v>
      </c>
      <c r="I11" s="188" t="s">
        <v>397</v>
      </c>
      <c r="J11" s="223" t="s">
        <v>398</v>
      </c>
      <c r="K11" s="188" t="s">
        <v>398</v>
      </c>
      <c r="L11" s="188" t="s">
        <v>398</v>
      </c>
      <c r="M11" s="223" t="s">
        <v>398</v>
      </c>
      <c r="N11" s="188" t="s">
        <v>394</v>
      </c>
      <c r="O11" s="223" t="s">
        <v>394</v>
      </c>
      <c r="P11" s="189" t="s">
        <v>394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5" customHeight="1">
      <c r="A12" s="184">
        <v>4</v>
      </c>
      <c r="B12" s="185" t="s">
        <v>83</v>
      </c>
      <c r="C12" s="186" t="s">
        <v>75</v>
      </c>
      <c r="D12" s="187" t="s">
        <v>398</v>
      </c>
      <c r="E12" s="188" t="s">
        <v>398</v>
      </c>
      <c r="F12" s="188" t="s">
        <v>398</v>
      </c>
      <c r="G12" s="188" t="s">
        <v>398</v>
      </c>
      <c r="H12" s="188" t="s">
        <v>398</v>
      </c>
      <c r="I12" s="188" t="s">
        <v>398</v>
      </c>
      <c r="J12" s="223" t="s">
        <v>394</v>
      </c>
      <c r="K12" s="188" t="s">
        <v>394</v>
      </c>
      <c r="L12" s="188" t="s">
        <v>394</v>
      </c>
      <c r="M12" s="223" t="s">
        <v>394</v>
      </c>
      <c r="N12" s="188" t="s">
        <v>396</v>
      </c>
      <c r="O12" s="223" t="s">
        <v>396</v>
      </c>
      <c r="P12" s="189" t="s">
        <v>396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5" customHeight="1">
      <c r="A13" s="184">
        <v>5</v>
      </c>
      <c r="B13" s="185" t="s">
        <v>44</v>
      </c>
      <c r="C13" s="186" t="s">
        <v>84</v>
      </c>
      <c r="D13" s="190">
        <v>9.9</v>
      </c>
      <c r="E13" s="191">
        <v>11</v>
      </c>
      <c r="F13" s="191">
        <v>11.2</v>
      </c>
      <c r="G13" s="191">
        <v>11</v>
      </c>
      <c r="H13" s="191">
        <v>10.4</v>
      </c>
      <c r="I13" s="191">
        <v>10</v>
      </c>
      <c r="J13" s="304">
        <v>8.9</v>
      </c>
      <c r="K13" s="191">
        <v>8.1</v>
      </c>
      <c r="L13" s="191">
        <v>7</v>
      </c>
      <c r="M13" s="304">
        <v>8.9</v>
      </c>
      <c r="N13" s="191">
        <v>6.9</v>
      </c>
      <c r="O13" s="304">
        <v>9.1</v>
      </c>
      <c r="P13" s="192">
        <v>13.1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10.3</v>
      </c>
      <c r="E14" s="199">
        <v>13.7</v>
      </c>
      <c r="F14" s="199">
        <v>17</v>
      </c>
      <c r="G14" s="199">
        <v>14.8</v>
      </c>
      <c r="H14" s="199">
        <v>11.1</v>
      </c>
      <c r="I14" s="199">
        <v>12.1</v>
      </c>
      <c r="J14" s="312">
        <v>13.1</v>
      </c>
      <c r="K14" s="219">
        <v>14</v>
      </c>
      <c r="L14" s="199">
        <v>13.3</v>
      </c>
      <c r="M14" s="305">
        <v>15</v>
      </c>
      <c r="N14" s="219">
        <v>10.1</v>
      </c>
      <c r="O14" s="312">
        <v>14.1</v>
      </c>
      <c r="P14" s="255">
        <v>13.5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5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5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5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7" t="s">
        <v>361</v>
      </c>
      <c r="K18" s="209" t="s">
        <v>361</v>
      </c>
      <c r="L18" s="209" t="s">
        <v>361</v>
      </c>
      <c r="M18" s="307" t="s">
        <v>361</v>
      </c>
      <c r="N18" s="209" t="s">
        <v>361</v>
      </c>
      <c r="O18" s="307" t="s">
        <v>361</v>
      </c>
      <c r="P18" s="250" t="s">
        <v>361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5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361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5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9" t="s">
        <v>361</v>
      </c>
      <c r="K20" s="211" t="s">
        <v>361</v>
      </c>
      <c r="L20" s="211" t="s">
        <v>361</v>
      </c>
      <c r="M20" s="309" t="s">
        <v>361</v>
      </c>
      <c r="N20" s="211" t="s">
        <v>361</v>
      </c>
      <c r="O20" s="309" t="s">
        <v>361</v>
      </c>
      <c r="P20" s="252" t="s">
        <v>361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5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9" t="s">
        <v>361</v>
      </c>
      <c r="K21" s="211" t="s">
        <v>361</v>
      </c>
      <c r="L21" s="211" t="s">
        <v>361</v>
      </c>
      <c r="M21" s="309" t="s">
        <v>361</v>
      </c>
      <c r="N21" s="211" t="s">
        <v>361</v>
      </c>
      <c r="O21" s="309" t="s">
        <v>361</v>
      </c>
      <c r="P21" s="252" t="s">
        <v>361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5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9" t="s">
        <v>361</v>
      </c>
      <c r="K22" s="211" t="s">
        <v>361</v>
      </c>
      <c r="L22" s="211" t="s">
        <v>361</v>
      </c>
      <c r="M22" s="309" t="s">
        <v>361</v>
      </c>
      <c r="N22" s="211" t="s">
        <v>361</v>
      </c>
      <c r="O22" s="309" t="s">
        <v>361</v>
      </c>
      <c r="P22" s="252" t="s">
        <v>361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5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9" t="s">
        <v>361</v>
      </c>
      <c r="K23" s="211" t="s">
        <v>361</v>
      </c>
      <c r="L23" s="211" t="s">
        <v>361</v>
      </c>
      <c r="M23" s="309" t="s">
        <v>361</v>
      </c>
      <c r="N23" s="211" t="s">
        <v>361</v>
      </c>
      <c r="O23" s="309" t="s">
        <v>361</v>
      </c>
      <c r="P23" s="252" t="s">
        <v>361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5" customHeight="1">
      <c r="A24" s="206">
        <v>9</v>
      </c>
      <c r="B24" s="185" t="s">
        <v>7</v>
      </c>
      <c r="C24" s="208" t="s">
        <v>78</v>
      </c>
      <c r="D24" s="211" t="s">
        <v>418</v>
      </c>
      <c r="E24" s="211" t="s">
        <v>418</v>
      </c>
      <c r="F24" s="211" t="s">
        <v>418</v>
      </c>
      <c r="G24" s="211" t="s">
        <v>418</v>
      </c>
      <c r="H24" s="211" t="s">
        <v>418</v>
      </c>
      <c r="I24" s="211" t="s">
        <v>418</v>
      </c>
      <c r="J24" s="309" t="s">
        <v>418</v>
      </c>
      <c r="K24" s="211" t="s">
        <v>418</v>
      </c>
      <c r="L24" s="211" t="s">
        <v>418</v>
      </c>
      <c r="M24" s="309" t="s">
        <v>418</v>
      </c>
      <c r="N24" s="211" t="s">
        <v>418</v>
      </c>
      <c r="O24" s="309" t="s">
        <v>418</v>
      </c>
      <c r="P24" s="252" t="s">
        <v>418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5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9" t="s">
        <v>361</v>
      </c>
      <c r="K25" s="211" t="s">
        <v>361</v>
      </c>
      <c r="L25" s="211" t="s">
        <v>361</v>
      </c>
      <c r="M25" s="309" t="s">
        <v>361</v>
      </c>
      <c r="N25" s="211" t="s">
        <v>361</v>
      </c>
      <c r="O25" s="309" t="s">
        <v>361</v>
      </c>
      <c r="P25" s="252" t="s">
        <v>361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5" customHeight="1">
      <c r="A26" s="206">
        <v>11</v>
      </c>
      <c r="B26" s="185" t="s">
        <v>9</v>
      </c>
      <c r="C26" s="208" t="s">
        <v>78</v>
      </c>
      <c r="D26" s="212">
        <v>0.22</v>
      </c>
      <c r="E26" s="212">
        <v>0.22</v>
      </c>
      <c r="F26" s="212">
        <v>0.83</v>
      </c>
      <c r="G26" s="212">
        <v>0.73</v>
      </c>
      <c r="H26" s="212">
        <v>0.21</v>
      </c>
      <c r="I26" s="212">
        <v>0.2</v>
      </c>
      <c r="J26" s="310">
        <v>0.74</v>
      </c>
      <c r="K26" s="212">
        <v>0.5</v>
      </c>
      <c r="L26" s="212">
        <v>0.48</v>
      </c>
      <c r="M26" s="310">
        <v>0.5</v>
      </c>
      <c r="N26" s="212">
        <v>0.21</v>
      </c>
      <c r="O26" s="310">
        <v>0.21</v>
      </c>
      <c r="P26" s="253">
        <v>0.2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5" customHeight="1">
      <c r="A27" s="206">
        <v>12</v>
      </c>
      <c r="B27" s="185" t="s">
        <v>10</v>
      </c>
      <c r="C27" s="208" t="s">
        <v>78</v>
      </c>
      <c r="D27" s="212">
        <v>0.06</v>
      </c>
      <c r="E27" s="212">
        <v>0.06</v>
      </c>
      <c r="F27" s="212">
        <v>0.15</v>
      </c>
      <c r="G27" s="212">
        <v>0.13</v>
      </c>
      <c r="H27" s="212">
        <v>0.11</v>
      </c>
      <c r="I27" s="212">
        <v>0.12</v>
      </c>
      <c r="J27" s="310">
        <v>7.0000000000000007E-2</v>
      </c>
      <c r="K27" s="212">
        <v>0.08</v>
      </c>
      <c r="L27" s="212">
        <v>7.0000000000000007E-2</v>
      </c>
      <c r="M27" s="310">
        <v>7.0000000000000007E-2</v>
      </c>
      <c r="N27" s="212">
        <v>0.05</v>
      </c>
      <c r="O27" s="310">
        <v>0.06</v>
      </c>
      <c r="P27" s="253">
        <v>0.05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5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10" t="s">
        <v>361</v>
      </c>
      <c r="K28" s="212" t="s">
        <v>361</v>
      </c>
      <c r="L28" s="212" t="s">
        <v>361</v>
      </c>
      <c r="M28" s="310" t="s">
        <v>361</v>
      </c>
      <c r="N28" s="212" t="s">
        <v>361</v>
      </c>
      <c r="O28" s="310" t="s">
        <v>361</v>
      </c>
      <c r="P28" s="253" t="s">
        <v>361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5" customHeight="1">
      <c r="A29" s="206">
        <v>14</v>
      </c>
      <c r="B29" s="185" t="s">
        <v>12</v>
      </c>
      <c r="C29" s="208" t="s">
        <v>78</v>
      </c>
      <c r="D29" s="209" t="s">
        <v>419</v>
      </c>
      <c r="E29" s="209" t="s">
        <v>419</v>
      </c>
      <c r="F29" s="209" t="s">
        <v>419</v>
      </c>
      <c r="G29" s="209" t="s">
        <v>419</v>
      </c>
      <c r="H29" s="209" t="s">
        <v>419</v>
      </c>
      <c r="I29" s="209" t="s">
        <v>419</v>
      </c>
      <c r="J29" s="307" t="s">
        <v>419</v>
      </c>
      <c r="K29" s="209" t="s">
        <v>419</v>
      </c>
      <c r="L29" s="209" t="s">
        <v>419</v>
      </c>
      <c r="M29" s="307" t="s">
        <v>419</v>
      </c>
      <c r="N29" s="209" t="s">
        <v>419</v>
      </c>
      <c r="O29" s="307" t="s">
        <v>419</v>
      </c>
      <c r="P29" s="250" t="s">
        <v>419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5" customHeight="1">
      <c r="A30" s="206">
        <v>15</v>
      </c>
      <c r="B30" s="185" t="s">
        <v>112</v>
      </c>
      <c r="C30" s="208" t="s">
        <v>78</v>
      </c>
      <c r="D30" s="211" t="s">
        <v>420</v>
      </c>
      <c r="E30" s="211" t="s">
        <v>420</v>
      </c>
      <c r="F30" s="211" t="s">
        <v>420</v>
      </c>
      <c r="G30" s="211" t="s">
        <v>420</v>
      </c>
      <c r="H30" s="211" t="s">
        <v>420</v>
      </c>
      <c r="I30" s="211" t="s">
        <v>420</v>
      </c>
      <c r="J30" s="309" t="s">
        <v>420</v>
      </c>
      <c r="K30" s="211" t="s">
        <v>420</v>
      </c>
      <c r="L30" s="211" t="s">
        <v>420</v>
      </c>
      <c r="M30" s="309" t="s">
        <v>420</v>
      </c>
      <c r="N30" s="211" t="s">
        <v>420</v>
      </c>
      <c r="O30" s="309" t="s">
        <v>420</v>
      </c>
      <c r="P30" s="252" t="s">
        <v>420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5" customHeight="1">
      <c r="A31" s="206">
        <v>16</v>
      </c>
      <c r="B31" s="185" t="s">
        <v>113</v>
      </c>
      <c r="C31" s="208" t="s">
        <v>78</v>
      </c>
      <c r="D31" s="211" t="s">
        <v>418</v>
      </c>
      <c r="E31" s="211" t="s">
        <v>418</v>
      </c>
      <c r="F31" s="211" t="s">
        <v>418</v>
      </c>
      <c r="G31" s="211" t="s">
        <v>418</v>
      </c>
      <c r="H31" s="211" t="s">
        <v>418</v>
      </c>
      <c r="I31" s="211" t="s">
        <v>418</v>
      </c>
      <c r="J31" s="309" t="s">
        <v>418</v>
      </c>
      <c r="K31" s="211" t="s">
        <v>418</v>
      </c>
      <c r="L31" s="211" t="s">
        <v>418</v>
      </c>
      <c r="M31" s="309" t="s">
        <v>418</v>
      </c>
      <c r="N31" s="211" t="s">
        <v>418</v>
      </c>
      <c r="O31" s="309" t="s">
        <v>418</v>
      </c>
      <c r="P31" s="252" t="s">
        <v>418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5" customHeight="1">
      <c r="A32" s="206">
        <v>17</v>
      </c>
      <c r="B32" s="185" t="s">
        <v>13</v>
      </c>
      <c r="C32" s="208" t="s">
        <v>78</v>
      </c>
      <c r="D32" s="211" t="s">
        <v>420</v>
      </c>
      <c r="E32" s="211" t="s">
        <v>420</v>
      </c>
      <c r="F32" s="211" t="s">
        <v>420</v>
      </c>
      <c r="G32" s="211" t="s">
        <v>420</v>
      </c>
      <c r="H32" s="211" t="s">
        <v>420</v>
      </c>
      <c r="I32" s="211" t="s">
        <v>420</v>
      </c>
      <c r="J32" s="309" t="s">
        <v>420</v>
      </c>
      <c r="K32" s="211" t="s">
        <v>420</v>
      </c>
      <c r="L32" s="211" t="s">
        <v>420</v>
      </c>
      <c r="M32" s="309" t="s">
        <v>420</v>
      </c>
      <c r="N32" s="211" t="s">
        <v>420</v>
      </c>
      <c r="O32" s="309" t="s">
        <v>420</v>
      </c>
      <c r="P32" s="252" t="s">
        <v>420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5" customHeight="1">
      <c r="A33" s="206">
        <v>18</v>
      </c>
      <c r="B33" s="185" t="s">
        <v>14</v>
      </c>
      <c r="C33" s="208" t="s">
        <v>78</v>
      </c>
      <c r="D33" s="211" t="s">
        <v>420</v>
      </c>
      <c r="E33" s="211" t="s">
        <v>420</v>
      </c>
      <c r="F33" s="211" t="s">
        <v>420</v>
      </c>
      <c r="G33" s="211" t="s">
        <v>420</v>
      </c>
      <c r="H33" s="211" t="s">
        <v>420</v>
      </c>
      <c r="I33" s="211" t="s">
        <v>420</v>
      </c>
      <c r="J33" s="309" t="s">
        <v>420</v>
      </c>
      <c r="K33" s="211" t="s">
        <v>420</v>
      </c>
      <c r="L33" s="211" t="s">
        <v>420</v>
      </c>
      <c r="M33" s="309" t="s">
        <v>420</v>
      </c>
      <c r="N33" s="211" t="s">
        <v>420</v>
      </c>
      <c r="O33" s="309" t="s">
        <v>420</v>
      </c>
      <c r="P33" s="252" t="s">
        <v>420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5" customHeight="1">
      <c r="A34" s="206">
        <v>19</v>
      </c>
      <c r="B34" s="185" t="s">
        <v>15</v>
      </c>
      <c r="C34" s="208" t="s">
        <v>78</v>
      </c>
      <c r="D34" s="211" t="s">
        <v>420</v>
      </c>
      <c r="E34" s="211" t="s">
        <v>420</v>
      </c>
      <c r="F34" s="211" t="s">
        <v>420</v>
      </c>
      <c r="G34" s="211" t="s">
        <v>420</v>
      </c>
      <c r="H34" s="211" t="s">
        <v>420</v>
      </c>
      <c r="I34" s="211" t="s">
        <v>420</v>
      </c>
      <c r="J34" s="309" t="s">
        <v>420</v>
      </c>
      <c r="K34" s="211" t="s">
        <v>420</v>
      </c>
      <c r="L34" s="211" t="s">
        <v>420</v>
      </c>
      <c r="M34" s="309" t="s">
        <v>420</v>
      </c>
      <c r="N34" s="211" t="s">
        <v>420</v>
      </c>
      <c r="O34" s="309" t="s">
        <v>420</v>
      </c>
      <c r="P34" s="252" t="s">
        <v>420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5" customHeight="1">
      <c r="A35" s="206">
        <v>20</v>
      </c>
      <c r="B35" s="185" t="s">
        <v>16</v>
      </c>
      <c r="C35" s="208" t="s">
        <v>78</v>
      </c>
      <c r="D35" s="211" t="s">
        <v>420</v>
      </c>
      <c r="E35" s="211" t="s">
        <v>420</v>
      </c>
      <c r="F35" s="211" t="s">
        <v>420</v>
      </c>
      <c r="G35" s="211" t="s">
        <v>420</v>
      </c>
      <c r="H35" s="211" t="s">
        <v>420</v>
      </c>
      <c r="I35" s="211" t="s">
        <v>420</v>
      </c>
      <c r="J35" s="309" t="s">
        <v>420</v>
      </c>
      <c r="K35" s="211" t="s">
        <v>420</v>
      </c>
      <c r="L35" s="211" t="s">
        <v>420</v>
      </c>
      <c r="M35" s="309" t="s">
        <v>420</v>
      </c>
      <c r="N35" s="211" t="s">
        <v>420</v>
      </c>
      <c r="O35" s="309" t="s">
        <v>420</v>
      </c>
      <c r="P35" s="252" t="s">
        <v>420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5" customHeight="1">
      <c r="A36" s="206">
        <v>21</v>
      </c>
      <c r="B36" s="185" t="s">
        <v>17</v>
      </c>
      <c r="C36" s="208" t="s">
        <v>78</v>
      </c>
      <c r="D36" s="212" t="s">
        <v>421</v>
      </c>
      <c r="E36" s="212" t="s">
        <v>421</v>
      </c>
      <c r="F36" s="212">
        <v>0.12</v>
      </c>
      <c r="G36" s="212" t="s">
        <v>421</v>
      </c>
      <c r="H36" s="212">
        <v>0.09</v>
      </c>
      <c r="I36" s="212">
        <v>0.09</v>
      </c>
      <c r="J36" s="310" t="s">
        <v>421</v>
      </c>
      <c r="K36" s="212" t="s">
        <v>421</v>
      </c>
      <c r="L36" s="212">
        <v>0.05</v>
      </c>
      <c r="M36" s="310" t="s">
        <v>421</v>
      </c>
      <c r="N36" s="212" t="s">
        <v>421</v>
      </c>
      <c r="O36" s="310" t="s">
        <v>421</v>
      </c>
      <c r="P36" s="253" t="s">
        <v>421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5" customHeight="1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9" t="s">
        <v>361</v>
      </c>
      <c r="K37" s="211" t="s">
        <v>361</v>
      </c>
      <c r="L37" s="211" t="s">
        <v>361</v>
      </c>
      <c r="M37" s="309" t="s">
        <v>361</v>
      </c>
      <c r="N37" s="211" t="s">
        <v>361</v>
      </c>
      <c r="O37" s="309" t="s">
        <v>361</v>
      </c>
      <c r="P37" s="252" t="s">
        <v>361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5" customHeight="1">
      <c r="A38" s="206">
        <v>23</v>
      </c>
      <c r="B38" s="185" t="s">
        <v>19</v>
      </c>
      <c r="C38" s="208" t="s">
        <v>78</v>
      </c>
      <c r="D38" s="211">
        <v>6.0000000000000001E-3</v>
      </c>
      <c r="E38" s="211">
        <v>7.0000000000000001E-3</v>
      </c>
      <c r="F38" s="211" t="s">
        <v>420</v>
      </c>
      <c r="G38" s="211">
        <v>1E-3</v>
      </c>
      <c r="H38" s="211">
        <v>5.0000000000000001E-3</v>
      </c>
      <c r="I38" s="211">
        <v>5.0000000000000001E-3</v>
      </c>
      <c r="J38" s="309">
        <v>5.0000000000000001E-3</v>
      </c>
      <c r="K38" s="211">
        <v>8.9999999999999993E-3</v>
      </c>
      <c r="L38" s="211">
        <v>0.01</v>
      </c>
      <c r="M38" s="309">
        <v>8.0000000000000002E-3</v>
      </c>
      <c r="N38" s="211">
        <v>7.0000000000000001E-3</v>
      </c>
      <c r="O38" s="309">
        <v>1.2E-2</v>
      </c>
      <c r="P38" s="252">
        <v>1.0999999999999999E-2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5" customHeight="1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9" t="s">
        <v>361</v>
      </c>
      <c r="K39" s="211" t="s">
        <v>361</v>
      </c>
      <c r="L39" s="211" t="s">
        <v>361</v>
      </c>
      <c r="M39" s="309" t="s">
        <v>361</v>
      </c>
      <c r="N39" s="211" t="s">
        <v>361</v>
      </c>
      <c r="O39" s="309" t="s">
        <v>361</v>
      </c>
      <c r="P39" s="252" t="s">
        <v>361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5" customHeight="1">
      <c r="A40" s="206">
        <v>25</v>
      </c>
      <c r="B40" s="185" t="s">
        <v>21</v>
      </c>
      <c r="C40" s="208" t="s">
        <v>78</v>
      </c>
      <c r="D40" s="211" t="s">
        <v>420</v>
      </c>
      <c r="E40" s="211" t="s">
        <v>420</v>
      </c>
      <c r="F40" s="211">
        <v>1E-3</v>
      </c>
      <c r="G40" s="211">
        <v>1E-3</v>
      </c>
      <c r="H40" s="211" t="s">
        <v>420</v>
      </c>
      <c r="I40" s="211" t="s">
        <v>420</v>
      </c>
      <c r="J40" s="309" t="s">
        <v>420</v>
      </c>
      <c r="K40" s="211">
        <v>1E-3</v>
      </c>
      <c r="L40" s="211">
        <v>1E-3</v>
      </c>
      <c r="M40" s="309">
        <v>1E-3</v>
      </c>
      <c r="N40" s="211" t="s">
        <v>420</v>
      </c>
      <c r="O40" s="309" t="s">
        <v>420</v>
      </c>
      <c r="P40" s="252" t="s">
        <v>420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5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9" t="s">
        <v>361</v>
      </c>
      <c r="K41" s="211" t="s">
        <v>361</v>
      </c>
      <c r="L41" s="211" t="s">
        <v>361</v>
      </c>
      <c r="M41" s="309" t="s">
        <v>361</v>
      </c>
      <c r="N41" s="211" t="s">
        <v>361</v>
      </c>
      <c r="O41" s="309" t="s">
        <v>361</v>
      </c>
      <c r="P41" s="252" t="s">
        <v>361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5" customHeight="1">
      <c r="A42" s="206">
        <v>27</v>
      </c>
      <c r="B42" s="185" t="s">
        <v>23</v>
      </c>
      <c r="C42" s="208" t="s">
        <v>78</v>
      </c>
      <c r="D42" s="211">
        <v>8.0000000000000002E-3</v>
      </c>
      <c r="E42" s="211">
        <v>8.9999999999999993E-3</v>
      </c>
      <c r="F42" s="211">
        <v>1E-3</v>
      </c>
      <c r="G42" s="211">
        <v>3.0000000000000001E-3</v>
      </c>
      <c r="H42" s="211">
        <v>8.0000000000000002E-3</v>
      </c>
      <c r="I42" s="211">
        <v>8.0000000000000002E-3</v>
      </c>
      <c r="J42" s="309">
        <v>7.0000000000000001E-3</v>
      </c>
      <c r="K42" s="211">
        <v>1.4E-2</v>
      </c>
      <c r="L42" s="211">
        <v>1.4999999999999999E-2</v>
      </c>
      <c r="M42" s="309">
        <v>1.2E-2</v>
      </c>
      <c r="N42" s="211">
        <v>8.9999999999999993E-3</v>
      </c>
      <c r="O42" s="309">
        <v>1.4999999999999999E-2</v>
      </c>
      <c r="P42" s="252">
        <v>1.4E-2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5" customHeight="1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9" t="s">
        <v>361</v>
      </c>
      <c r="K43" s="211" t="s">
        <v>361</v>
      </c>
      <c r="L43" s="211" t="s">
        <v>361</v>
      </c>
      <c r="M43" s="309" t="s">
        <v>361</v>
      </c>
      <c r="N43" s="211" t="s">
        <v>361</v>
      </c>
      <c r="O43" s="309" t="s">
        <v>361</v>
      </c>
      <c r="P43" s="252" t="s">
        <v>361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5" customHeight="1">
      <c r="A44" s="206">
        <v>29</v>
      </c>
      <c r="B44" s="185" t="s">
        <v>25</v>
      </c>
      <c r="C44" s="208" t="s">
        <v>78</v>
      </c>
      <c r="D44" s="211">
        <v>2E-3</v>
      </c>
      <c r="E44" s="211">
        <v>2E-3</v>
      </c>
      <c r="F44" s="211" t="s">
        <v>420</v>
      </c>
      <c r="G44" s="211">
        <v>1E-3</v>
      </c>
      <c r="H44" s="211">
        <v>3.0000000000000001E-3</v>
      </c>
      <c r="I44" s="211">
        <v>3.0000000000000001E-3</v>
      </c>
      <c r="J44" s="309">
        <v>2E-3</v>
      </c>
      <c r="K44" s="211">
        <v>4.0000000000000001E-3</v>
      </c>
      <c r="L44" s="211">
        <v>4.0000000000000001E-3</v>
      </c>
      <c r="M44" s="309">
        <v>3.0000000000000001E-3</v>
      </c>
      <c r="N44" s="211">
        <v>2E-3</v>
      </c>
      <c r="O44" s="309">
        <v>3.0000000000000001E-3</v>
      </c>
      <c r="P44" s="252">
        <v>3.0000000000000001E-3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5" customHeight="1">
      <c r="A45" s="206">
        <v>30</v>
      </c>
      <c r="B45" s="185" t="s">
        <v>26</v>
      </c>
      <c r="C45" s="208" t="s">
        <v>78</v>
      </c>
      <c r="D45" s="211" t="s">
        <v>420</v>
      </c>
      <c r="E45" s="211" t="s">
        <v>420</v>
      </c>
      <c r="F45" s="211" t="s">
        <v>420</v>
      </c>
      <c r="G45" s="211" t="s">
        <v>420</v>
      </c>
      <c r="H45" s="211" t="s">
        <v>420</v>
      </c>
      <c r="I45" s="211" t="s">
        <v>420</v>
      </c>
      <c r="J45" s="309" t="s">
        <v>420</v>
      </c>
      <c r="K45" s="211" t="s">
        <v>420</v>
      </c>
      <c r="L45" s="211" t="s">
        <v>420</v>
      </c>
      <c r="M45" s="309" t="s">
        <v>420</v>
      </c>
      <c r="N45" s="211" t="s">
        <v>420</v>
      </c>
      <c r="O45" s="309" t="s">
        <v>420</v>
      </c>
      <c r="P45" s="252" t="s">
        <v>420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5" customHeight="1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9" t="s">
        <v>361</v>
      </c>
      <c r="K46" s="211" t="s">
        <v>361</v>
      </c>
      <c r="L46" s="211" t="s">
        <v>361</v>
      </c>
      <c r="M46" s="309" t="s">
        <v>361</v>
      </c>
      <c r="N46" s="211" t="s">
        <v>361</v>
      </c>
      <c r="O46" s="309" t="s">
        <v>361</v>
      </c>
      <c r="P46" s="252" t="s">
        <v>361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5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9" t="s">
        <v>361</v>
      </c>
      <c r="K47" s="211" t="s">
        <v>361</v>
      </c>
      <c r="L47" s="211" t="s">
        <v>361</v>
      </c>
      <c r="M47" s="309" t="s">
        <v>361</v>
      </c>
      <c r="N47" s="211" t="s">
        <v>361</v>
      </c>
      <c r="O47" s="309" t="s">
        <v>361</v>
      </c>
      <c r="P47" s="252" t="s">
        <v>361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5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10" t="s">
        <v>361</v>
      </c>
      <c r="K48" s="212" t="s">
        <v>361</v>
      </c>
      <c r="L48" s="212" t="s">
        <v>361</v>
      </c>
      <c r="M48" s="310" t="s">
        <v>361</v>
      </c>
      <c r="N48" s="212" t="s">
        <v>361</v>
      </c>
      <c r="O48" s="310" t="s">
        <v>361</v>
      </c>
      <c r="P48" s="253" t="s">
        <v>361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5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10" t="s">
        <v>361</v>
      </c>
      <c r="K49" s="212" t="s">
        <v>361</v>
      </c>
      <c r="L49" s="212" t="s">
        <v>361</v>
      </c>
      <c r="M49" s="310" t="s">
        <v>361</v>
      </c>
      <c r="N49" s="212" t="s">
        <v>361</v>
      </c>
      <c r="O49" s="310" t="s">
        <v>361</v>
      </c>
      <c r="P49" s="253" t="s">
        <v>361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5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9" t="s">
        <v>361</v>
      </c>
      <c r="K50" s="211" t="s">
        <v>361</v>
      </c>
      <c r="L50" s="211" t="s">
        <v>361</v>
      </c>
      <c r="M50" s="309" t="s">
        <v>361</v>
      </c>
      <c r="N50" s="211" t="s">
        <v>361</v>
      </c>
      <c r="O50" s="309" t="s">
        <v>361</v>
      </c>
      <c r="P50" s="252" t="s">
        <v>361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5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304" t="s">
        <v>361</v>
      </c>
      <c r="N51" s="191" t="s">
        <v>361</v>
      </c>
      <c r="O51" s="304" t="s">
        <v>361</v>
      </c>
      <c r="P51" s="192" t="s">
        <v>361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5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9" t="s">
        <v>361</v>
      </c>
      <c r="K52" s="211" t="s">
        <v>361</v>
      </c>
      <c r="L52" s="211" t="s">
        <v>361</v>
      </c>
      <c r="M52" s="309" t="s">
        <v>361</v>
      </c>
      <c r="N52" s="211" t="s">
        <v>361</v>
      </c>
      <c r="O52" s="309" t="s">
        <v>361</v>
      </c>
      <c r="P52" s="252" t="s">
        <v>361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5" customHeight="1">
      <c r="A53" s="206">
        <v>38</v>
      </c>
      <c r="B53" s="185" t="s">
        <v>35</v>
      </c>
      <c r="C53" s="208" t="s">
        <v>78</v>
      </c>
      <c r="D53" s="191">
        <v>4.7</v>
      </c>
      <c r="E53" s="191">
        <v>4.5999999999999996</v>
      </c>
      <c r="F53" s="191">
        <v>12.1</v>
      </c>
      <c r="G53" s="191">
        <v>11.1</v>
      </c>
      <c r="H53" s="191">
        <v>6.9</v>
      </c>
      <c r="I53" s="191">
        <v>6.9</v>
      </c>
      <c r="J53" s="304">
        <v>7</v>
      </c>
      <c r="K53" s="191">
        <v>5.8</v>
      </c>
      <c r="L53" s="191">
        <v>5.6</v>
      </c>
      <c r="M53" s="304">
        <v>5.8</v>
      </c>
      <c r="N53" s="191">
        <v>5.0999999999999996</v>
      </c>
      <c r="O53" s="304">
        <v>4.7</v>
      </c>
      <c r="P53" s="192">
        <v>4.4000000000000004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5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304" t="s">
        <v>361</v>
      </c>
      <c r="N54" s="191" t="s">
        <v>361</v>
      </c>
      <c r="O54" s="304" t="s">
        <v>361</v>
      </c>
      <c r="P54" s="192" t="s">
        <v>361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5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223" t="s">
        <v>361</v>
      </c>
      <c r="N55" s="188" t="s">
        <v>361</v>
      </c>
      <c r="O55" s="223" t="s">
        <v>361</v>
      </c>
      <c r="P55" s="189" t="s">
        <v>361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5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10" t="s">
        <v>361</v>
      </c>
      <c r="K56" s="212" t="s">
        <v>361</v>
      </c>
      <c r="L56" s="212" t="s">
        <v>361</v>
      </c>
      <c r="M56" s="310" t="s">
        <v>361</v>
      </c>
      <c r="N56" s="212" t="s">
        <v>361</v>
      </c>
      <c r="O56" s="310" t="s">
        <v>361</v>
      </c>
      <c r="P56" s="253" t="s">
        <v>361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5" customHeight="1">
      <c r="A57" s="206">
        <v>42</v>
      </c>
      <c r="B57" s="185" t="s">
        <v>38</v>
      </c>
      <c r="C57" s="208" t="s">
        <v>78</v>
      </c>
      <c r="D57" s="215" t="s">
        <v>361</v>
      </c>
      <c r="E57" s="215" t="s">
        <v>361</v>
      </c>
      <c r="F57" s="215" t="s">
        <v>361</v>
      </c>
      <c r="G57" s="215" t="s">
        <v>361</v>
      </c>
      <c r="H57" s="215" t="s">
        <v>361</v>
      </c>
      <c r="I57" s="215" t="s">
        <v>361</v>
      </c>
      <c r="J57" s="311" t="s">
        <v>361</v>
      </c>
      <c r="K57" s="215" t="s">
        <v>361</v>
      </c>
      <c r="L57" s="215" t="s">
        <v>361</v>
      </c>
      <c r="M57" s="311" t="s">
        <v>361</v>
      </c>
      <c r="N57" s="215" t="s">
        <v>361</v>
      </c>
      <c r="O57" s="311" t="s">
        <v>361</v>
      </c>
      <c r="P57" s="254" t="s">
        <v>361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5" customHeight="1">
      <c r="A58" s="206">
        <v>43</v>
      </c>
      <c r="B58" s="185" t="s">
        <v>114</v>
      </c>
      <c r="C58" s="208" t="s">
        <v>78</v>
      </c>
      <c r="D58" s="215" t="s">
        <v>361</v>
      </c>
      <c r="E58" s="215" t="s">
        <v>361</v>
      </c>
      <c r="F58" s="215" t="s">
        <v>361</v>
      </c>
      <c r="G58" s="215" t="s">
        <v>361</v>
      </c>
      <c r="H58" s="215" t="s">
        <v>361</v>
      </c>
      <c r="I58" s="215" t="s">
        <v>361</v>
      </c>
      <c r="J58" s="311" t="s">
        <v>361</v>
      </c>
      <c r="K58" s="215" t="s">
        <v>361</v>
      </c>
      <c r="L58" s="215" t="s">
        <v>361</v>
      </c>
      <c r="M58" s="311" t="s">
        <v>361</v>
      </c>
      <c r="N58" s="215" t="s">
        <v>361</v>
      </c>
      <c r="O58" s="311" t="s">
        <v>361</v>
      </c>
      <c r="P58" s="254" t="s">
        <v>361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5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9" t="s">
        <v>361</v>
      </c>
      <c r="K59" s="211" t="s">
        <v>361</v>
      </c>
      <c r="L59" s="211" t="s">
        <v>361</v>
      </c>
      <c r="M59" s="309" t="s">
        <v>361</v>
      </c>
      <c r="N59" s="211" t="s">
        <v>361</v>
      </c>
      <c r="O59" s="309" t="s">
        <v>361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5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7" t="s">
        <v>361</v>
      </c>
      <c r="K60" s="209" t="s">
        <v>361</v>
      </c>
      <c r="L60" s="209" t="s">
        <v>361</v>
      </c>
      <c r="M60" s="307" t="s">
        <v>361</v>
      </c>
      <c r="N60" s="209" t="s">
        <v>361</v>
      </c>
      <c r="O60" s="307" t="s">
        <v>361</v>
      </c>
      <c r="P60" s="250" t="s">
        <v>361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>
      <c r="A61" s="206">
        <v>46</v>
      </c>
      <c r="B61" s="185" t="s">
        <v>360</v>
      </c>
      <c r="C61" s="208" t="s">
        <v>78</v>
      </c>
      <c r="D61" s="191">
        <v>0.3</v>
      </c>
      <c r="E61" s="191">
        <v>0.4</v>
      </c>
      <c r="F61" s="191">
        <v>0.3</v>
      </c>
      <c r="G61" s="191">
        <v>0.3</v>
      </c>
      <c r="H61" s="191">
        <v>0.5</v>
      </c>
      <c r="I61" s="191">
        <v>0.4</v>
      </c>
      <c r="J61" s="304">
        <v>0.4</v>
      </c>
      <c r="K61" s="191">
        <v>0.4</v>
      </c>
      <c r="L61" s="191">
        <v>0.4</v>
      </c>
      <c r="M61" s="304">
        <v>0.4</v>
      </c>
      <c r="N61" s="191">
        <v>0.6</v>
      </c>
      <c r="O61" s="304">
        <v>0.5</v>
      </c>
      <c r="P61" s="192">
        <v>0.4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5" customHeight="1">
      <c r="A62" s="206">
        <v>47</v>
      </c>
      <c r="B62" s="185" t="s">
        <v>72</v>
      </c>
      <c r="C62" s="216" t="s">
        <v>75</v>
      </c>
      <c r="D62" s="191">
        <v>7.1</v>
      </c>
      <c r="E62" s="191">
        <v>7.2</v>
      </c>
      <c r="F62" s="191">
        <v>6.7</v>
      </c>
      <c r="G62" s="191">
        <v>6.7</v>
      </c>
      <c r="H62" s="191">
        <v>7.3</v>
      </c>
      <c r="I62" s="191">
        <v>7</v>
      </c>
      <c r="J62" s="304">
        <v>7.1</v>
      </c>
      <c r="K62" s="191">
        <v>7.1</v>
      </c>
      <c r="L62" s="191">
        <v>7.2</v>
      </c>
      <c r="M62" s="304">
        <v>7</v>
      </c>
      <c r="N62" s="191">
        <v>7.4</v>
      </c>
      <c r="O62" s="304">
        <v>7.4</v>
      </c>
      <c r="P62" s="192">
        <v>7.5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5" customHeight="1">
      <c r="A63" s="206">
        <v>48</v>
      </c>
      <c r="B63" s="185" t="s">
        <v>33</v>
      </c>
      <c r="C63" s="216" t="s">
        <v>75</v>
      </c>
      <c r="D63" s="188" t="s">
        <v>422</v>
      </c>
      <c r="E63" s="188" t="s">
        <v>422</v>
      </c>
      <c r="F63" s="188" t="s">
        <v>422</v>
      </c>
      <c r="G63" s="188" t="s">
        <v>422</v>
      </c>
      <c r="H63" s="188" t="s">
        <v>422</v>
      </c>
      <c r="I63" s="188" t="s">
        <v>422</v>
      </c>
      <c r="J63" s="223" t="s">
        <v>422</v>
      </c>
      <c r="K63" s="188" t="s">
        <v>422</v>
      </c>
      <c r="L63" s="188" t="s">
        <v>422</v>
      </c>
      <c r="M63" s="223" t="s">
        <v>422</v>
      </c>
      <c r="N63" s="188" t="s">
        <v>422</v>
      </c>
      <c r="O63" s="223" t="s">
        <v>422</v>
      </c>
      <c r="P63" s="189" t="s">
        <v>422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5" customHeight="1">
      <c r="A64" s="206">
        <v>49</v>
      </c>
      <c r="B64" s="185" t="s">
        <v>41</v>
      </c>
      <c r="C64" s="216" t="s">
        <v>75</v>
      </c>
      <c r="D64" s="188" t="s">
        <v>422</v>
      </c>
      <c r="E64" s="188" t="s">
        <v>422</v>
      </c>
      <c r="F64" s="188" t="s">
        <v>422</v>
      </c>
      <c r="G64" s="188" t="s">
        <v>422</v>
      </c>
      <c r="H64" s="188" t="s">
        <v>422</v>
      </c>
      <c r="I64" s="188" t="s">
        <v>422</v>
      </c>
      <c r="J64" s="223" t="s">
        <v>422</v>
      </c>
      <c r="K64" s="188" t="s">
        <v>422</v>
      </c>
      <c r="L64" s="188" t="s">
        <v>422</v>
      </c>
      <c r="M64" s="223" t="s">
        <v>422</v>
      </c>
      <c r="N64" s="188" t="s">
        <v>422</v>
      </c>
      <c r="O64" s="223" t="s">
        <v>422</v>
      </c>
      <c r="P64" s="189" t="s">
        <v>422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5" customHeight="1">
      <c r="A65" s="206">
        <v>50</v>
      </c>
      <c r="B65" s="185" t="s">
        <v>42</v>
      </c>
      <c r="C65" s="208" t="s">
        <v>79</v>
      </c>
      <c r="D65" s="191" t="s">
        <v>423</v>
      </c>
      <c r="E65" s="191" t="s">
        <v>423</v>
      </c>
      <c r="F65" s="191" t="s">
        <v>423</v>
      </c>
      <c r="G65" s="191" t="s">
        <v>423</v>
      </c>
      <c r="H65" s="191" t="s">
        <v>423</v>
      </c>
      <c r="I65" s="191" t="s">
        <v>423</v>
      </c>
      <c r="J65" s="304" t="s">
        <v>423</v>
      </c>
      <c r="K65" s="191" t="s">
        <v>423</v>
      </c>
      <c r="L65" s="191" t="s">
        <v>423</v>
      </c>
      <c r="M65" s="304" t="s">
        <v>423</v>
      </c>
      <c r="N65" s="191" t="s">
        <v>423</v>
      </c>
      <c r="O65" s="304" t="s">
        <v>423</v>
      </c>
      <c r="P65" s="192" t="s">
        <v>423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5" customHeight="1" thickBot="1">
      <c r="A66" s="217">
        <v>51</v>
      </c>
      <c r="B66" s="249" t="s">
        <v>43</v>
      </c>
      <c r="C66" s="218" t="s">
        <v>79</v>
      </c>
      <c r="D66" s="219" t="s">
        <v>424</v>
      </c>
      <c r="E66" s="219" t="s">
        <v>424</v>
      </c>
      <c r="F66" s="219" t="s">
        <v>424</v>
      </c>
      <c r="G66" s="219" t="s">
        <v>424</v>
      </c>
      <c r="H66" s="219" t="s">
        <v>424</v>
      </c>
      <c r="I66" s="219" t="s">
        <v>424</v>
      </c>
      <c r="J66" s="312" t="s">
        <v>424</v>
      </c>
      <c r="K66" s="219" t="s">
        <v>424</v>
      </c>
      <c r="L66" s="219" t="s">
        <v>424</v>
      </c>
      <c r="M66" s="312" t="s">
        <v>424</v>
      </c>
      <c r="N66" s="219" t="s">
        <v>424</v>
      </c>
      <c r="O66" s="312" t="s">
        <v>424</v>
      </c>
      <c r="P66" s="255" t="s">
        <v>424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5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35">
        <v>45170</v>
      </c>
      <c r="B68" s="335"/>
      <c r="C68" s="336">
        <v>45261</v>
      </c>
      <c r="D68" s="33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5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3" t="s">
        <v>361</v>
      </c>
      <c r="K70" s="325" t="s">
        <v>361</v>
      </c>
      <c r="L70" s="211" t="s">
        <v>361</v>
      </c>
      <c r="M70" s="313" t="s">
        <v>361</v>
      </c>
      <c r="N70" s="211" t="s">
        <v>361</v>
      </c>
      <c r="O70" s="313" t="s">
        <v>361</v>
      </c>
      <c r="P70" s="299" t="s">
        <v>361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5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7" t="s">
        <v>361</v>
      </c>
      <c r="K71" s="209" t="s">
        <v>361</v>
      </c>
      <c r="L71" s="209" t="s">
        <v>361</v>
      </c>
      <c r="M71" s="307" t="s">
        <v>361</v>
      </c>
      <c r="N71" s="209" t="s">
        <v>361</v>
      </c>
      <c r="O71" s="307" t="s">
        <v>361</v>
      </c>
      <c r="P71" s="250" t="s">
        <v>361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5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9" t="s">
        <v>361</v>
      </c>
      <c r="K72" s="211" t="s">
        <v>361</v>
      </c>
      <c r="L72" s="211" t="s">
        <v>361</v>
      </c>
      <c r="M72" s="309" t="s">
        <v>361</v>
      </c>
      <c r="N72" s="211" t="s">
        <v>361</v>
      </c>
      <c r="O72" s="309" t="s">
        <v>361</v>
      </c>
      <c r="P72" s="252" t="s">
        <v>361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5" customHeight="1">
      <c r="A73" s="206">
        <v>4</v>
      </c>
      <c r="B73" s="229" t="s">
        <v>109</v>
      </c>
      <c r="C73" s="208" t="s">
        <v>78</v>
      </c>
      <c r="D73" s="209" t="s">
        <v>419</v>
      </c>
      <c r="E73" s="209" t="s">
        <v>419</v>
      </c>
      <c r="F73" s="209" t="s">
        <v>419</v>
      </c>
      <c r="G73" s="209" t="s">
        <v>419</v>
      </c>
      <c r="H73" s="209" t="s">
        <v>419</v>
      </c>
      <c r="I73" s="209" t="s">
        <v>419</v>
      </c>
      <c r="J73" s="307" t="s">
        <v>419</v>
      </c>
      <c r="K73" s="209" t="s">
        <v>419</v>
      </c>
      <c r="L73" s="209" t="s">
        <v>419</v>
      </c>
      <c r="M73" s="307" t="s">
        <v>419</v>
      </c>
      <c r="N73" s="209" t="s">
        <v>419</v>
      </c>
      <c r="O73" s="307" t="s">
        <v>419</v>
      </c>
      <c r="P73" s="250" t="s">
        <v>419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5" customHeight="1">
      <c r="A74" s="206">
        <v>5</v>
      </c>
      <c r="B74" s="229" t="s">
        <v>49</v>
      </c>
      <c r="C74" s="208" t="s">
        <v>78</v>
      </c>
      <c r="D74" s="211" t="s">
        <v>420</v>
      </c>
      <c r="E74" s="211" t="s">
        <v>420</v>
      </c>
      <c r="F74" s="211" t="s">
        <v>420</v>
      </c>
      <c r="G74" s="211" t="s">
        <v>420</v>
      </c>
      <c r="H74" s="211" t="s">
        <v>420</v>
      </c>
      <c r="I74" s="211" t="s">
        <v>420</v>
      </c>
      <c r="J74" s="309" t="s">
        <v>420</v>
      </c>
      <c r="K74" s="211" t="s">
        <v>420</v>
      </c>
      <c r="L74" s="211" t="s">
        <v>420</v>
      </c>
      <c r="M74" s="309" t="s">
        <v>420</v>
      </c>
      <c r="N74" s="211" t="s">
        <v>420</v>
      </c>
      <c r="O74" s="309" t="s">
        <v>420</v>
      </c>
      <c r="P74" s="252" t="s">
        <v>420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5" customHeight="1">
      <c r="A75" s="206">
        <v>6</v>
      </c>
      <c r="B75" s="229" t="s">
        <v>108</v>
      </c>
      <c r="C75" s="208" t="s">
        <v>78</v>
      </c>
      <c r="D75" s="211" t="s">
        <v>425</v>
      </c>
      <c r="E75" s="211" t="s">
        <v>425</v>
      </c>
      <c r="F75" s="211" t="s">
        <v>425</v>
      </c>
      <c r="G75" s="211" t="s">
        <v>425</v>
      </c>
      <c r="H75" s="211" t="s">
        <v>425</v>
      </c>
      <c r="I75" s="211" t="s">
        <v>425</v>
      </c>
      <c r="J75" s="309" t="s">
        <v>425</v>
      </c>
      <c r="K75" s="211" t="s">
        <v>425</v>
      </c>
      <c r="L75" s="211" t="s">
        <v>425</v>
      </c>
      <c r="M75" s="309" t="s">
        <v>425</v>
      </c>
      <c r="N75" s="211" t="s">
        <v>425</v>
      </c>
      <c r="O75" s="309" t="s">
        <v>425</v>
      </c>
      <c r="P75" s="252" t="s">
        <v>425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5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5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5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9" t="s">
        <v>361</v>
      </c>
      <c r="K78" s="211" t="s">
        <v>361</v>
      </c>
      <c r="L78" s="211" t="s">
        <v>361</v>
      </c>
      <c r="M78" s="309" t="s">
        <v>361</v>
      </c>
      <c r="N78" s="211" t="s">
        <v>361</v>
      </c>
      <c r="O78" s="309" t="s">
        <v>361</v>
      </c>
      <c r="P78" s="252" t="s">
        <v>361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5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9" t="s">
        <v>361</v>
      </c>
      <c r="K79" s="211" t="s">
        <v>361</v>
      </c>
      <c r="L79" s="211" t="s">
        <v>361</v>
      </c>
      <c r="M79" s="309" t="s">
        <v>361</v>
      </c>
      <c r="N79" s="211" t="s">
        <v>361</v>
      </c>
      <c r="O79" s="309" t="s">
        <v>361</v>
      </c>
      <c r="P79" s="252" t="s">
        <v>361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5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5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0.6</v>
      </c>
      <c r="F81" s="191">
        <v>0.6</v>
      </c>
      <c r="G81" s="191">
        <v>0.6</v>
      </c>
      <c r="H81" s="191">
        <v>0.8</v>
      </c>
      <c r="I81" s="191">
        <v>0.4</v>
      </c>
      <c r="J81" s="304">
        <v>0.6</v>
      </c>
      <c r="K81" s="191">
        <v>0.4</v>
      </c>
      <c r="L81" s="191">
        <v>0.8</v>
      </c>
      <c r="M81" s="304">
        <v>0.4</v>
      </c>
      <c r="N81" s="191">
        <v>0.6</v>
      </c>
      <c r="O81" s="304">
        <v>0.4</v>
      </c>
      <c r="P81" s="192">
        <v>0.3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5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304" t="s">
        <v>361</v>
      </c>
      <c r="N82" s="191" t="s">
        <v>361</v>
      </c>
      <c r="O82" s="304" t="s">
        <v>361</v>
      </c>
      <c r="P82" s="192" t="s">
        <v>361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5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9" t="s">
        <v>361</v>
      </c>
      <c r="K83" s="211" t="s">
        <v>361</v>
      </c>
      <c r="L83" s="211" t="s">
        <v>361</v>
      </c>
      <c r="M83" s="309" t="s">
        <v>361</v>
      </c>
      <c r="N83" s="211" t="s">
        <v>361</v>
      </c>
      <c r="O83" s="309" t="s">
        <v>361</v>
      </c>
      <c r="P83" s="252" t="s">
        <v>361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5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5" customHeight="1">
      <c r="A85" s="206">
        <v>16</v>
      </c>
      <c r="B85" s="229" t="s">
        <v>107</v>
      </c>
      <c r="C85" s="208" t="s">
        <v>78</v>
      </c>
      <c r="D85" s="211" t="s">
        <v>420</v>
      </c>
      <c r="E85" s="211" t="s">
        <v>420</v>
      </c>
      <c r="F85" s="211" t="s">
        <v>420</v>
      </c>
      <c r="G85" s="211" t="s">
        <v>420</v>
      </c>
      <c r="H85" s="211" t="s">
        <v>420</v>
      </c>
      <c r="I85" s="211" t="s">
        <v>420</v>
      </c>
      <c r="J85" s="309" t="s">
        <v>420</v>
      </c>
      <c r="K85" s="211" t="s">
        <v>420</v>
      </c>
      <c r="L85" s="211" t="s">
        <v>420</v>
      </c>
      <c r="M85" s="309" t="s">
        <v>420</v>
      </c>
      <c r="N85" s="211" t="s">
        <v>420</v>
      </c>
      <c r="O85" s="309" t="s">
        <v>420</v>
      </c>
      <c r="P85" s="252" t="s">
        <v>420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5" customHeight="1">
      <c r="A86" s="206">
        <v>17</v>
      </c>
      <c r="B86" s="229" t="s">
        <v>66</v>
      </c>
      <c r="C86" s="208" t="s">
        <v>78</v>
      </c>
      <c r="D86" s="211" t="s">
        <v>420</v>
      </c>
      <c r="E86" s="211" t="s">
        <v>420</v>
      </c>
      <c r="F86" s="211" t="s">
        <v>420</v>
      </c>
      <c r="G86" s="211" t="s">
        <v>420</v>
      </c>
      <c r="H86" s="211" t="s">
        <v>420</v>
      </c>
      <c r="I86" s="211" t="s">
        <v>420</v>
      </c>
      <c r="J86" s="309" t="s">
        <v>420</v>
      </c>
      <c r="K86" s="211" t="s">
        <v>420</v>
      </c>
      <c r="L86" s="211" t="s">
        <v>420</v>
      </c>
      <c r="M86" s="309" t="s">
        <v>420</v>
      </c>
      <c r="N86" s="211" t="s">
        <v>420</v>
      </c>
      <c r="O86" s="309" t="s">
        <v>420</v>
      </c>
      <c r="P86" s="252" t="s">
        <v>420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5" customHeight="1">
      <c r="A87" s="206">
        <v>18</v>
      </c>
      <c r="B87" s="229" t="s">
        <v>67</v>
      </c>
      <c r="C87" s="208" t="s">
        <v>78</v>
      </c>
      <c r="D87" s="191">
        <v>0.6</v>
      </c>
      <c r="E87" s="191">
        <v>0.7</v>
      </c>
      <c r="F87" s="191">
        <v>0.6</v>
      </c>
      <c r="G87" s="191">
        <v>0.5</v>
      </c>
      <c r="H87" s="191">
        <v>0.8</v>
      </c>
      <c r="I87" s="191">
        <v>0.9</v>
      </c>
      <c r="J87" s="304">
        <v>0.6</v>
      </c>
      <c r="K87" s="191">
        <v>0.9</v>
      </c>
      <c r="L87" s="191">
        <v>0.7</v>
      </c>
      <c r="M87" s="304">
        <v>0.7</v>
      </c>
      <c r="N87" s="191">
        <v>0.9</v>
      </c>
      <c r="O87" s="304">
        <v>0.7</v>
      </c>
      <c r="P87" s="192">
        <v>0.6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5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223" t="s">
        <v>361</v>
      </c>
      <c r="N88" s="188" t="s">
        <v>361</v>
      </c>
      <c r="O88" s="223" t="s">
        <v>361</v>
      </c>
      <c r="P88" s="189" t="s">
        <v>361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5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223" t="s">
        <v>361</v>
      </c>
      <c r="N89" s="188" t="s">
        <v>361</v>
      </c>
      <c r="O89" s="223" t="s">
        <v>361</v>
      </c>
      <c r="P89" s="189" t="s">
        <v>361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5" customHeight="1">
      <c r="A90" s="206">
        <v>21</v>
      </c>
      <c r="B90" s="229" t="s">
        <v>43</v>
      </c>
      <c r="C90" s="230" t="s">
        <v>103</v>
      </c>
      <c r="D90" s="191" t="s">
        <v>424</v>
      </c>
      <c r="E90" s="191" t="s">
        <v>424</v>
      </c>
      <c r="F90" s="191" t="s">
        <v>424</v>
      </c>
      <c r="G90" s="191" t="s">
        <v>424</v>
      </c>
      <c r="H90" s="191" t="s">
        <v>424</v>
      </c>
      <c r="I90" s="191" t="s">
        <v>424</v>
      </c>
      <c r="J90" s="304" t="s">
        <v>424</v>
      </c>
      <c r="K90" s="191" t="s">
        <v>424</v>
      </c>
      <c r="L90" s="191" t="s">
        <v>424</v>
      </c>
      <c r="M90" s="304" t="s">
        <v>424</v>
      </c>
      <c r="N90" s="191" t="s">
        <v>424</v>
      </c>
      <c r="O90" s="304" t="s">
        <v>424</v>
      </c>
      <c r="P90" s="192" t="s">
        <v>424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5" customHeight="1">
      <c r="A91" s="206">
        <v>22</v>
      </c>
      <c r="B91" s="229" t="s">
        <v>115</v>
      </c>
      <c r="C91" s="216" t="s">
        <v>102</v>
      </c>
      <c r="D91" s="191">
        <v>7.1</v>
      </c>
      <c r="E91" s="191">
        <v>7.2</v>
      </c>
      <c r="F91" s="191">
        <v>6.7</v>
      </c>
      <c r="G91" s="191">
        <v>6.7</v>
      </c>
      <c r="H91" s="191">
        <v>7.3</v>
      </c>
      <c r="I91" s="191">
        <v>7</v>
      </c>
      <c r="J91" s="304">
        <v>7.1</v>
      </c>
      <c r="K91" s="191">
        <v>7.1</v>
      </c>
      <c r="L91" s="191">
        <v>7.2</v>
      </c>
      <c r="M91" s="304">
        <v>7</v>
      </c>
      <c r="N91" s="191">
        <v>7.4</v>
      </c>
      <c r="O91" s="304">
        <v>7.4</v>
      </c>
      <c r="P91" s="192">
        <v>7.5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5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5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5" customHeight="1">
      <c r="A94" s="206">
        <v>25</v>
      </c>
      <c r="B94" s="229" t="s">
        <v>116</v>
      </c>
      <c r="C94" s="208" t="s">
        <v>78</v>
      </c>
      <c r="D94" s="211" t="s">
        <v>420</v>
      </c>
      <c r="E94" s="211" t="s">
        <v>420</v>
      </c>
      <c r="F94" s="211" t="s">
        <v>420</v>
      </c>
      <c r="G94" s="211" t="s">
        <v>420</v>
      </c>
      <c r="H94" s="211" t="s">
        <v>420</v>
      </c>
      <c r="I94" s="211" t="s">
        <v>420</v>
      </c>
      <c r="J94" s="309" t="s">
        <v>420</v>
      </c>
      <c r="K94" s="211" t="s">
        <v>420</v>
      </c>
      <c r="L94" s="211" t="s">
        <v>420</v>
      </c>
      <c r="M94" s="309" t="s">
        <v>420</v>
      </c>
      <c r="N94" s="211" t="s">
        <v>420</v>
      </c>
      <c r="O94" s="309" t="s">
        <v>420</v>
      </c>
      <c r="P94" s="252" t="s">
        <v>420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5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10" t="s">
        <v>361</v>
      </c>
      <c r="K95" s="212" t="s">
        <v>361</v>
      </c>
      <c r="L95" s="212" t="s">
        <v>361</v>
      </c>
      <c r="M95" s="310" t="s">
        <v>361</v>
      </c>
      <c r="N95" s="212" t="s">
        <v>361</v>
      </c>
      <c r="O95" s="310" t="s">
        <v>361</v>
      </c>
      <c r="P95" s="253" t="s">
        <v>361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5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5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5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6">
        <v>3</v>
      </c>
      <c r="B100" s="237" t="s">
        <v>59</v>
      </c>
      <c r="C100" s="236" t="s">
        <v>365</v>
      </c>
      <c r="D100" s="191">
        <v>6</v>
      </c>
      <c r="E100" s="191">
        <v>5.9</v>
      </c>
      <c r="F100" s="191">
        <v>19.3</v>
      </c>
      <c r="G100" s="191">
        <v>17</v>
      </c>
      <c r="H100" s="191">
        <v>8.4</v>
      </c>
      <c r="I100" s="191">
        <v>8.4</v>
      </c>
      <c r="J100" s="304">
        <v>10.5</v>
      </c>
      <c r="K100" s="191">
        <v>8.4</v>
      </c>
      <c r="L100" s="191">
        <v>8.5</v>
      </c>
      <c r="M100" s="304">
        <v>8.1999999999999993</v>
      </c>
      <c r="N100" s="191">
        <v>6</v>
      </c>
      <c r="O100" s="304">
        <v>5.9</v>
      </c>
      <c r="P100" s="192">
        <v>6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6">
        <v>4</v>
      </c>
      <c r="B101" s="237" t="s">
        <v>231</v>
      </c>
      <c r="C101" s="236" t="s">
        <v>363</v>
      </c>
      <c r="D101" s="212">
        <v>0.22</v>
      </c>
      <c r="E101" s="212">
        <v>0.22</v>
      </c>
      <c r="F101" s="212">
        <v>0.83</v>
      </c>
      <c r="G101" s="212">
        <v>0.73</v>
      </c>
      <c r="H101" s="212">
        <v>0.21</v>
      </c>
      <c r="I101" s="212">
        <v>0.2</v>
      </c>
      <c r="J101" s="310">
        <v>0.74</v>
      </c>
      <c r="K101" s="212">
        <v>0.5</v>
      </c>
      <c r="L101" s="212">
        <v>0.48</v>
      </c>
      <c r="M101" s="310">
        <v>0.5</v>
      </c>
      <c r="N101" s="212">
        <v>0.21</v>
      </c>
      <c r="O101" s="310">
        <v>0.21</v>
      </c>
      <c r="P101" s="253">
        <v>0.2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5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5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5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5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35">
        <v>45170</v>
      </c>
      <c r="B130" s="335"/>
      <c r="C130" s="336">
        <v>45261</v>
      </c>
      <c r="D130" s="33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8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8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8.5" thickBot="1">
      <c r="A5" t="s">
        <v>196</v>
      </c>
      <c r="B5">
        <v>20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>
      <c r="A6" t="s">
        <v>197</v>
      </c>
      <c r="AH6" s="276">
        <f>INDEX(C41:AG41,MATCH(MAX(C41:AG41)+1,C41:AG41,1))</f>
        <v>1</v>
      </c>
      <c r="AI6" s="276">
        <f>AH6*1</f>
        <v>1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9">
      <c r="A17" t="s">
        <v>208</v>
      </c>
    </row>
    <row r="18" spans="1:29">
      <c r="A18" t="s">
        <v>209</v>
      </c>
    </row>
    <row r="19" spans="1:29">
      <c r="A19" t="s">
        <v>210</v>
      </c>
    </row>
    <row r="20" spans="1:29">
      <c r="A20" t="s">
        <v>211</v>
      </c>
    </row>
    <row r="21" spans="1:29">
      <c r="A21" t="s">
        <v>212</v>
      </c>
    </row>
    <row r="22" spans="1:29">
      <c r="A22" t="s">
        <v>213</v>
      </c>
    </row>
    <row r="23" spans="1:29">
      <c r="A23" t="s">
        <v>214</v>
      </c>
    </row>
    <row r="24" spans="1:29">
      <c r="A24" t="s">
        <v>215</v>
      </c>
    </row>
    <row r="25" spans="1:29">
      <c r="A25" t="s">
        <v>216</v>
      </c>
    </row>
    <row r="26" spans="1:29">
      <c r="A26" t="s">
        <v>217</v>
      </c>
    </row>
    <row r="27" spans="1:29">
      <c r="A27" t="s">
        <v>218</v>
      </c>
    </row>
    <row r="28" spans="1:29">
      <c r="A28" t="s">
        <v>219</v>
      </c>
    </row>
    <row r="29" spans="1:29">
      <c r="A29" t="s">
        <v>220</v>
      </c>
    </row>
    <row r="30" spans="1:29">
      <c r="A30" t="s">
        <v>221</v>
      </c>
    </row>
    <row r="31" spans="1:29">
      <c r="A31" t="s">
        <v>222</v>
      </c>
    </row>
    <row r="32" spans="1:29">
      <c r="A32" t="s">
        <v>223</v>
      </c>
      <c r="C32" t="s">
        <v>393</v>
      </c>
      <c r="D32" t="s">
        <v>393</v>
      </c>
      <c r="E32" t="s">
        <v>393</v>
      </c>
      <c r="F32" t="s">
        <v>394</v>
      </c>
      <c r="G32" t="s">
        <v>395</v>
      </c>
      <c r="H32" t="s">
        <v>394</v>
      </c>
      <c r="I32" t="s">
        <v>393</v>
      </c>
      <c r="J32" t="s">
        <v>394</v>
      </c>
      <c r="K32" t="s">
        <v>394</v>
      </c>
      <c r="L32" t="s">
        <v>396</v>
      </c>
      <c r="M32" t="s">
        <v>397</v>
      </c>
      <c r="N32" t="s">
        <v>398</v>
      </c>
      <c r="O32" t="s">
        <v>394</v>
      </c>
      <c r="P32" t="s">
        <v>396</v>
      </c>
      <c r="Q32" t="s">
        <v>399</v>
      </c>
      <c r="R32" t="s">
        <v>400</v>
      </c>
      <c r="S32" t="s">
        <v>393</v>
      </c>
      <c r="T32" t="s">
        <v>393</v>
      </c>
      <c r="U32" t="s">
        <v>401</v>
      </c>
      <c r="V32" t="s">
        <v>396</v>
      </c>
      <c r="W32" t="s">
        <v>396</v>
      </c>
      <c r="X32" t="s">
        <v>402</v>
      </c>
      <c r="Y32" t="s">
        <v>396</v>
      </c>
      <c r="Z32" t="s">
        <v>396</v>
      </c>
      <c r="AA32" t="s">
        <v>394</v>
      </c>
      <c r="AB32" t="s">
        <v>394</v>
      </c>
      <c r="AC32" t="s">
        <v>394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曇|晴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曇|晴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</v>
      </c>
      <c r="H37" s="113" t="str">
        <f t="shared" si="0"/>
        <v>晴</v>
      </c>
      <c r="I37" s="113" t="str">
        <f t="shared" si="0"/>
        <v>曇|晴</v>
      </c>
      <c r="J37" s="113" t="str">
        <f t="shared" si="0"/>
        <v>晴</v>
      </c>
      <c r="K37" s="113" t="str">
        <f t="shared" si="0"/>
        <v>晴</v>
      </c>
      <c r="L37" s="113" t="str">
        <f t="shared" si="0"/>
        <v>晴|曇</v>
      </c>
      <c r="M37" s="113" t="str">
        <f t="shared" si="0"/>
        <v>晴/雨</v>
      </c>
      <c r="N37" s="113" t="str">
        <f t="shared" si="0"/>
        <v>雨/晴</v>
      </c>
      <c r="O37" s="113" t="str">
        <f t="shared" si="0"/>
        <v>晴</v>
      </c>
      <c r="P37" s="113" t="str">
        <f t="shared" si="0"/>
        <v>晴|曇</v>
      </c>
      <c r="Q37" s="113" t="str">
        <f t="shared" si="0"/>
        <v>曇|雨</v>
      </c>
      <c r="R37" s="113" t="str">
        <f t="shared" si="0"/>
        <v>雨/曇</v>
      </c>
      <c r="S37" s="113" t="str">
        <f t="shared" si="0"/>
        <v>曇|晴</v>
      </c>
      <c r="T37" s="113" t="str">
        <f t="shared" si="0"/>
        <v>曇|晴</v>
      </c>
      <c r="U37" s="113" t="str">
        <f t="shared" si="0"/>
        <v>晴/曇</v>
      </c>
      <c r="V37" s="113" t="str">
        <f t="shared" si="0"/>
        <v>晴|曇</v>
      </c>
      <c r="W37" s="113" t="str">
        <f t="shared" si="0"/>
        <v>晴|曇</v>
      </c>
      <c r="X37" s="113" t="str">
        <f t="shared" si="0"/>
        <v>晴/雪</v>
      </c>
      <c r="Y37" s="113" t="str">
        <f t="shared" si="0"/>
        <v>晴|曇</v>
      </c>
      <c r="Z37" s="113" t="str">
        <f t="shared" si="0"/>
        <v>晴|曇</v>
      </c>
      <c r="AA37" s="113" t="str">
        <f t="shared" si="0"/>
        <v>晴</v>
      </c>
      <c r="AB37" s="113" t="str">
        <f t="shared" si="0"/>
        <v>晴</v>
      </c>
      <c r="AC37" s="113" t="str">
        <f t="shared" si="0"/>
        <v>晴</v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20</v>
      </c>
      <c r="D41" s="113">
        <f>IF(D37="","",VLOOKUP(D37,変換!$B$31:$C$58,2,FALSE))</f>
        <v>20</v>
      </c>
      <c r="E41" s="113">
        <f>IF(E37="","",VLOOKUP(E37,変換!$B$31:$C$58,2,FALSE))</f>
        <v>20</v>
      </c>
      <c r="F41" s="113">
        <f>IF(F37="","",VLOOKUP(F37,変換!$B$31:$C$58,2,FALSE))</f>
        <v>1</v>
      </c>
      <c r="G41" s="113">
        <f>IF(G37="","",VLOOKUP(G37,変換!$B$31:$C$58,2,FALSE))</f>
        <v>2</v>
      </c>
      <c r="H41" s="113">
        <f>IF(H37="","",VLOOKUP(H37,変換!$B$31:$C$58,2,FALSE))</f>
        <v>1</v>
      </c>
      <c r="I41" s="113">
        <f>IF(I37="","",VLOOKUP(I37,変換!$B$31:$C$58,2,FALSE))</f>
        <v>20</v>
      </c>
      <c r="J41" s="113">
        <f>IF(J37="","",VLOOKUP(J37,変換!$B$31:$C$58,2,FALSE))</f>
        <v>1</v>
      </c>
      <c r="K41" s="113">
        <f>IF(K37="","",VLOOKUP(K37,変換!$B$31:$C$58,2,FALSE))</f>
        <v>1</v>
      </c>
      <c r="L41" s="113">
        <f>IF(L37="","",VLOOKUP(L37,変換!$B$31:$C$58,2,FALSE))</f>
        <v>17</v>
      </c>
      <c r="M41" s="113">
        <f>IF(M37="","",VLOOKUP(M37,変換!$B$31:$C$58,2,FALSE))</f>
        <v>6</v>
      </c>
      <c r="N41" s="113">
        <f>IF(N37="","",VLOOKUP(N37,変換!$B$31:$C$58,2,FALSE))</f>
        <v>11</v>
      </c>
      <c r="O41" s="113">
        <f>IF(O37="","",VLOOKUP(O37,変換!$B$31:$C$58,2,FALSE))</f>
        <v>1</v>
      </c>
      <c r="P41" s="113">
        <f>IF(P37="","",VLOOKUP(P37,変換!$B$31:$C$58,2,FALSE))</f>
        <v>17</v>
      </c>
      <c r="Q41" s="113">
        <f>IF(Q37="","",VLOOKUP(Q37,変換!$B$31:$C$58,2,FALSE))</f>
        <v>21</v>
      </c>
      <c r="R41" s="113">
        <f>IF(R37="","",VLOOKUP(R37,変換!$B$31:$C$58,2,FALSE))</f>
        <v>12</v>
      </c>
      <c r="S41" s="113">
        <f>IF(S37="","",VLOOKUP(S37,変換!$B$31:$C$58,2,FALSE))</f>
        <v>20</v>
      </c>
      <c r="T41" s="113">
        <f>IF(T37="","",VLOOKUP(T37,変換!$B$31:$C$58,2,FALSE))</f>
        <v>20</v>
      </c>
      <c r="U41" s="113">
        <f>IF(U37="","",VLOOKUP(U37,変換!$B$31:$C$58,2,FALSE))</f>
        <v>5</v>
      </c>
      <c r="V41" s="113">
        <f>IF(V37="","",VLOOKUP(V37,変換!$B$31:$C$58,2,FALSE))</f>
        <v>17</v>
      </c>
      <c r="W41" s="113">
        <f>IF(W37="","",VLOOKUP(W37,変換!$B$31:$C$58,2,FALSE))</f>
        <v>17</v>
      </c>
      <c r="X41" s="113">
        <f>IF(X37="","",VLOOKUP(X37,変換!$B$31:$C$58,2,FALSE))</f>
        <v>7</v>
      </c>
      <c r="Y41" s="113">
        <f>IF(Y37="","",VLOOKUP(Y37,変換!$B$31:$C$58,2,FALSE))</f>
        <v>17</v>
      </c>
      <c r="Z41" s="113">
        <f>IF(Z37="","",VLOOKUP(Z37,変換!$B$31:$C$58,2,FALSE))</f>
        <v>17</v>
      </c>
      <c r="AA41" s="113">
        <f>IF(AA37="","",VLOOKUP(AA37,変換!$B$31:$C$58,2,FALSE))</f>
        <v>1</v>
      </c>
      <c r="AB41" s="113">
        <f>IF(AB37="","",VLOOKUP(AB37,変換!$B$31:$C$58,2,FALSE))</f>
        <v>1</v>
      </c>
      <c r="AC41" s="113">
        <f>IF(AC37="","",VLOOKUP(AC37,変換!$B$31:$C$58,2,FALSE))</f>
        <v>1</v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2" t="s">
        <v>366</v>
      </c>
      <c r="B30" s="422"/>
      <c r="C30" s="422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45261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405"/>
      <c r="B2" s="405"/>
      <c r="C2" s="406"/>
      <c r="D2" s="40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407" t="s">
        <v>90</v>
      </c>
      <c r="E4" s="408"/>
      <c r="F4" s="411" t="s">
        <v>99</v>
      </c>
      <c r="G4" s="412"/>
      <c r="H4" s="411" t="s">
        <v>89</v>
      </c>
      <c r="I4" s="415"/>
      <c r="J4" s="383" t="s">
        <v>93</v>
      </c>
      <c r="K4" s="384"/>
      <c r="L4" s="383" t="s">
        <v>94</v>
      </c>
      <c r="M4" s="384"/>
      <c r="N4" s="383" t="s">
        <v>95</v>
      </c>
      <c r="O4" s="384"/>
      <c r="P4" s="377" t="s">
        <v>392</v>
      </c>
      <c r="Q4" s="378"/>
      <c r="R4" s="387" t="s">
        <v>385</v>
      </c>
      <c r="S4" s="388"/>
      <c r="T4" s="377" t="s">
        <v>386</v>
      </c>
      <c r="U4" s="378"/>
      <c r="V4" s="377" t="s">
        <v>387</v>
      </c>
      <c r="W4" s="378"/>
      <c r="X4" s="401" t="s">
        <v>371</v>
      </c>
      <c r="Y4" s="402"/>
      <c r="Z4" s="387" t="s">
        <v>373</v>
      </c>
      <c r="AA4" s="399"/>
      <c r="AB4" s="377" t="s">
        <v>374</v>
      </c>
      <c r="AC4" s="37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409"/>
      <c r="E5" s="410"/>
      <c r="F5" s="413"/>
      <c r="G5" s="414"/>
      <c r="H5" s="413"/>
      <c r="I5" s="416"/>
      <c r="J5" s="385"/>
      <c r="K5" s="386"/>
      <c r="L5" s="385"/>
      <c r="M5" s="386"/>
      <c r="N5" s="385"/>
      <c r="O5" s="386"/>
      <c r="P5" s="379"/>
      <c r="Q5" s="380"/>
      <c r="R5" s="389"/>
      <c r="S5" s="390"/>
      <c r="T5" s="379"/>
      <c r="U5" s="380"/>
      <c r="V5" s="379"/>
      <c r="W5" s="380"/>
      <c r="X5" s="403"/>
      <c r="Y5" s="404"/>
      <c r="Z5" s="389"/>
      <c r="AA5" s="400"/>
      <c r="AB5" s="379"/>
      <c r="AC5" s="38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391" t="s">
        <v>91</v>
      </c>
      <c r="E6" s="100"/>
      <c r="F6" s="393" t="s">
        <v>92</v>
      </c>
      <c r="G6" s="105"/>
      <c r="H6" s="395" t="s">
        <v>100</v>
      </c>
      <c r="I6" s="100"/>
      <c r="J6" s="397" t="s">
        <v>96</v>
      </c>
      <c r="K6" s="100"/>
      <c r="L6" s="395" t="s">
        <v>97</v>
      </c>
      <c r="M6" s="100"/>
      <c r="N6" s="397" t="s">
        <v>98</v>
      </c>
      <c r="O6" s="100"/>
      <c r="P6" s="343"/>
      <c r="Q6" s="284"/>
      <c r="R6" s="345"/>
      <c r="S6" s="284"/>
      <c r="T6" s="345"/>
      <c r="U6" s="284"/>
      <c r="V6" s="343"/>
      <c r="W6" s="284"/>
      <c r="X6" s="347"/>
      <c r="Y6" s="284"/>
      <c r="Z6" s="349"/>
      <c r="AA6" s="285"/>
      <c r="AB6" s="34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92"/>
      <c r="E7" s="99" t="s">
        <v>136</v>
      </c>
      <c r="F7" s="394"/>
      <c r="G7" s="106" t="s">
        <v>136</v>
      </c>
      <c r="H7" s="396"/>
      <c r="I7" s="99" t="s">
        <v>136</v>
      </c>
      <c r="J7" s="398"/>
      <c r="K7" s="99" t="s">
        <v>136</v>
      </c>
      <c r="L7" s="396"/>
      <c r="M7" s="99" t="s">
        <v>136</v>
      </c>
      <c r="N7" s="398"/>
      <c r="O7" s="99" t="s">
        <v>136</v>
      </c>
      <c r="P7" s="344"/>
      <c r="Q7" s="286" t="s">
        <v>136</v>
      </c>
      <c r="R7" s="346"/>
      <c r="S7" s="286" t="s">
        <v>136</v>
      </c>
      <c r="T7" s="346"/>
      <c r="U7" s="286" t="s">
        <v>136</v>
      </c>
      <c r="V7" s="344"/>
      <c r="W7" s="286" t="s">
        <v>136</v>
      </c>
      <c r="X7" s="348"/>
      <c r="Y7" s="286" t="s">
        <v>136</v>
      </c>
      <c r="Z7" s="350"/>
      <c r="AA7" s="287" t="s">
        <v>136</v>
      </c>
      <c r="AB7" s="34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20231212</v>
      </c>
      <c r="E9" s="101" t="str">
        <f>IF(手入力!C3="",REPLACE(D9,5,0,"/"),REPLACE(手入力!C3,5,0,"/"))</f>
        <v>2023/1212</v>
      </c>
      <c r="F9" s="36">
        <v>20231212</v>
      </c>
      <c r="G9" s="101" t="str">
        <f>IF(手入力!D3="",REPLACE(F9,5,0,"/"),REPLACE(手入力!D3,5,0,"/"))</f>
        <v>2023/1212</v>
      </c>
      <c r="H9" s="36">
        <v>20231212</v>
      </c>
      <c r="I9" s="101" t="str">
        <f>IF(手入力!E3="",REPLACE(H9,5,0,"/"),REPLACE(手入力!E3,5,0,"/"))</f>
        <v>2023/1212</v>
      </c>
      <c r="J9" s="36">
        <v>20231212</v>
      </c>
      <c r="K9" s="101" t="str">
        <f>IF(手入力!F3="",REPLACE(J9,5,0,"/"),REPLACE(手入力!F3,5,0,"/"))</f>
        <v>2023/1212</v>
      </c>
      <c r="L9" s="36">
        <v>20231212</v>
      </c>
      <c r="M9" s="101" t="str">
        <f>IF(手入力!G3="",REPLACE(L9,5,0,"/"),REPLACE(手入力!G3,5,0,"/"))</f>
        <v>2023/1212</v>
      </c>
      <c r="N9" s="36">
        <v>20231212</v>
      </c>
      <c r="O9" s="101" t="str">
        <f>IF(手入力!H3="",REPLACE(N9,5,0,"/"),REPLACE(手入力!H3,5,0,"/"))</f>
        <v>2023/1212</v>
      </c>
      <c r="P9" s="20">
        <v>20231213</v>
      </c>
      <c r="Q9" s="288" t="str">
        <f>IF(手入力!I3="",REPLACE(P9,5,0,"/"),REPLACE(手入力!I3,5,0,"/"))</f>
        <v>2023/1213</v>
      </c>
      <c r="R9" s="260">
        <v>20231213</v>
      </c>
      <c r="S9" s="288" t="str">
        <f>IF(手入力!J3="",REPLACE(R9,5,0,"/"),REPLACE(手入力!J3,5,0,"/"))</f>
        <v>2023/1213</v>
      </c>
      <c r="T9" s="260">
        <v>20231213</v>
      </c>
      <c r="U9" s="288" t="str">
        <f>IF(手入力!K3="",REPLACE(T9,5,0,"/"),REPLACE(手入力!K3,5,0,"/"))</f>
        <v>2023/1213</v>
      </c>
      <c r="V9" s="260">
        <v>20231213</v>
      </c>
      <c r="W9" s="288" t="str">
        <f>IF(手入力!L3="",REPLACE(V9,5,0,"/"),REPLACE(手入力!L3,5,0,"/"))</f>
        <v>2023/1213</v>
      </c>
      <c r="X9" s="260">
        <v>20231214</v>
      </c>
      <c r="Y9" s="288" t="str">
        <f>IF(手入力!M3="",REPLACE(X9,5,0,"/"),REPLACE(手入力!M3,5,0,"/"))</f>
        <v>2023/1214</v>
      </c>
      <c r="Z9" s="260">
        <v>20231214</v>
      </c>
      <c r="AA9" s="288" t="str">
        <f>IF(手入力!N3="",REPLACE(Z9,5,0,"/"),REPLACE(手入力!N3,5,0,"/"))</f>
        <v>2023/1214</v>
      </c>
      <c r="AB9" s="260">
        <v>20231214</v>
      </c>
      <c r="AC9" s="288" t="str">
        <f>IF(手入力!O3="",REPLACE(AB9,5,0,"/"),REPLACE(手入力!O3,5,0,"/"))</f>
        <v>2023/1214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1146</v>
      </c>
      <c r="E10" s="98" t="str">
        <f>TEXT(D10,"0000")</f>
        <v>1146</v>
      </c>
      <c r="F10" s="38">
        <v>934</v>
      </c>
      <c r="G10" s="98" t="str">
        <f>TEXT(F10,"0000")</f>
        <v>0934</v>
      </c>
      <c r="H10" s="38">
        <v>1051</v>
      </c>
      <c r="I10" s="98" t="str">
        <f>TEXT(H10,"0000")</f>
        <v>1051</v>
      </c>
      <c r="J10" s="38">
        <v>1007</v>
      </c>
      <c r="K10" s="98" t="str">
        <f>TEXT(J10,"0000")</f>
        <v>1007</v>
      </c>
      <c r="L10" s="38">
        <v>903</v>
      </c>
      <c r="M10" s="98" t="str">
        <f>TEXT(L10,"0000")</f>
        <v>0903</v>
      </c>
      <c r="N10" s="38">
        <v>1024</v>
      </c>
      <c r="O10" s="98" t="str">
        <f>TEXT(N10,"0000")</f>
        <v>1024</v>
      </c>
      <c r="P10" s="20">
        <v>854</v>
      </c>
      <c r="Q10" s="289" t="str">
        <f>TEXT(P10,"0000")</f>
        <v>0854</v>
      </c>
      <c r="R10" s="188">
        <v>941</v>
      </c>
      <c r="S10" s="289" t="str">
        <f>TEXT(R10,"0000")</f>
        <v>0941</v>
      </c>
      <c r="T10" s="188">
        <v>1006</v>
      </c>
      <c r="U10" s="289" t="str">
        <f>TEXT(T10,"0000")</f>
        <v>1006</v>
      </c>
      <c r="V10" s="188">
        <v>917</v>
      </c>
      <c r="W10" s="289" t="str">
        <f>TEXT(V10,"0000")</f>
        <v>0917</v>
      </c>
      <c r="X10" s="187">
        <v>848</v>
      </c>
      <c r="Y10" s="289" t="str">
        <f>TEXT(X10,"0000")</f>
        <v>0848</v>
      </c>
      <c r="Z10" s="188">
        <v>934</v>
      </c>
      <c r="AA10" s="289" t="str">
        <f>TEXT(Z10,"0000")</f>
        <v>0934</v>
      </c>
      <c r="AB10" s="188">
        <v>1117</v>
      </c>
      <c r="AC10" s="289" t="str">
        <f>TEXT(AB10,"0000")</f>
        <v>1117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晴/雨</v>
      </c>
      <c r="E11" s="38">
        <f>IF(E9=0,"",(RIGHT(E9,2))-1)</f>
        <v>11</v>
      </c>
      <c r="F11" s="38" t="str">
        <f>IF(F$9=0,"",HLOOKUP(G11,天気タグ!$B$3:$AG$39,35))</f>
        <v>晴/雨</v>
      </c>
      <c r="G11" s="38">
        <f>IF(G9=0,"",(RIGHT(G9,2))-1)</f>
        <v>11</v>
      </c>
      <c r="H11" s="38" t="str">
        <f>IF(H$9=0,"",HLOOKUP(I11,天気タグ!$B$3:$AG$39,35))</f>
        <v>晴/雨</v>
      </c>
      <c r="I11" s="38">
        <f>IF(I9=0,"",(RIGHT(I9,2))-1)</f>
        <v>11</v>
      </c>
      <c r="J11" s="38" t="str">
        <f>IF(J$9=0,"",HLOOKUP(K11,天気タグ!$B$3:$AG$39,35))</f>
        <v>晴/雨</v>
      </c>
      <c r="K11" s="38">
        <f>IF(K9=0,"",(RIGHT(K9,2))-1)</f>
        <v>11</v>
      </c>
      <c r="L11" s="38" t="str">
        <f>IF(L$9=0,"",HLOOKUP(M11,天気タグ!$B$3:$AG$39,35))</f>
        <v>晴/雨</v>
      </c>
      <c r="M11" s="38">
        <f>IF(M9=0,"",(RIGHT(M9,2))-1)</f>
        <v>11</v>
      </c>
      <c r="N11" s="38" t="str">
        <f>IF(N$9=0,"",HLOOKUP(O11,天気タグ!$B$3:$AG$39,35))</f>
        <v>晴/雨</v>
      </c>
      <c r="O11" s="38">
        <f>IF(O9=0,"",(RIGHT(O9,2))-1)</f>
        <v>11</v>
      </c>
      <c r="P11" s="188" t="str">
        <f>IF(P$9=0,"",HLOOKUP(Q11,天気タグ!$B$3:$AG$39,35))</f>
        <v>雨/晴</v>
      </c>
      <c r="Q11" s="188">
        <f>IF(Q9=0,"",(RIGHT(Q9,2))-1)</f>
        <v>12</v>
      </c>
      <c r="R11" s="188" t="str">
        <f>IF(R$9=0,"",HLOOKUP(S11,天気タグ!$B$3:$AG$39,35))</f>
        <v>雨/晴</v>
      </c>
      <c r="S11" s="188">
        <f>IF(S9=0,"",(RIGHT(S9,2))-1)</f>
        <v>12</v>
      </c>
      <c r="T11" s="188" t="str">
        <f>IF(T$9=0,"",HLOOKUP(U11,天気タグ!$B$3:$AG$39,35))</f>
        <v>雨/晴</v>
      </c>
      <c r="U11" s="188">
        <f>IF(U9=0,"",(RIGHT(U9,2))-1)</f>
        <v>12</v>
      </c>
      <c r="V11" s="188" t="str">
        <f>IF(V$9=0,"",HLOOKUP(W11,天気タグ!$B$3:$AG$39,35))</f>
        <v>雨/晴</v>
      </c>
      <c r="W11" s="188">
        <f>IF(W9=0,"",(RIGHT(W9,2))-1)</f>
        <v>12</v>
      </c>
      <c r="X11" s="188" t="str">
        <f>IF(X$9=0,"",HLOOKUP(Y11,天気タグ!$B$3:$AG$39,35))</f>
        <v>晴</v>
      </c>
      <c r="Y11" s="188">
        <f>IF(Y9=0,"",(RIGHT(Y9,2))-1)</f>
        <v>13</v>
      </c>
      <c r="Z11" s="188" t="str">
        <f>IF(Z$9=0,"",HLOOKUP(AA11,天気タグ!$B$3:$AG$39,35))</f>
        <v>晴</v>
      </c>
      <c r="AA11" s="188">
        <f>IF(AA9=0,"",(RIGHT(AA9,2))-1)</f>
        <v>13</v>
      </c>
      <c r="AB11" s="188" t="str">
        <f>IF(AB$9=0,"",HLOOKUP(AC11,天気タグ!$B$3:$AG$39,35))</f>
        <v>晴</v>
      </c>
      <c r="AC11" s="188">
        <f>IF(AC9=0,"",(RIGHT(AC9,2))-1)</f>
        <v>13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雨/晴</v>
      </c>
      <c r="E12" s="38">
        <f>IF(E9=0,"",RIGHT(E9,2)*1)</f>
        <v>12</v>
      </c>
      <c r="F12" s="38" t="str">
        <f>IF(F$9=0,"",HLOOKUP(G12,天気タグ!$B$3:$AG$39,35))</f>
        <v>雨/晴</v>
      </c>
      <c r="G12" s="38">
        <f>IF(G9=0,"",RIGHT(G9,2)*1)</f>
        <v>12</v>
      </c>
      <c r="H12" s="38" t="str">
        <f>IF(H$9=0,"",HLOOKUP(I12,天気タグ!$B$3:$AG$39,35))</f>
        <v>雨/晴</v>
      </c>
      <c r="I12" s="38">
        <f>IF(I9=0,"",RIGHT(I9,2)*1)</f>
        <v>12</v>
      </c>
      <c r="J12" s="38" t="str">
        <f>IF(J$9=0,"",HLOOKUP(K12,天気タグ!$B$3:$AG$39,35))</f>
        <v>雨/晴</v>
      </c>
      <c r="K12" s="38">
        <f>IF(K9=0,"",RIGHT(K9,2)*1)</f>
        <v>12</v>
      </c>
      <c r="L12" s="38" t="str">
        <f>IF(L$9=0,"",HLOOKUP(M12,天気タグ!$B$3:$AG$39,35))</f>
        <v>雨/晴</v>
      </c>
      <c r="M12" s="38">
        <f>IF(M9=0,"",RIGHT(M9,2)*1)</f>
        <v>12</v>
      </c>
      <c r="N12" s="38" t="str">
        <f>IF(N$9=0,"",HLOOKUP(O12,天気タグ!$B$3:$AG$39,35))</f>
        <v>雨/晴</v>
      </c>
      <c r="O12" s="38">
        <f>IF(O9=0,"",RIGHT(O9,2)*1)</f>
        <v>12</v>
      </c>
      <c r="P12" s="188" t="str">
        <f>IF(P$9=0,"",HLOOKUP(Q12,天気タグ!$B$3:$AG$39,35))</f>
        <v>晴</v>
      </c>
      <c r="Q12" s="188">
        <f>IF(Q9=0,"",RIGHT(Q9,2)*1)</f>
        <v>13</v>
      </c>
      <c r="R12" s="188" t="str">
        <f>IF(R$9=0,"",HLOOKUP(S12,天気タグ!$B$3:$AG$39,35))</f>
        <v>晴</v>
      </c>
      <c r="S12" s="188">
        <f>IF(S9=0,"",RIGHT(S9,2)*1)</f>
        <v>13</v>
      </c>
      <c r="T12" s="188" t="str">
        <f>IF(T$9=0,"",HLOOKUP(U12,天気タグ!$B$3:$AG$39,35))</f>
        <v>晴</v>
      </c>
      <c r="U12" s="188">
        <f>IF(U9=0,"",RIGHT(U9,2)*1)</f>
        <v>13</v>
      </c>
      <c r="V12" s="188" t="str">
        <f>IF(V$9=0,"",HLOOKUP(W12,天気タグ!$B$3:$AG$39,35))</f>
        <v>晴</v>
      </c>
      <c r="W12" s="188">
        <f>IF(W9=0,"",RIGHT(W9,2)*1)</f>
        <v>13</v>
      </c>
      <c r="X12" s="188" t="str">
        <f>IF(X$9=0,"",HLOOKUP(Y12,天気タグ!$B$3:$AG$39,35))</f>
        <v>晴|曇</v>
      </c>
      <c r="Y12" s="188">
        <f>IF(Y9=0,"",RIGHT(Y9,2)*1)</f>
        <v>14</v>
      </c>
      <c r="Z12" s="188" t="str">
        <f>IF(Z$9=0,"",HLOOKUP(AA12,天気タグ!$B$3:$AG$39,35))</f>
        <v>晴|曇</v>
      </c>
      <c r="AA12" s="188">
        <f>IF(AA9=0,"",RIGHT(AA9,2)*1)</f>
        <v>14</v>
      </c>
      <c r="AB12" s="188" t="str">
        <f>IF(AB$9=0,"",HLOOKUP(AC12,天気タグ!$B$3:$AG$39,35))</f>
        <v>晴|曇</v>
      </c>
      <c r="AC12" s="188">
        <f>IF(AC9=0,"",RIGHT(AC9,2)*1)</f>
        <v>14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9.9</v>
      </c>
      <c r="E13" s="26"/>
      <c r="F13" s="26">
        <v>11</v>
      </c>
      <c r="G13" s="26"/>
      <c r="H13" s="26">
        <v>11.2</v>
      </c>
      <c r="I13" s="38"/>
      <c r="J13" s="26">
        <v>11</v>
      </c>
      <c r="K13" s="26"/>
      <c r="L13" s="26">
        <v>10.4</v>
      </c>
      <c r="M13" s="26"/>
      <c r="N13" s="26">
        <v>10</v>
      </c>
      <c r="O13" s="26"/>
      <c r="P13" s="190">
        <v>8.9</v>
      </c>
      <c r="Q13" s="26" t="str">
        <f>IFERROR(VLOOKUP(Q$9,#REF!,2,FALSE),"")</f>
        <v/>
      </c>
      <c r="R13" s="191">
        <v>8.1</v>
      </c>
      <c r="S13" s="188"/>
      <c r="T13" s="191">
        <v>7</v>
      </c>
      <c r="U13" s="191"/>
      <c r="V13" s="191">
        <v>8.9</v>
      </c>
      <c r="W13" s="191"/>
      <c r="X13" s="190">
        <v>6.9</v>
      </c>
      <c r="Y13" s="191"/>
      <c r="Z13" s="191">
        <v>9.1</v>
      </c>
      <c r="AA13" s="191"/>
      <c r="AB13" s="191">
        <v>13.1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10.3</v>
      </c>
      <c r="E14" s="31"/>
      <c r="F14" s="32">
        <v>13.7</v>
      </c>
      <c r="G14" s="32"/>
      <c r="H14" s="32">
        <v>17</v>
      </c>
      <c r="I14" s="32"/>
      <c r="J14" s="32">
        <v>14.8</v>
      </c>
      <c r="K14" s="32"/>
      <c r="L14" s="32">
        <v>11.1</v>
      </c>
      <c r="M14" s="32"/>
      <c r="N14" s="32">
        <v>12.1</v>
      </c>
      <c r="O14" s="32"/>
      <c r="P14" s="198">
        <v>13.1</v>
      </c>
      <c r="Q14" s="26" t="str">
        <f>IFERROR(VLOOKUP(Q$9,#REF!,3,FALSE),"")</f>
        <v/>
      </c>
      <c r="R14" s="199">
        <v>14</v>
      </c>
      <c r="S14" s="199"/>
      <c r="T14" s="199">
        <v>13.3</v>
      </c>
      <c r="U14" s="199"/>
      <c r="V14" s="199">
        <v>15</v>
      </c>
      <c r="W14" s="199"/>
      <c r="X14" s="198">
        <v>10.1</v>
      </c>
      <c r="Y14" s="198"/>
      <c r="Z14" s="199">
        <v>14.1</v>
      </c>
      <c r="AA14" s="199"/>
      <c r="AB14" s="199">
        <v>13.5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0.22</v>
      </c>
      <c r="E26" s="88"/>
      <c r="F26" s="88">
        <v>0.22</v>
      </c>
      <c r="G26" s="88"/>
      <c r="H26" s="38">
        <v>0.83</v>
      </c>
      <c r="I26" s="88"/>
      <c r="J26" s="38">
        <v>0.73</v>
      </c>
      <c r="K26" s="88"/>
      <c r="L26" s="88">
        <v>0.21</v>
      </c>
      <c r="M26" s="88"/>
      <c r="N26" s="88">
        <v>0.2</v>
      </c>
      <c r="O26" s="88"/>
      <c r="P26" s="264">
        <v>0.74</v>
      </c>
      <c r="Q26" s="212"/>
      <c r="R26" s="188">
        <v>0.5</v>
      </c>
      <c r="S26" s="212"/>
      <c r="T26" s="188">
        <v>0.48</v>
      </c>
      <c r="U26" s="212"/>
      <c r="V26" s="188">
        <v>0.5</v>
      </c>
      <c r="W26" s="212"/>
      <c r="X26" s="264">
        <v>0.21</v>
      </c>
      <c r="Y26" s="212"/>
      <c r="Z26" s="212">
        <v>0.21</v>
      </c>
      <c r="AA26" s="212"/>
      <c r="AB26" s="188">
        <v>0.2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0.06</v>
      </c>
      <c r="E27" s="88"/>
      <c r="F27" s="88">
        <v>0.06</v>
      </c>
      <c r="G27" s="88"/>
      <c r="H27" s="38">
        <v>0.15</v>
      </c>
      <c r="I27" s="88"/>
      <c r="J27" s="38">
        <v>0.13</v>
      </c>
      <c r="K27" s="88"/>
      <c r="L27" s="88">
        <v>0.11</v>
      </c>
      <c r="M27" s="88"/>
      <c r="N27" s="88">
        <v>0.12</v>
      </c>
      <c r="O27" s="88"/>
      <c r="P27" s="264">
        <v>7.0000000000000007E-2</v>
      </c>
      <c r="Q27" s="212"/>
      <c r="R27" s="188">
        <v>0.08</v>
      </c>
      <c r="S27" s="212"/>
      <c r="T27" s="188">
        <v>7.0000000000000007E-2</v>
      </c>
      <c r="U27" s="212"/>
      <c r="V27" s="188">
        <v>7.0000000000000007E-2</v>
      </c>
      <c r="W27" s="212"/>
      <c r="X27" s="264">
        <v>0.05</v>
      </c>
      <c r="Y27" s="212"/>
      <c r="Z27" s="212">
        <v>0.06</v>
      </c>
      <c r="AA27" s="212"/>
      <c r="AB27" s="188">
        <v>0.05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61">
        <v>0</v>
      </c>
      <c r="Q29" s="289">
        <f t="shared" si="12"/>
        <v>0</v>
      </c>
      <c r="R29" s="188">
        <v>0</v>
      </c>
      <c r="S29" s="289">
        <f t="shared" si="13"/>
        <v>0</v>
      </c>
      <c r="T29" s="188">
        <v>0</v>
      </c>
      <c r="U29" s="289">
        <f t="shared" si="14"/>
        <v>0</v>
      </c>
      <c r="V29" s="188">
        <v>0</v>
      </c>
      <c r="W29" s="289">
        <f t="shared" si="14"/>
        <v>0</v>
      </c>
      <c r="X29" s="261">
        <v>0</v>
      </c>
      <c r="Y29" s="289">
        <f t="shared" si="15"/>
        <v>0</v>
      </c>
      <c r="Z29" s="209">
        <v>0</v>
      </c>
      <c r="AA29" s="289">
        <f t="shared" si="16"/>
        <v>0</v>
      </c>
      <c r="AB29" s="188">
        <v>0</v>
      </c>
      <c r="AC29" s="289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63">
        <v>0</v>
      </c>
      <c r="Q30" s="289">
        <f t="shared" si="12"/>
        <v>0</v>
      </c>
      <c r="R30" s="188">
        <v>0</v>
      </c>
      <c r="S30" s="289">
        <f t="shared" si="13"/>
        <v>0</v>
      </c>
      <c r="T30" s="188">
        <v>0</v>
      </c>
      <c r="U30" s="289">
        <f t="shared" si="14"/>
        <v>0</v>
      </c>
      <c r="V30" s="188">
        <v>0</v>
      </c>
      <c r="W30" s="289">
        <f t="shared" si="14"/>
        <v>0</v>
      </c>
      <c r="X30" s="263">
        <v>0</v>
      </c>
      <c r="Y30" s="289">
        <f t="shared" si="15"/>
        <v>0</v>
      </c>
      <c r="Z30" s="211">
        <v>0</v>
      </c>
      <c r="AA30" s="289">
        <f t="shared" si="16"/>
        <v>0</v>
      </c>
      <c r="AB30" s="188">
        <v>0</v>
      </c>
      <c r="AC30" s="289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63">
        <v>0</v>
      </c>
      <c r="Q31" s="289">
        <f t="shared" si="12"/>
        <v>0</v>
      </c>
      <c r="R31" s="188">
        <v>0</v>
      </c>
      <c r="S31" s="289">
        <f t="shared" si="13"/>
        <v>0</v>
      </c>
      <c r="T31" s="188">
        <v>0</v>
      </c>
      <c r="U31" s="289">
        <f t="shared" si="14"/>
        <v>0</v>
      </c>
      <c r="V31" s="188">
        <v>0</v>
      </c>
      <c r="W31" s="289">
        <f t="shared" si="14"/>
        <v>0</v>
      </c>
      <c r="X31" s="263">
        <v>0</v>
      </c>
      <c r="Y31" s="289">
        <f t="shared" si="15"/>
        <v>0</v>
      </c>
      <c r="Z31" s="211">
        <v>0</v>
      </c>
      <c r="AA31" s="289">
        <f t="shared" si="16"/>
        <v>0</v>
      </c>
      <c r="AB31" s="188">
        <v>0</v>
      </c>
      <c r="AC31" s="289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63">
        <v>0</v>
      </c>
      <c r="Q32" s="289">
        <f t="shared" si="12"/>
        <v>0</v>
      </c>
      <c r="R32" s="188">
        <v>0</v>
      </c>
      <c r="S32" s="289">
        <f t="shared" si="13"/>
        <v>0</v>
      </c>
      <c r="T32" s="188">
        <v>0</v>
      </c>
      <c r="U32" s="289">
        <f t="shared" si="14"/>
        <v>0</v>
      </c>
      <c r="V32" s="188">
        <v>0</v>
      </c>
      <c r="W32" s="289">
        <f t="shared" si="14"/>
        <v>0</v>
      </c>
      <c r="X32" s="263">
        <v>0</v>
      </c>
      <c r="Y32" s="289">
        <f t="shared" si="15"/>
        <v>0</v>
      </c>
      <c r="Z32" s="211">
        <v>0</v>
      </c>
      <c r="AA32" s="289">
        <f t="shared" si="16"/>
        <v>0</v>
      </c>
      <c r="AB32" s="188">
        <v>0</v>
      </c>
      <c r="AC32" s="289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63">
        <v>0</v>
      </c>
      <c r="Q33" s="289">
        <f t="shared" si="12"/>
        <v>0</v>
      </c>
      <c r="R33" s="188">
        <v>0</v>
      </c>
      <c r="S33" s="289">
        <f t="shared" si="13"/>
        <v>0</v>
      </c>
      <c r="T33" s="188">
        <v>0</v>
      </c>
      <c r="U33" s="289">
        <f t="shared" si="14"/>
        <v>0</v>
      </c>
      <c r="V33" s="188">
        <v>0</v>
      </c>
      <c r="W33" s="289">
        <f t="shared" si="14"/>
        <v>0</v>
      </c>
      <c r="X33" s="263">
        <v>0</v>
      </c>
      <c r="Y33" s="289">
        <f t="shared" si="15"/>
        <v>0</v>
      </c>
      <c r="Z33" s="211">
        <v>0</v>
      </c>
      <c r="AA33" s="289">
        <f t="shared" si="16"/>
        <v>0</v>
      </c>
      <c r="AB33" s="188">
        <v>0</v>
      </c>
      <c r="AC33" s="289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63">
        <v>0</v>
      </c>
      <c r="Q34" s="289">
        <f t="shared" si="12"/>
        <v>0</v>
      </c>
      <c r="R34" s="188">
        <v>0</v>
      </c>
      <c r="S34" s="289">
        <f t="shared" si="13"/>
        <v>0</v>
      </c>
      <c r="T34" s="188">
        <v>0</v>
      </c>
      <c r="U34" s="289">
        <f t="shared" si="14"/>
        <v>0</v>
      </c>
      <c r="V34" s="188">
        <v>0</v>
      </c>
      <c r="W34" s="289">
        <f t="shared" si="14"/>
        <v>0</v>
      </c>
      <c r="X34" s="263">
        <v>0</v>
      </c>
      <c r="Y34" s="289">
        <f t="shared" si="15"/>
        <v>0</v>
      </c>
      <c r="Z34" s="211">
        <v>0</v>
      </c>
      <c r="AA34" s="289">
        <f t="shared" si="16"/>
        <v>0</v>
      </c>
      <c r="AB34" s="188">
        <v>0</v>
      </c>
      <c r="AC34" s="289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63">
        <v>0</v>
      </c>
      <c r="Q35" s="289">
        <f t="shared" si="12"/>
        <v>0</v>
      </c>
      <c r="R35" s="188">
        <v>0</v>
      </c>
      <c r="S35" s="289">
        <f t="shared" si="13"/>
        <v>0</v>
      </c>
      <c r="T35" s="188">
        <v>0</v>
      </c>
      <c r="U35" s="289">
        <f t="shared" si="14"/>
        <v>0</v>
      </c>
      <c r="V35" s="188">
        <v>0</v>
      </c>
      <c r="W35" s="289">
        <f t="shared" si="14"/>
        <v>0</v>
      </c>
      <c r="X35" s="263">
        <v>0</v>
      </c>
      <c r="Y35" s="289">
        <f t="shared" si="15"/>
        <v>0</v>
      </c>
      <c r="Z35" s="211">
        <v>0</v>
      </c>
      <c r="AA35" s="289">
        <f t="shared" si="16"/>
        <v>0</v>
      </c>
      <c r="AB35" s="188">
        <v>0</v>
      </c>
      <c r="AC35" s="289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0.12</v>
      </c>
      <c r="I36" s="88"/>
      <c r="J36" s="38">
        <v>0</v>
      </c>
      <c r="K36" s="88"/>
      <c r="L36" s="88">
        <v>0.09</v>
      </c>
      <c r="M36" s="88"/>
      <c r="N36" s="88">
        <v>0.09</v>
      </c>
      <c r="O36" s="88"/>
      <c r="P36" s="264">
        <v>0</v>
      </c>
      <c r="Q36" s="212"/>
      <c r="R36" s="188">
        <v>0</v>
      </c>
      <c r="S36" s="212"/>
      <c r="T36" s="188">
        <v>0.05</v>
      </c>
      <c r="U36" s="212"/>
      <c r="V36" s="188">
        <v>0</v>
      </c>
      <c r="W36" s="212"/>
      <c r="X36" s="264">
        <v>0</v>
      </c>
      <c r="Y36" s="212"/>
      <c r="Z36" s="212">
        <v>0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>
        <v>6</v>
      </c>
      <c r="E38" s="270">
        <f t="shared" ref="E38:M40" si="18">D38/1000</f>
        <v>6.0000000000000001E-3</v>
      </c>
      <c r="F38" s="80">
        <v>7</v>
      </c>
      <c r="G38" s="270">
        <f t="shared" si="18"/>
        <v>7.0000000000000001E-3</v>
      </c>
      <c r="H38" s="38">
        <v>0</v>
      </c>
      <c r="I38" s="270">
        <f t="shared" si="18"/>
        <v>0</v>
      </c>
      <c r="J38" s="38">
        <v>1</v>
      </c>
      <c r="K38" s="270">
        <f t="shared" si="18"/>
        <v>1E-3</v>
      </c>
      <c r="L38" s="80">
        <v>5</v>
      </c>
      <c r="M38" s="270">
        <f t="shared" si="18"/>
        <v>5.0000000000000001E-3</v>
      </c>
      <c r="N38" s="80">
        <v>5</v>
      </c>
      <c r="O38" s="270">
        <f>N38/1000</f>
        <v>5.0000000000000001E-3</v>
      </c>
      <c r="P38" s="263">
        <v>5</v>
      </c>
      <c r="Q38" s="290">
        <f>P38/1000</f>
        <v>5.0000000000000001E-3</v>
      </c>
      <c r="R38" s="188">
        <v>9</v>
      </c>
      <c r="S38" s="290">
        <f t="shared" ref="S38:W40" si="19">R38/1000</f>
        <v>8.9999999999999993E-3</v>
      </c>
      <c r="T38" s="188">
        <v>10</v>
      </c>
      <c r="U38" s="290">
        <f t="shared" si="19"/>
        <v>0.01</v>
      </c>
      <c r="V38" s="188">
        <v>8</v>
      </c>
      <c r="W38" s="290">
        <f t="shared" si="19"/>
        <v>8.0000000000000002E-3</v>
      </c>
      <c r="X38" s="263">
        <v>7</v>
      </c>
      <c r="Y38" s="290">
        <f>X38/1000</f>
        <v>7.0000000000000001E-3</v>
      </c>
      <c r="Z38" s="211">
        <v>12</v>
      </c>
      <c r="AA38" s="290">
        <f>Z38/1000</f>
        <v>1.2E-2</v>
      </c>
      <c r="AB38" s="188">
        <v>11</v>
      </c>
      <c r="AC38" s="290">
        <f>AB38/1000</f>
        <v>1.0999999999999999E-2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>
        <v>0</v>
      </c>
      <c r="E40" s="270">
        <f t="shared" si="18"/>
        <v>0</v>
      </c>
      <c r="F40" s="80">
        <v>0</v>
      </c>
      <c r="G40" s="270">
        <f t="shared" si="18"/>
        <v>0</v>
      </c>
      <c r="H40" s="38">
        <v>1</v>
      </c>
      <c r="I40" s="270">
        <f t="shared" si="18"/>
        <v>1E-3</v>
      </c>
      <c r="J40" s="38">
        <v>1</v>
      </c>
      <c r="K40" s="270">
        <f t="shared" si="18"/>
        <v>1E-3</v>
      </c>
      <c r="L40" s="80">
        <v>0</v>
      </c>
      <c r="M40" s="270">
        <f t="shared" si="18"/>
        <v>0</v>
      </c>
      <c r="N40" s="80">
        <v>0</v>
      </c>
      <c r="O40" s="270">
        <f>N40/1000</f>
        <v>0</v>
      </c>
      <c r="P40" s="263">
        <v>0</v>
      </c>
      <c r="Q40" s="290">
        <f>P40/1000</f>
        <v>0</v>
      </c>
      <c r="R40" s="188">
        <v>1</v>
      </c>
      <c r="S40" s="290">
        <f t="shared" si="19"/>
        <v>1E-3</v>
      </c>
      <c r="T40" s="188">
        <v>1</v>
      </c>
      <c r="U40" s="290">
        <f t="shared" si="19"/>
        <v>1E-3</v>
      </c>
      <c r="V40" s="188">
        <v>1</v>
      </c>
      <c r="W40" s="290">
        <f t="shared" si="19"/>
        <v>1E-3</v>
      </c>
      <c r="X40" s="263">
        <v>0</v>
      </c>
      <c r="Y40" s="290">
        <f>X40/1000</f>
        <v>0</v>
      </c>
      <c r="Z40" s="211">
        <v>0</v>
      </c>
      <c r="AA40" s="290">
        <f>Z40/1000</f>
        <v>0</v>
      </c>
      <c r="AB40" s="188">
        <v>0</v>
      </c>
      <c r="AC40" s="290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>
        <v>8</v>
      </c>
      <c r="E42" s="98">
        <f>D42/1000</f>
        <v>8.0000000000000002E-3</v>
      </c>
      <c r="F42" s="80">
        <v>9</v>
      </c>
      <c r="G42" s="98">
        <f>F42/1000</f>
        <v>8.9999999999999993E-3</v>
      </c>
      <c r="H42" s="38">
        <v>1</v>
      </c>
      <c r="I42" s="98">
        <f>H42/1000</f>
        <v>1E-3</v>
      </c>
      <c r="J42" s="38">
        <v>3</v>
      </c>
      <c r="K42" s="98">
        <f>J42/1000</f>
        <v>3.0000000000000001E-3</v>
      </c>
      <c r="L42" s="80">
        <v>8</v>
      </c>
      <c r="M42" s="98">
        <f>L42/1000</f>
        <v>8.0000000000000002E-3</v>
      </c>
      <c r="N42" s="80">
        <v>8</v>
      </c>
      <c r="O42" s="98">
        <f>N42/1000</f>
        <v>8.0000000000000002E-3</v>
      </c>
      <c r="P42" s="263">
        <v>7</v>
      </c>
      <c r="Q42" s="289">
        <f>P42/1000</f>
        <v>7.0000000000000001E-3</v>
      </c>
      <c r="R42" s="188">
        <v>14</v>
      </c>
      <c r="S42" s="289">
        <f>R42/1000</f>
        <v>1.4E-2</v>
      </c>
      <c r="T42" s="188">
        <v>15</v>
      </c>
      <c r="U42" s="289">
        <f>T42/1000</f>
        <v>1.4999999999999999E-2</v>
      </c>
      <c r="V42" s="188">
        <v>12</v>
      </c>
      <c r="W42" s="289">
        <f>V42/1000</f>
        <v>1.2E-2</v>
      </c>
      <c r="X42" s="263">
        <v>9</v>
      </c>
      <c r="Y42" s="289">
        <f>X42/1000</f>
        <v>8.9999999999999993E-3</v>
      </c>
      <c r="Z42" s="211">
        <v>15</v>
      </c>
      <c r="AA42" s="289">
        <f>Z42/1000</f>
        <v>1.4999999999999999E-2</v>
      </c>
      <c r="AB42" s="188">
        <v>14</v>
      </c>
      <c r="AC42" s="289">
        <f>AB42/1000</f>
        <v>1.4E-2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>
        <v>2</v>
      </c>
      <c r="E44" s="270">
        <f t="shared" ref="E44:O45" si="20">D44/1000</f>
        <v>2E-3</v>
      </c>
      <c r="F44" s="80">
        <v>2</v>
      </c>
      <c r="G44" s="270">
        <f t="shared" si="20"/>
        <v>2E-3</v>
      </c>
      <c r="H44" s="38">
        <v>0</v>
      </c>
      <c r="I44" s="270">
        <f t="shared" si="20"/>
        <v>0</v>
      </c>
      <c r="J44" s="38">
        <v>1</v>
      </c>
      <c r="K44" s="270">
        <f t="shared" si="20"/>
        <v>1E-3</v>
      </c>
      <c r="L44" s="80">
        <v>3</v>
      </c>
      <c r="M44" s="270">
        <f t="shared" si="20"/>
        <v>3.0000000000000001E-3</v>
      </c>
      <c r="N44" s="80">
        <v>3</v>
      </c>
      <c r="O44" s="270">
        <f t="shared" si="20"/>
        <v>3.0000000000000001E-3</v>
      </c>
      <c r="P44" s="263">
        <v>2</v>
      </c>
      <c r="Q44" s="290">
        <f>P44/1000</f>
        <v>2E-3</v>
      </c>
      <c r="R44" s="188">
        <v>4</v>
      </c>
      <c r="S44" s="290">
        <f t="shared" ref="S44:W45" si="21">R44/1000</f>
        <v>4.0000000000000001E-3</v>
      </c>
      <c r="T44" s="188">
        <v>4</v>
      </c>
      <c r="U44" s="290">
        <f t="shared" si="21"/>
        <v>4.0000000000000001E-3</v>
      </c>
      <c r="V44" s="188">
        <v>3</v>
      </c>
      <c r="W44" s="290">
        <f t="shared" si="21"/>
        <v>3.0000000000000001E-3</v>
      </c>
      <c r="X44" s="263">
        <v>2</v>
      </c>
      <c r="Y44" s="290">
        <f>X44/1000</f>
        <v>2E-3</v>
      </c>
      <c r="Z44" s="211">
        <v>3</v>
      </c>
      <c r="AA44" s="290">
        <f>Z44/1000</f>
        <v>3.0000000000000001E-3</v>
      </c>
      <c r="AB44" s="188">
        <v>3</v>
      </c>
      <c r="AC44" s="290">
        <f>AB44/1000</f>
        <v>3.0000000000000001E-3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>
        <v>0</v>
      </c>
      <c r="E45" s="270">
        <f t="shared" si="20"/>
        <v>0</v>
      </c>
      <c r="F45" s="80">
        <v>0</v>
      </c>
      <c r="G45" s="270">
        <f t="shared" si="20"/>
        <v>0</v>
      </c>
      <c r="H45" s="38">
        <v>0</v>
      </c>
      <c r="I45" s="270">
        <f t="shared" si="20"/>
        <v>0</v>
      </c>
      <c r="J45" s="38">
        <v>0</v>
      </c>
      <c r="K45" s="270">
        <f t="shared" si="20"/>
        <v>0</v>
      </c>
      <c r="L45" s="80">
        <v>0</v>
      </c>
      <c r="M45" s="270">
        <f t="shared" si="20"/>
        <v>0</v>
      </c>
      <c r="N45" s="80">
        <v>0</v>
      </c>
      <c r="O45" s="270">
        <f t="shared" si="20"/>
        <v>0</v>
      </c>
      <c r="P45" s="263">
        <v>0</v>
      </c>
      <c r="Q45" s="290">
        <f>P45/1000</f>
        <v>0</v>
      </c>
      <c r="R45" s="188">
        <v>0</v>
      </c>
      <c r="S45" s="290">
        <f t="shared" si="21"/>
        <v>0</v>
      </c>
      <c r="T45" s="188">
        <v>0</v>
      </c>
      <c r="U45" s="290">
        <f t="shared" si="21"/>
        <v>0</v>
      </c>
      <c r="V45" s="188">
        <v>0</v>
      </c>
      <c r="W45" s="290">
        <f t="shared" si="21"/>
        <v>0</v>
      </c>
      <c r="X45" s="263">
        <v>0</v>
      </c>
      <c r="Y45" s="290">
        <f>X45/1000</f>
        <v>0</v>
      </c>
      <c r="Z45" s="211">
        <v>0</v>
      </c>
      <c r="AA45" s="290">
        <f>Z45/1000</f>
        <v>0</v>
      </c>
      <c r="AB45" s="188">
        <v>0</v>
      </c>
      <c r="AC45" s="290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4.7</v>
      </c>
      <c r="E53" s="26"/>
      <c r="F53" s="26">
        <v>4.5999999999999996</v>
      </c>
      <c r="G53" s="26"/>
      <c r="H53" s="38">
        <v>12.1</v>
      </c>
      <c r="I53" s="26"/>
      <c r="J53" s="38">
        <v>11.1</v>
      </c>
      <c r="K53" s="26"/>
      <c r="L53" s="26">
        <v>6.9</v>
      </c>
      <c r="M53" s="26"/>
      <c r="N53" s="26">
        <v>6.9</v>
      </c>
      <c r="O53" s="26"/>
      <c r="P53" s="190">
        <v>7</v>
      </c>
      <c r="Q53" s="191"/>
      <c r="R53" s="188">
        <v>5.8</v>
      </c>
      <c r="S53" s="191"/>
      <c r="T53" s="188">
        <v>5.6</v>
      </c>
      <c r="U53" s="191"/>
      <c r="V53" s="188">
        <v>5.8</v>
      </c>
      <c r="W53" s="191"/>
      <c r="X53" s="190">
        <v>5.0999999999999996</v>
      </c>
      <c r="Y53" s="191"/>
      <c r="Z53" s="191">
        <v>4.7</v>
      </c>
      <c r="AA53" s="191"/>
      <c r="AB53" s="188">
        <v>4.4000000000000004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0.3</v>
      </c>
      <c r="E61" s="26"/>
      <c r="F61" s="26">
        <v>0.4</v>
      </c>
      <c r="G61" s="26"/>
      <c r="H61" s="38">
        <v>0.3</v>
      </c>
      <c r="I61" s="26"/>
      <c r="J61" s="38">
        <v>0.3</v>
      </c>
      <c r="K61" s="26"/>
      <c r="L61" s="26">
        <v>0.5</v>
      </c>
      <c r="M61" s="26"/>
      <c r="N61" s="26">
        <v>0.4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0.6</v>
      </c>
      <c r="Y61" s="191"/>
      <c r="Z61" s="191">
        <v>0.5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7.1</v>
      </c>
      <c r="E62" s="26"/>
      <c r="F62" s="26">
        <v>7.2</v>
      </c>
      <c r="G62" s="26"/>
      <c r="H62" s="38">
        <v>6.7</v>
      </c>
      <c r="I62" s="26"/>
      <c r="J62" s="38">
        <v>6.7</v>
      </c>
      <c r="K62" s="26"/>
      <c r="L62" s="26">
        <v>7.3</v>
      </c>
      <c r="M62" s="26"/>
      <c r="N62" s="26">
        <v>7</v>
      </c>
      <c r="O62" s="26"/>
      <c r="P62" s="190">
        <v>7.1</v>
      </c>
      <c r="Q62" s="191"/>
      <c r="R62" s="188">
        <v>7.1</v>
      </c>
      <c r="S62" s="191"/>
      <c r="T62" s="188">
        <v>7.2</v>
      </c>
      <c r="U62" s="191"/>
      <c r="V62" s="188">
        <v>7</v>
      </c>
      <c r="W62" s="191"/>
      <c r="X62" s="190">
        <v>7.4</v>
      </c>
      <c r="Y62" s="191"/>
      <c r="Z62" s="191">
        <v>7.4</v>
      </c>
      <c r="AA62" s="191"/>
      <c r="AB62" s="188">
        <v>7.5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381"/>
      <c r="B68" s="381"/>
      <c r="C68" s="382"/>
      <c r="D68" s="38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61">
        <v>0</v>
      </c>
      <c r="Q73" s="289">
        <f t="shared" si="24"/>
        <v>0</v>
      </c>
      <c r="R73" s="209">
        <v>0</v>
      </c>
      <c r="S73" s="289">
        <f t="shared" si="25"/>
        <v>0</v>
      </c>
      <c r="T73" s="209">
        <v>0</v>
      </c>
      <c r="U73" s="289">
        <f t="shared" si="25"/>
        <v>0</v>
      </c>
      <c r="V73" s="209">
        <v>0</v>
      </c>
      <c r="W73" s="289">
        <f t="shared" si="25"/>
        <v>0</v>
      </c>
      <c r="X73" s="261">
        <v>0</v>
      </c>
      <c r="Y73" s="289">
        <f t="shared" si="26"/>
        <v>0</v>
      </c>
      <c r="Z73" s="209">
        <v>0</v>
      </c>
      <c r="AA73" s="289">
        <f t="shared" si="27"/>
        <v>0</v>
      </c>
      <c r="AB73" s="209">
        <v>0</v>
      </c>
      <c r="AC73" s="289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63">
        <v>0</v>
      </c>
      <c r="Q74" s="289">
        <f t="shared" si="24"/>
        <v>0</v>
      </c>
      <c r="R74" s="211">
        <v>0</v>
      </c>
      <c r="S74" s="289">
        <f t="shared" si="25"/>
        <v>0</v>
      </c>
      <c r="T74" s="211">
        <v>0</v>
      </c>
      <c r="U74" s="289">
        <f t="shared" si="25"/>
        <v>0</v>
      </c>
      <c r="V74" s="211">
        <v>0</v>
      </c>
      <c r="W74" s="289">
        <f t="shared" si="25"/>
        <v>0</v>
      </c>
      <c r="X74" s="263">
        <v>0</v>
      </c>
      <c r="Y74" s="289">
        <f t="shared" si="26"/>
        <v>0</v>
      </c>
      <c r="Z74" s="211">
        <v>0</v>
      </c>
      <c r="AA74" s="289">
        <f t="shared" si="27"/>
        <v>0</v>
      </c>
      <c r="AB74" s="211">
        <v>0</v>
      </c>
      <c r="AC74" s="289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>
        <v>0</v>
      </c>
      <c r="E75" s="98">
        <f t="shared" si="22"/>
        <v>0</v>
      </c>
      <c r="F75" s="80">
        <v>0</v>
      </c>
      <c r="G75" s="98">
        <f t="shared" si="23"/>
        <v>0</v>
      </c>
      <c r="H75" s="38">
        <v>0</v>
      </c>
      <c r="I75" s="98">
        <f t="shared" si="23"/>
        <v>0</v>
      </c>
      <c r="J75" s="80">
        <v>0</v>
      </c>
      <c r="K75" s="98">
        <f>J75/1000</f>
        <v>0</v>
      </c>
      <c r="L75" s="80">
        <v>0</v>
      </c>
      <c r="M75" s="98">
        <f>L75/1000</f>
        <v>0</v>
      </c>
      <c r="N75" s="80">
        <v>0</v>
      </c>
      <c r="O75" s="98">
        <f>N75/1000</f>
        <v>0</v>
      </c>
      <c r="P75" s="263">
        <v>0</v>
      </c>
      <c r="Q75" s="289">
        <f t="shared" si="24"/>
        <v>0</v>
      </c>
      <c r="R75" s="211">
        <v>0</v>
      </c>
      <c r="S75" s="289">
        <f t="shared" si="25"/>
        <v>0</v>
      </c>
      <c r="T75" s="211">
        <v>0</v>
      </c>
      <c r="U75" s="289">
        <f>T75/1000</f>
        <v>0</v>
      </c>
      <c r="V75" s="211">
        <v>0</v>
      </c>
      <c r="W75" s="289">
        <f>V75/1000</f>
        <v>0</v>
      </c>
      <c r="X75" s="263">
        <v>0</v>
      </c>
      <c r="Y75" s="289">
        <f t="shared" si="26"/>
        <v>0</v>
      </c>
      <c r="Z75" s="211">
        <v>0</v>
      </c>
      <c r="AA75" s="289">
        <f t="shared" si="27"/>
        <v>0</v>
      </c>
      <c r="AB75" s="211">
        <v>0</v>
      </c>
      <c r="AC75" s="289">
        <f t="shared" si="28"/>
        <v>0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0.6</v>
      </c>
      <c r="K81" s="26"/>
      <c r="L81" s="26">
        <v>0.8</v>
      </c>
      <c r="M81" s="26"/>
      <c r="N81" s="26">
        <v>0.4</v>
      </c>
      <c r="O81" s="26"/>
      <c r="P81" s="190">
        <v>0.6</v>
      </c>
      <c r="Q81" s="191"/>
      <c r="R81" s="191">
        <v>0.4</v>
      </c>
      <c r="S81" s="191"/>
      <c r="T81" s="191">
        <v>0.8</v>
      </c>
      <c r="U81" s="191"/>
      <c r="V81" s="191">
        <v>0.4</v>
      </c>
      <c r="W81" s="191"/>
      <c r="X81" s="190">
        <v>0.6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63">
        <v>0</v>
      </c>
      <c r="Q85" s="211"/>
      <c r="R85" s="211">
        <v>0</v>
      </c>
      <c r="S85" s="211"/>
      <c r="T85" s="211">
        <v>0</v>
      </c>
      <c r="U85" s="211"/>
      <c r="V85" s="211">
        <v>0</v>
      </c>
      <c r="W85" s="211"/>
      <c r="X85" s="263">
        <v>0</v>
      </c>
      <c r="Y85" s="263"/>
      <c r="Z85" s="211">
        <v>0</v>
      </c>
      <c r="AA85" s="211"/>
      <c r="AB85" s="211">
        <v>0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63">
        <v>0</v>
      </c>
      <c r="Q86" s="211"/>
      <c r="R86" s="211">
        <v>0</v>
      </c>
      <c r="S86" s="211"/>
      <c r="T86" s="211">
        <v>0</v>
      </c>
      <c r="U86" s="211"/>
      <c r="V86" s="211">
        <v>0</v>
      </c>
      <c r="W86" s="211"/>
      <c r="X86" s="263">
        <v>0</v>
      </c>
      <c r="Y86" s="263"/>
      <c r="Z86" s="211">
        <v>0</v>
      </c>
      <c r="AA86" s="211"/>
      <c r="AB86" s="211">
        <v>0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>
        <v>0.6</v>
      </c>
      <c r="E87" s="25"/>
      <c r="F87" s="26">
        <v>0.7</v>
      </c>
      <c r="G87" s="26"/>
      <c r="H87" s="38">
        <v>0.6</v>
      </c>
      <c r="I87" s="26"/>
      <c r="J87" s="26">
        <v>0.5</v>
      </c>
      <c r="K87" s="26"/>
      <c r="L87" s="26">
        <v>0.8</v>
      </c>
      <c r="M87" s="26"/>
      <c r="N87" s="26">
        <v>0.9</v>
      </c>
      <c r="O87" s="26"/>
      <c r="P87" s="190">
        <v>0.6</v>
      </c>
      <c r="Q87" s="191"/>
      <c r="R87" s="191">
        <v>0.9</v>
      </c>
      <c r="S87" s="191"/>
      <c r="T87" s="191">
        <v>0.7</v>
      </c>
      <c r="U87" s="191"/>
      <c r="V87" s="191">
        <v>0.7</v>
      </c>
      <c r="W87" s="191"/>
      <c r="X87" s="190">
        <v>0.9</v>
      </c>
      <c r="Y87" s="190"/>
      <c r="Z87" s="191">
        <v>0.7</v>
      </c>
      <c r="AA87" s="191"/>
      <c r="AB87" s="191">
        <v>0.6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7.1</v>
      </c>
      <c r="E91" s="25"/>
      <c r="F91" s="26">
        <v>7.2</v>
      </c>
      <c r="G91" s="26"/>
      <c r="H91" s="38">
        <v>6.7</v>
      </c>
      <c r="I91" s="26"/>
      <c r="J91" s="26">
        <v>6.7</v>
      </c>
      <c r="K91" s="26"/>
      <c r="L91" s="26">
        <v>7.3</v>
      </c>
      <c r="M91" s="26"/>
      <c r="N91" s="26">
        <v>7</v>
      </c>
      <c r="O91" s="26"/>
      <c r="P91" s="190">
        <v>7.1</v>
      </c>
      <c r="Q91" s="191"/>
      <c r="R91" s="191">
        <v>7.1</v>
      </c>
      <c r="S91" s="191"/>
      <c r="T91" s="191">
        <v>7.2</v>
      </c>
      <c r="U91" s="191"/>
      <c r="V91" s="191">
        <v>7</v>
      </c>
      <c r="W91" s="191"/>
      <c r="X91" s="190">
        <v>7.4</v>
      </c>
      <c r="Y91" s="190"/>
      <c r="Z91" s="191">
        <v>7.4</v>
      </c>
      <c r="AA91" s="191"/>
      <c r="AB91" s="191">
        <v>7.5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63">
        <v>0</v>
      </c>
      <c r="Q94" s="211"/>
      <c r="R94" s="211">
        <v>0</v>
      </c>
      <c r="S94" s="211"/>
      <c r="T94" s="211">
        <v>0</v>
      </c>
      <c r="U94" s="211"/>
      <c r="V94" s="211">
        <v>0</v>
      </c>
      <c r="W94" s="211"/>
      <c r="X94" s="263">
        <v>0</v>
      </c>
      <c r="Y94" s="263"/>
      <c r="Z94" s="211">
        <v>0</v>
      </c>
      <c r="AA94" s="211"/>
      <c r="AB94" s="211">
        <v>0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6</v>
      </c>
      <c r="E100" s="25"/>
      <c r="F100" s="26">
        <v>5.9</v>
      </c>
      <c r="G100" s="26"/>
      <c r="H100" s="38">
        <v>19.3</v>
      </c>
      <c r="I100" s="26"/>
      <c r="J100" s="26">
        <v>17</v>
      </c>
      <c r="K100" s="26"/>
      <c r="L100" s="26">
        <v>8.4</v>
      </c>
      <c r="M100" s="26"/>
      <c r="N100" s="26">
        <v>8.4</v>
      </c>
      <c r="O100" s="26"/>
      <c r="P100" s="190">
        <v>10.5</v>
      </c>
      <c r="Q100" s="191"/>
      <c r="R100" s="191">
        <v>8.4</v>
      </c>
      <c r="S100" s="191"/>
      <c r="T100" s="191">
        <v>8.5</v>
      </c>
      <c r="U100" s="191"/>
      <c r="V100" s="191">
        <v>8.1999999999999993</v>
      </c>
      <c r="W100" s="191"/>
      <c r="X100" s="190">
        <v>6</v>
      </c>
      <c r="Y100" s="190"/>
      <c r="Z100" s="191">
        <v>5.9</v>
      </c>
      <c r="AA100" s="191"/>
      <c r="AB100" s="191">
        <v>6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231</v>
      </c>
      <c r="C101" s="53"/>
      <c r="D101" s="25">
        <v>0.22</v>
      </c>
      <c r="E101" s="25"/>
      <c r="F101" s="26">
        <v>0.22</v>
      </c>
      <c r="G101" s="26"/>
      <c r="H101" s="38">
        <v>0.83</v>
      </c>
      <c r="I101" s="26"/>
      <c r="J101" s="26">
        <v>0.73</v>
      </c>
      <c r="K101" s="26"/>
      <c r="L101" s="26">
        <v>0.21</v>
      </c>
      <c r="M101" s="26"/>
      <c r="N101" s="26">
        <v>0.2</v>
      </c>
      <c r="O101" s="26"/>
      <c r="P101" s="190">
        <v>0.74</v>
      </c>
      <c r="Q101" s="191"/>
      <c r="R101" s="191">
        <v>0.5</v>
      </c>
      <c r="S101" s="191"/>
      <c r="T101" s="191">
        <v>0.48</v>
      </c>
      <c r="U101" s="191"/>
      <c r="V101" s="191">
        <v>0.5</v>
      </c>
      <c r="W101" s="191"/>
      <c r="X101" s="190">
        <v>0.21</v>
      </c>
      <c r="Y101" s="190"/>
      <c r="Z101" s="191">
        <v>0.21</v>
      </c>
      <c r="AA101" s="191"/>
      <c r="AB101" s="191">
        <v>0.2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381"/>
      <c r="B132" s="381"/>
      <c r="C132" s="382"/>
      <c r="D132" s="38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45261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45261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45262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45263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45264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45265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45266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45267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45268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45269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45270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45271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45272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45273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45274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45275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45276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45277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45278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45279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45280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45281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45282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45283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45284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45285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45286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45287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45288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45289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45290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45291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2024-02-01T05:42:24Z</dcterms:modified>
</cp:coreProperties>
</file>