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oyota01\dfsroot\各課共有ﾌｫﾙﾀﾞ\産業振興課共有\令和7年度（2025）\04 事業支援担当\100 団体支援\102 中小企業団体等事業費補助金\01 交付要綱・運用（※R8フォルダに移す）\様式\"/>
    </mc:Choice>
  </mc:AlternateContent>
  <xr:revisionPtr revIDLastSave="0" documentId="13_ncr:1_{5CDF2954-524F-412F-9C32-EA57DC801569}" xr6:coauthVersionLast="47" xr6:coauthVersionMax="47" xr10:uidLastSave="{00000000-0000-0000-0000-000000000000}"/>
  <bookViews>
    <workbookView xWindow="-108" yWindow="-108" windowWidth="23256" windowHeight="13896" activeTab="2" xr2:uid="{00000000-000D-0000-FFFF-FFFF00000000}"/>
  </bookViews>
  <sheets>
    <sheet name="1.事業計画書" sheetId="1" r:id="rId1"/>
    <sheet name="2.変更事業計画書" sheetId="5" r:id="rId2"/>
    <sheet name="3.実績明細書" sheetId="7" r:id="rId3"/>
    <sheet name="記載例" sheetId="9" r:id="rId4"/>
  </sheets>
  <definedNames>
    <definedName name="_xlnm.Print_Area" localSheetId="0">'1.事業計画書'!$A$1:$K$57</definedName>
    <definedName name="_xlnm.Print_Area" localSheetId="1">'2.変更事業計画書'!$A$1:$R$57</definedName>
    <definedName name="_xlnm.Print_Area" localSheetId="2">'3.実績明細書'!$A$1:$R$57</definedName>
    <definedName name="_xlnm.Print_Area" localSheetId="3">記載例!$A$1:$R$57</definedName>
    <definedName name="_xlnm.Print_Titles" localSheetId="0">'1.事業計画書'!$6:$8</definedName>
    <definedName name="_xlnm.Print_Titles" localSheetId="1">'2.変更事業計画書'!$6:$8</definedName>
    <definedName name="_xlnm.Print_Titles" localSheetId="2">'3.実績明細書'!$6:$8</definedName>
    <definedName name="_xlnm.Print_Titles" localSheetId="3">記載例!$6:$8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26" i="9" l="1"/>
  <c r="K26" i="9"/>
  <c r="J51" i="9"/>
  <c r="P20" i="7"/>
  <c r="Q20" i="7"/>
  <c r="Q54" i="9"/>
  <c r="R54" i="9" s="1"/>
  <c r="J54" i="9"/>
  <c r="K54" i="9" s="1"/>
  <c r="P52" i="9"/>
  <c r="O52" i="9"/>
  <c r="N52" i="9"/>
  <c r="I52" i="9"/>
  <c r="H52" i="9"/>
  <c r="G52" i="9"/>
  <c r="Q51" i="9"/>
  <c r="R51" i="9" s="1"/>
  <c r="K51" i="9"/>
  <c r="Q49" i="9"/>
  <c r="R49" i="9" s="1"/>
  <c r="J49" i="9"/>
  <c r="K49" i="9" s="1"/>
  <c r="Q47" i="9"/>
  <c r="R47" i="9" s="1"/>
  <c r="J47" i="9"/>
  <c r="K47" i="9" s="1"/>
  <c r="Q45" i="9"/>
  <c r="R45" i="9" s="1"/>
  <c r="J45" i="9"/>
  <c r="K45" i="9" s="1"/>
  <c r="Q43" i="9"/>
  <c r="R43" i="9" s="1"/>
  <c r="J43" i="9"/>
  <c r="K43" i="9" s="1"/>
  <c r="Q41" i="9"/>
  <c r="Q52" i="9" s="1"/>
  <c r="J41" i="9"/>
  <c r="K41" i="9" s="1"/>
  <c r="Q39" i="9"/>
  <c r="R39" i="9" s="1"/>
  <c r="J39" i="9"/>
  <c r="K39" i="9" s="1"/>
  <c r="P37" i="9"/>
  <c r="O37" i="9"/>
  <c r="N37" i="9"/>
  <c r="I37" i="9"/>
  <c r="H37" i="9"/>
  <c r="G37" i="9"/>
  <c r="Q36" i="9"/>
  <c r="R36" i="9" s="1"/>
  <c r="J36" i="9"/>
  <c r="J37" i="9" s="1"/>
  <c r="Q34" i="9"/>
  <c r="R34" i="9" s="1"/>
  <c r="J34" i="9"/>
  <c r="K34" i="9" s="1"/>
  <c r="P31" i="9"/>
  <c r="O31" i="9"/>
  <c r="N31" i="9"/>
  <c r="I31" i="9"/>
  <c r="H31" i="9"/>
  <c r="G31" i="9"/>
  <c r="Q30" i="9"/>
  <c r="R30" i="9" s="1"/>
  <c r="J30" i="9"/>
  <c r="K30" i="9" s="1"/>
  <c r="Q28" i="9"/>
  <c r="R28" i="9" s="1"/>
  <c r="J28" i="9"/>
  <c r="K28" i="9" s="1"/>
  <c r="P24" i="9"/>
  <c r="O24" i="9"/>
  <c r="N24" i="9"/>
  <c r="I24" i="9"/>
  <c r="H24" i="9"/>
  <c r="G24" i="9"/>
  <c r="Q23" i="9"/>
  <c r="J23" i="9"/>
  <c r="Q22" i="9"/>
  <c r="Q24" i="9" s="1"/>
  <c r="J22" i="9"/>
  <c r="Q21" i="9"/>
  <c r="J21" i="9"/>
  <c r="P20" i="9"/>
  <c r="P26" i="9" s="1"/>
  <c r="O20" i="9"/>
  <c r="O26" i="9" s="1"/>
  <c r="N20" i="9"/>
  <c r="N26" i="9" s="1"/>
  <c r="I20" i="9"/>
  <c r="H20" i="9"/>
  <c r="G20" i="9"/>
  <c r="G26" i="9" s="1"/>
  <c r="Q19" i="9"/>
  <c r="J19" i="9"/>
  <c r="Q18" i="9"/>
  <c r="J18" i="9"/>
  <c r="Q17" i="9"/>
  <c r="J17" i="9"/>
  <c r="Q16" i="9"/>
  <c r="J16" i="9"/>
  <c r="R15" i="9"/>
  <c r="Q15" i="9"/>
  <c r="J15" i="9"/>
  <c r="K15" i="9" s="1"/>
  <c r="P13" i="9"/>
  <c r="O13" i="9"/>
  <c r="N13" i="9"/>
  <c r="I13" i="9"/>
  <c r="H13" i="9"/>
  <c r="G13" i="9"/>
  <c r="Q11" i="9"/>
  <c r="J11" i="9"/>
  <c r="Q10" i="9"/>
  <c r="J10" i="9"/>
  <c r="Q9" i="9"/>
  <c r="J9" i="9"/>
  <c r="H37" i="5"/>
  <c r="H37" i="7"/>
  <c r="Q54" i="7"/>
  <c r="R54" i="7" s="1"/>
  <c r="J54" i="7"/>
  <c r="K54" i="7" s="1"/>
  <c r="P52" i="7"/>
  <c r="O52" i="7"/>
  <c r="N52" i="7"/>
  <c r="I52" i="7"/>
  <c r="H52" i="7"/>
  <c r="G52" i="7"/>
  <c r="Q51" i="7"/>
  <c r="R51" i="7" s="1"/>
  <c r="J51" i="7"/>
  <c r="K51" i="7" s="1"/>
  <c r="Q49" i="7"/>
  <c r="R49" i="7" s="1"/>
  <c r="J49" i="7"/>
  <c r="K49" i="7" s="1"/>
  <c r="Q47" i="7"/>
  <c r="R47" i="7" s="1"/>
  <c r="J47" i="7"/>
  <c r="K47" i="7" s="1"/>
  <c r="Q45" i="7"/>
  <c r="R45" i="7" s="1"/>
  <c r="J45" i="7"/>
  <c r="K45" i="7" s="1"/>
  <c r="Q43" i="7"/>
  <c r="R43" i="7" s="1"/>
  <c r="J43" i="7"/>
  <c r="K43" i="7" s="1"/>
  <c r="Q41" i="7"/>
  <c r="R41" i="7" s="1"/>
  <c r="J41" i="7"/>
  <c r="K41" i="7" s="1"/>
  <c r="Q39" i="7"/>
  <c r="R39" i="7" s="1"/>
  <c r="J39" i="7"/>
  <c r="K39" i="7" s="1"/>
  <c r="P37" i="7"/>
  <c r="O37" i="7"/>
  <c r="N37" i="7"/>
  <c r="I37" i="7"/>
  <c r="G37" i="7"/>
  <c r="Q36" i="7"/>
  <c r="R36" i="7" s="1"/>
  <c r="J36" i="7"/>
  <c r="K36" i="7" s="1"/>
  <c r="Q34" i="7"/>
  <c r="J34" i="7"/>
  <c r="K34" i="7" s="1"/>
  <c r="K37" i="7" s="1"/>
  <c r="P31" i="7"/>
  <c r="O31" i="7"/>
  <c r="N31" i="7"/>
  <c r="I31" i="7"/>
  <c r="H31" i="7"/>
  <c r="G31" i="7"/>
  <c r="Q30" i="7"/>
  <c r="R30" i="7" s="1"/>
  <c r="J30" i="7"/>
  <c r="K30" i="7" s="1"/>
  <c r="Q28" i="7"/>
  <c r="Q31" i="7" s="1"/>
  <c r="J28" i="7"/>
  <c r="J31" i="7" s="1"/>
  <c r="I26" i="7"/>
  <c r="G26" i="7"/>
  <c r="P24" i="7"/>
  <c r="O24" i="7"/>
  <c r="N24" i="7"/>
  <c r="I24" i="7"/>
  <c r="H24" i="7"/>
  <c r="G24" i="7"/>
  <c r="Q23" i="7"/>
  <c r="J23" i="7"/>
  <c r="Q22" i="7"/>
  <c r="J22" i="7"/>
  <c r="Q21" i="7"/>
  <c r="J21" i="7"/>
  <c r="P26" i="7"/>
  <c r="O20" i="7"/>
  <c r="O26" i="7" s="1"/>
  <c r="N20" i="7"/>
  <c r="N26" i="7" s="1"/>
  <c r="I20" i="7"/>
  <c r="H20" i="7"/>
  <c r="H26" i="7" s="1"/>
  <c r="G20" i="7"/>
  <c r="Q19" i="7"/>
  <c r="J19" i="7"/>
  <c r="Q18" i="7"/>
  <c r="J18" i="7"/>
  <c r="Q17" i="7"/>
  <c r="J17" i="7"/>
  <c r="Q16" i="7"/>
  <c r="J16" i="7"/>
  <c r="Q15" i="7"/>
  <c r="R15" i="7" s="1"/>
  <c r="J15" i="7"/>
  <c r="K15" i="7" s="1"/>
  <c r="P13" i="7"/>
  <c r="O13" i="7"/>
  <c r="N13" i="7"/>
  <c r="I13" i="7"/>
  <c r="H13" i="7"/>
  <c r="G13" i="7"/>
  <c r="G32" i="7" s="1"/>
  <c r="G55" i="7" s="1"/>
  <c r="Q11" i="7"/>
  <c r="J11" i="7"/>
  <c r="Q10" i="7"/>
  <c r="J10" i="7"/>
  <c r="Q9" i="7"/>
  <c r="Q13" i="7" s="1"/>
  <c r="J9" i="7"/>
  <c r="P31" i="5"/>
  <c r="O31" i="5"/>
  <c r="N31" i="5"/>
  <c r="Q30" i="5"/>
  <c r="Q31" i="5" s="1"/>
  <c r="Q28" i="5"/>
  <c r="R28" i="5" s="1"/>
  <c r="P24" i="5"/>
  <c r="O24" i="5"/>
  <c r="N24" i="5"/>
  <c r="Q23" i="5"/>
  <c r="Q24" i="5" s="1"/>
  <c r="Q22" i="5"/>
  <c r="Q21" i="5"/>
  <c r="P20" i="5"/>
  <c r="P26" i="5" s="1"/>
  <c r="O20" i="5"/>
  <c r="N20" i="5"/>
  <c r="Q19" i="5"/>
  <c r="Q18" i="5"/>
  <c r="Q17" i="5"/>
  <c r="Q16" i="5"/>
  <c r="Q15" i="5"/>
  <c r="R15" i="5" s="1"/>
  <c r="P13" i="5"/>
  <c r="O13" i="5"/>
  <c r="N13" i="5"/>
  <c r="Q11" i="5"/>
  <c r="Q10" i="5"/>
  <c r="Q9" i="5"/>
  <c r="I31" i="5"/>
  <c r="Q54" i="5"/>
  <c r="R54" i="5" s="1"/>
  <c r="P52" i="5"/>
  <c r="O52" i="5"/>
  <c r="N52" i="5"/>
  <c r="Q51" i="5"/>
  <c r="R51" i="5" s="1"/>
  <c r="Q49" i="5"/>
  <c r="R49" i="5" s="1"/>
  <c r="Q47" i="5"/>
  <c r="R47" i="5" s="1"/>
  <c r="Q45" i="5"/>
  <c r="R45" i="5" s="1"/>
  <c r="Q43" i="5"/>
  <c r="R43" i="5" s="1"/>
  <c r="Q41" i="5"/>
  <c r="R41" i="5" s="1"/>
  <c r="Q39" i="5"/>
  <c r="R39" i="5" s="1"/>
  <c r="P37" i="5"/>
  <c r="O37" i="5"/>
  <c r="N37" i="5"/>
  <c r="Q36" i="5"/>
  <c r="R36" i="5" s="1"/>
  <c r="Q34" i="5"/>
  <c r="J39" i="5"/>
  <c r="K39" i="5" s="1"/>
  <c r="J54" i="5"/>
  <c r="K54" i="5" s="1"/>
  <c r="I52" i="5"/>
  <c r="H52" i="5"/>
  <c r="G52" i="5"/>
  <c r="J51" i="5"/>
  <c r="K51" i="5" s="1"/>
  <c r="J49" i="5"/>
  <c r="K49" i="5" s="1"/>
  <c r="J47" i="5"/>
  <c r="K47" i="5" s="1"/>
  <c r="J45" i="5"/>
  <c r="K45" i="5" s="1"/>
  <c r="J43" i="5"/>
  <c r="K43" i="5" s="1"/>
  <c r="J41" i="5"/>
  <c r="K41" i="5" s="1"/>
  <c r="J36" i="5"/>
  <c r="K36" i="5" s="1"/>
  <c r="J34" i="5"/>
  <c r="I37" i="5"/>
  <c r="G37" i="5"/>
  <c r="J30" i="1"/>
  <c r="K30" i="1" s="1"/>
  <c r="J28" i="1"/>
  <c r="K28" i="1" s="1"/>
  <c r="K31" i="1" s="1"/>
  <c r="J30" i="5"/>
  <c r="K30" i="5" s="1"/>
  <c r="J28" i="5"/>
  <c r="K28" i="5" s="1"/>
  <c r="J16" i="5"/>
  <c r="J15" i="5"/>
  <c r="K15" i="5" s="1"/>
  <c r="I13" i="5"/>
  <c r="H13" i="5"/>
  <c r="G13" i="5"/>
  <c r="H31" i="5"/>
  <c r="G31" i="5"/>
  <c r="I24" i="5"/>
  <c r="H24" i="5"/>
  <c r="G24" i="5"/>
  <c r="J23" i="5"/>
  <c r="J22" i="5"/>
  <c r="J21" i="5"/>
  <c r="I20" i="5"/>
  <c r="H20" i="5"/>
  <c r="G20" i="5"/>
  <c r="G26" i="5" s="1"/>
  <c r="J19" i="5"/>
  <c r="J18" i="5"/>
  <c r="J17" i="5"/>
  <c r="J11" i="5"/>
  <c r="J10" i="5"/>
  <c r="J9" i="5"/>
  <c r="Q24" i="7" l="1"/>
  <c r="J24" i="7"/>
  <c r="R31" i="9"/>
  <c r="K36" i="9"/>
  <c r="K37" i="9" s="1"/>
  <c r="J24" i="9"/>
  <c r="J20" i="9"/>
  <c r="I26" i="9"/>
  <c r="I32" i="9" s="1"/>
  <c r="I55" i="9" s="1"/>
  <c r="J13" i="9"/>
  <c r="K13" i="9" s="1"/>
  <c r="Q20" i="9"/>
  <c r="J26" i="9"/>
  <c r="N32" i="9"/>
  <c r="N55" i="9" s="1"/>
  <c r="Q31" i="9"/>
  <c r="P32" i="9"/>
  <c r="P55" i="9" s="1"/>
  <c r="Q26" i="9"/>
  <c r="H26" i="9"/>
  <c r="H32" i="9" s="1"/>
  <c r="H55" i="9" s="1"/>
  <c r="G32" i="9"/>
  <c r="G55" i="9" s="1"/>
  <c r="Q13" i="9"/>
  <c r="R13" i="9" s="1"/>
  <c r="K31" i="9"/>
  <c r="O32" i="9"/>
  <c r="O55" i="9" s="1"/>
  <c r="K52" i="9"/>
  <c r="R37" i="9"/>
  <c r="R41" i="9"/>
  <c r="R52" i="9" s="1"/>
  <c r="J52" i="9"/>
  <c r="Q37" i="9"/>
  <c r="J31" i="9"/>
  <c r="I32" i="7"/>
  <c r="I55" i="7" s="1"/>
  <c r="N32" i="7"/>
  <c r="N55" i="7" s="1"/>
  <c r="J13" i="7"/>
  <c r="J31" i="5"/>
  <c r="Q13" i="5"/>
  <c r="G32" i="5"/>
  <c r="G55" i="5" s="1"/>
  <c r="R52" i="5"/>
  <c r="Q20" i="5"/>
  <c r="J20" i="7"/>
  <c r="Q26" i="7"/>
  <c r="R26" i="7" s="1"/>
  <c r="R52" i="7"/>
  <c r="Q37" i="7"/>
  <c r="H32" i="7"/>
  <c r="H55" i="7" s="1"/>
  <c r="O32" i="7"/>
  <c r="O55" i="7" s="1"/>
  <c r="K28" i="7"/>
  <c r="K31" i="7" s="1"/>
  <c r="K31" i="5"/>
  <c r="J52" i="5"/>
  <c r="N26" i="5"/>
  <c r="N32" i="5" s="1"/>
  <c r="N55" i="5" s="1"/>
  <c r="O26" i="5"/>
  <c r="O32" i="5" s="1"/>
  <c r="O55" i="5" s="1"/>
  <c r="J37" i="7"/>
  <c r="K52" i="7"/>
  <c r="K13" i="7"/>
  <c r="P32" i="7"/>
  <c r="P55" i="7" s="1"/>
  <c r="J26" i="7"/>
  <c r="K26" i="7" s="1"/>
  <c r="R13" i="7"/>
  <c r="R28" i="7"/>
  <c r="R31" i="7" s="1"/>
  <c r="J52" i="7"/>
  <c r="R34" i="7"/>
  <c r="R37" i="7" s="1"/>
  <c r="Q52" i="7"/>
  <c r="P32" i="5"/>
  <c r="P55" i="5" s="1"/>
  <c r="Q26" i="5"/>
  <c r="R26" i="5" s="1"/>
  <c r="R13" i="5"/>
  <c r="R30" i="5"/>
  <c r="R31" i="5" s="1"/>
  <c r="H26" i="5"/>
  <c r="H32" i="5" s="1"/>
  <c r="H55" i="5" s="1"/>
  <c r="Q37" i="5"/>
  <c r="J37" i="5"/>
  <c r="I26" i="5"/>
  <c r="I32" i="5" s="1"/>
  <c r="I55" i="5" s="1"/>
  <c r="J13" i="5"/>
  <c r="Q52" i="5"/>
  <c r="R34" i="5"/>
  <c r="R37" i="5" s="1"/>
  <c r="K52" i="5"/>
  <c r="K34" i="5"/>
  <c r="K37" i="5" s="1"/>
  <c r="J24" i="5"/>
  <c r="J20" i="5"/>
  <c r="J26" i="5" s="1"/>
  <c r="K26" i="5" s="1"/>
  <c r="R32" i="9" l="1"/>
  <c r="R55" i="9" s="1"/>
  <c r="K32" i="9"/>
  <c r="K55" i="9" s="1"/>
  <c r="J32" i="9"/>
  <c r="J55" i="9" s="1"/>
  <c r="Q32" i="9"/>
  <c r="Q55" i="9" s="1"/>
  <c r="Q32" i="5"/>
  <c r="R32" i="7"/>
  <c r="R55" i="7" s="1"/>
  <c r="Q32" i="7"/>
  <c r="Q55" i="7" s="1"/>
  <c r="Q55" i="5"/>
  <c r="K13" i="5"/>
  <c r="K32" i="5" s="1"/>
  <c r="K55" i="5" s="1"/>
  <c r="J32" i="5"/>
  <c r="J55" i="5" s="1"/>
  <c r="J32" i="7"/>
  <c r="J55" i="7" s="1"/>
  <c r="K32" i="7"/>
  <c r="K55" i="7" s="1"/>
  <c r="R32" i="5"/>
  <c r="R55" i="5" s="1"/>
  <c r="J54" i="1" l="1"/>
  <c r="K54" i="1" s="1"/>
  <c r="I37" i="1"/>
  <c r="H37" i="1"/>
  <c r="G37" i="1"/>
  <c r="G52" i="1"/>
  <c r="H52" i="1"/>
  <c r="I52" i="1"/>
  <c r="J39" i="1"/>
  <c r="K39" i="1" s="1"/>
  <c r="J41" i="1"/>
  <c r="K41" i="1" s="1"/>
  <c r="J43" i="1"/>
  <c r="K43" i="1" s="1"/>
  <c r="J45" i="1"/>
  <c r="K45" i="1" s="1"/>
  <c r="J47" i="1"/>
  <c r="K47" i="1" s="1"/>
  <c r="J49" i="1"/>
  <c r="K49" i="1" s="1"/>
  <c r="J51" i="1"/>
  <c r="K51" i="1" s="1"/>
  <c r="J34" i="1"/>
  <c r="J36" i="1"/>
  <c r="K36" i="1" s="1"/>
  <c r="G20" i="1"/>
  <c r="G26" i="1" s="1"/>
  <c r="H20" i="1"/>
  <c r="J15" i="1"/>
  <c r="K15" i="1" s="1"/>
  <c r="G13" i="1"/>
  <c r="H13" i="1"/>
  <c r="I13" i="1"/>
  <c r="G24" i="1"/>
  <c r="H24" i="1"/>
  <c r="I24" i="1"/>
  <c r="I20" i="1"/>
  <c r="I26" i="1" s="1"/>
  <c r="H26" i="1" l="1"/>
  <c r="J52" i="1"/>
  <c r="J37" i="1"/>
  <c r="K52" i="1"/>
  <c r="K34" i="1"/>
  <c r="K37" i="1"/>
  <c r="J31" i="1"/>
  <c r="J22" i="1"/>
  <c r="J23" i="1"/>
  <c r="J21" i="1"/>
  <c r="J19" i="1"/>
  <c r="J18" i="1"/>
  <c r="J17" i="1"/>
  <c r="J16" i="1"/>
  <c r="J11" i="1"/>
  <c r="J10" i="1"/>
  <c r="J9" i="1"/>
  <c r="I31" i="1"/>
  <c r="I32" i="1" s="1"/>
  <c r="I55" i="1" s="1"/>
  <c r="H31" i="1"/>
  <c r="G31" i="1"/>
  <c r="G32" i="1" s="1"/>
  <c r="G55" i="1" s="1"/>
  <c r="H32" i="1" l="1"/>
  <c r="H55" i="1" s="1"/>
  <c r="J13" i="1"/>
  <c r="J20" i="1"/>
  <c r="J24" i="1"/>
  <c r="J26" i="1" l="1"/>
  <c r="K26" i="1" s="1"/>
  <c r="K13" i="1"/>
  <c r="J32" i="1" l="1"/>
  <c r="J55" i="1" s="1"/>
  <c r="K32" i="1"/>
  <c r="K55" i="1"/>
</calcChain>
</file>

<file path=xl/sharedStrings.xml><?xml version="1.0" encoding="utf-8"?>
<sst xmlns="http://schemas.openxmlformats.org/spreadsheetml/2006/main" count="659" uniqueCount="190">
  <si>
    <t>単位：円</t>
    <rPh sb="0" eb="2">
      <t>タンイ</t>
    </rPh>
    <rPh sb="3" eb="4">
      <t>エン</t>
    </rPh>
    <phoneticPr fontId="2"/>
  </si>
  <si>
    <t>　指導施設建設事業</t>
    <rPh sb="1" eb="3">
      <t>シドウ</t>
    </rPh>
    <rPh sb="3" eb="5">
      <t>シセツ</t>
    </rPh>
    <rPh sb="5" eb="7">
      <t>ケンセツ</t>
    </rPh>
    <rPh sb="7" eb="9">
      <t>ジギョウ</t>
    </rPh>
    <phoneticPr fontId="2"/>
  </si>
  <si>
    <t>　モデル事業等特別推進事業</t>
    <rPh sb="4" eb="6">
      <t>ジギョウ</t>
    </rPh>
    <rPh sb="6" eb="7">
      <t>トウ</t>
    </rPh>
    <rPh sb="7" eb="9">
      <t>トクベツ</t>
    </rPh>
    <rPh sb="9" eb="11">
      <t>スイシン</t>
    </rPh>
    <rPh sb="11" eb="13">
      <t>ジギョウ</t>
    </rPh>
    <phoneticPr fontId="2"/>
  </si>
  <si>
    <t>負　担　区　分</t>
    <rPh sb="0" eb="1">
      <t>フ</t>
    </rPh>
    <rPh sb="2" eb="3">
      <t>ニナ</t>
    </rPh>
    <rPh sb="4" eb="5">
      <t>ク</t>
    </rPh>
    <rPh sb="6" eb="7">
      <t>ブン</t>
    </rPh>
    <phoneticPr fontId="2"/>
  </si>
  <si>
    <t>事　業　費</t>
    <rPh sb="0" eb="1">
      <t>コト</t>
    </rPh>
    <rPh sb="2" eb="3">
      <t>ギョウ</t>
    </rPh>
    <rPh sb="4" eb="5">
      <t>ヒ</t>
    </rPh>
    <phoneticPr fontId="2"/>
  </si>
  <si>
    <t>管内小規模事業者数</t>
    <rPh sb="0" eb="2">
      <t>カンナイ</t>
    </rPh>
    <rPh sb="2" eb="5">
      <t>ショウキボ</t>
    </rPh>
    <rPh sb="5" eb="8">
      <t>ジギョウシャ</t>
    </rPh>
    <rPh sb="8" eb="9">
      <t>スウ</t>
    </rPh>
    <phoneticPr fontId="2"/>
  </si>
  <si>
    <t>人</t>
    <rPh sb="0" eb="1">
      <t>ニン</t>
    </rPh>
    <phoneticPr fontId="2"/>
  </si>
  <si>
    <t>青年部活動推進費</t>
    <rPh sb="0" eb="2">
      <t>セイネン</t>
    </rPh>
    <rPh sb="2" eb="3">
      <t>ブ</t>
    </rPh>
    <rPh sb="3" eb="5">
      <t>カツドウ</t>
    </rPh>
    <rPh sb="5" eb="7">
      <t>スイシン</t>
    </rPh>
    <rPh sb="7" eb="8">
      <t>ヒ</t>
    </rPh>
    <phoneticPr fontId="2"/>
  </si>
  <si>
    <t>予　算　額</t>
    <rPh sb="0" eb="1">
      <t>ヨ</t>
    </rPh>
    <rPh sb="2" eb="3">
      <t>ザン</t>
    </rPh>
    <rPh sb="4" eb="5">
      <t>ガク</t>
    </rPh>
    <phoneticPr fontId="2"/>
  </si>
  <si>
    <t>女性部活動推進費</t>
    <rPh sb="0" eb="2">
      <t>ジョセイ</t>
    </rPh>
    <rPh sb="2" eb="3">
      <t>ブ</t>
    </rPh>
    <phoneticPr fontId="2"/>
  </si>
  <si>
    <t xml:space="preserve"> 事務費</t>
    <rPh sb="1" eb="4">
      <t>ジムヒ</t>
    </rPh>
    <phoneticPr fontId="2"/>
  </si>
  <si>
    <t xml:space="preserve"> 指導事業費</t>
    <rPh sb="1" eb="3">
      <t>シドウ</t>
    </rPh>
    <rPh sb="3" eb="6">
      <t>ジギョウヒ</t>
    </rPh>
    <phoneticPr fontId="2"/>
  </si>
  <si>
    <t>　商業振興計画等策定事業</t>
    <rPh sb="1" eb="3">
      <t>ショウギョウ</t>
    </rPh>
    <rPh sb="3" eb="5">
      <t>シンコウ</t>
    </rPh>
    <rPh sb="5" eb="7">
      <t>ケイカク</t>
    </rPh>
    <rPh sb="7" eb="8">
      <t>トウ</t>
    </rPh>
    <rPh sb="8" eb="10">
      <t>サクテイ</t>
    </rPh>
    <rPh sb="10" eb="12">
      <t>ジギョウ</t>
    </rPh>
    <phoneticPr fontId="2"/>
  </si>
  <si>
    <t>　指導用車両購入事業</t>
    <rPh sb="1" eb="3">
      <t>シドウ</t>
    </rPh>
    <rPh sb="3" eb="4">
      <t>ヨウ</t>
    </rPh>
    <rPh sb="4" eb="6">
      <t>シャリョウ</t>
    </rPh>
    <rPh sb="6" eb="8">
      <t>コウニュウ</t>
    </rPh>
    <rPh sb="8" eb="10">
      <t>ジギョウ</t>
    </rPh>
    <phoneticPr fontId="2"/>
  </si>
  <si>
    <t>組織強化等促進事業</t>
    <phoneticPr fontId="2"/>
  </si>
  <si>
    <t>経営改善普及事業</t>
    <phoneticPr fontId="2"/>
  </si>
  <si>
    <t>（１）経営指導員設置費</t>
    <rPh sb="3" eb="5">
      <t>ケイエイ</t>
    </rPh>
    <rPh sb="5" eb="8">
      <t>シドウイン</t>
    </rPh>
    <rPh sb="8" eb="10">
      <t>セッチ</t>
    </rPh>
    <rPh sb="10" eb="11">
      <t>ヒ</t>
    </rPh>
    <phoneticPr fontId="2"/>
  </si>
  <si>
    <t>特別相談事業費</t>
    <rPh sb="0" eb="2">
      <t>トクベツ</t>
    </rPh>
    <rPh sb="2" eb="4">
      <t>ソウダン</t>
    </rPh>
    <rPh sb="4" eb="6">
      <t>ジギョウ</t>
    </rPh>
    <rPh sb="6" eb="7">
      <t>ヒ</t>
    </rPh>
    <phoneticPr fontId="2"/>
  </si>
  <si>
    <t>講習会等出席及び
緊急対策等事業費</t>
    <rPh sb="0" eb="3">
      <t>コウシュウカイ</t>
    </rPh>
    <rPh sb="3" eb="4">
      <t>トウ</t>
    </rPh>
    <rPh sb="4" eb="6">
      <t>シュッセキ</t>
    </rPh>
    <rPh sb="6" eb="7">
      <t>オヨ</t>
    </rPh>
    <rPh sb="9" eb="11">
      <t>キンキュウ</t>
    </rPh>
    <rPh sb="11" eb="13">
      <t>タイサク</t>
    </rPh>
    <rPh sb="13" eb="14">
      <t>トウ</t>
    </rPh>
    <rPh sb="14" eb="16">
      <t>ジギョウ</t>
    </rPh>
    <rPh sb="16" eb="17">
      <t>ヒ</t>
    </rPh>
    <phoneticPr fontId="2"/>
  </si>
  <si>
    <t>経営指導員</t>
    <rPh sb="0" eb="2">
      <t>ケイエイ</t>
    </rPh>
    <rPh sb="2" eb="5">
      <t>シドウイン</t>
    </rPh>
    <phoneticPr fontId="2"/>
  </si>
  <si>
    <t>補助員</t>
    <rPh sb="0" eb="3">
      <t>ホジョイン</t>
    </rPh>
    <phoneticPr fontId="2"/>
  </si>
  <si>
    <t>小計（７）</t>
    <rPh sb="0" eb="1">
      <t>ショウ</t>
    </rPh>
    <rPh sb="1" eb="2">
      <t>ケイ</t>
    </rPh>
    <phoneticPr fontId="2"/>
  </si>
  <si>
    <t>（３）事務局長等設置費</t>
    <rPh sb="3" eb="6">
      <t>ジムキョク</t>
    </rPh>
    <rPh sb="6" eb="7">
      <t>チョウ</t>
    </rPh>
    <rPh sb="7" eb="8">
      <t>トウ</t>
    </rPh>
    <rPh sb="8" eb="10">
      <t>セッチ</t>
    </rPh>
    <rPh sb="10" eb="11">
      <t>ヒ</t>
    </rPh>
    <phoneticPr fontId="2"/>
  </si>
  <si>
    <t>事務局長等設置費</t>
    <phoneticPr fontId="2"/>
  </si>
  <si>
    <t>記帳指導職員</t>
    <rPh sb="0" eb="2">
      <t>キチョウ</t>
    </rPh>
    <rPh sb="2" eb="4">
      <t>シドウ</t>
    </rPh>
    <rPh sb="4" eb="6">
      <t>ショクイン</t>
    </rPh>
    <phoneticPr fontId="2"/>
  </si>
  <si>
    <t>指導手当</t>
    <rPh sb="0" eb="2">
      <t>シドウ</t>
    </rPh>
    <rPh sb="2" eb="4">
      <t>テアテ</t>
    </rPh>
    <phoneticPr fontId="2"/>
  </si>
  <si>
    <t>謝金</t>
    <rPh sb="0" eb="2">
      <t>シャキン</t>
    </rPh>
    <phoneticPr fontId="2"/>
  </si>
  <si>
    <t>記帳指導員</t>
    <rPh sb="0" eb="2">
      <t>キチョウ</t>
    </rPh>
    <rPh sb="2" eb="4">
      <t>シドウ</t>
    </rPh>
    <rPh sb="4" eb="5">
      <t>イン</t>
    </rPh>
    <phoneticPr fontId="2"/>
  </si>
  <si>
    <t>様式第３号－２指（第7条関係）</t>
    <rPh sb="0" eb="2">
      <t>ヨウシキ</t>
    </rPh>
    <rPh sb="2" eb="3">
      <t>ダイ</t>
    </rPh>
    <rPh sb="4" eb="5">
      <t>ゴウ</t>
    </rPh>
    <rPh sb="7" eb="8">
      <t>ユビ</t>
    </rPh>
    <rPh sb="9" eb="10">
      <t>ダイ</t>
    </rPh>
    <rPh sb="11" eb="12">
      <t>ジョウ</t>
    </rPh>
    <rPh sb="12" eb="14">
      <t>カンケイ</t>
    </rPh>
    <phoneticPr fontId="2"/>
  </si>
  <si>
    <t>まちづくり事業</t>
    <phoneticPr fontId="2"/>
  </si>
  <si>
    <t>まちづくり事業に要する経費</t>
    <phoneticPr fontId="2"/>
  </si>
  <si>
    <t>　　　</t>
    <phoneticPr fontId="2"/>
  </si>
  <si>
    <t>（２）記帳指導員等設置費</t>
    <rPh sb="3" eb="5">
      <t>キチョウ</t>
    </rPh>
    <rPh sb="5" eb="8">
      <t>シドウイン</t>
    </rPh>
    <rPh sb="8" eb="9">
      <t>トウ</t>
    </rPh>
    <rPh sb="9" eb="11">
      <t>セッチ</t>
    </rPh>
    <rPh sb="11" eb="12">
      <t>ヒ</t>
    </rPh>
    <phoneticPr fontId="2"/>
  </si>
  <si>
    <t>（４）記帳指導員等設置費</t>
    <rPh sb="3" eb="5">
      <t>キチョウ</t>
    </rPh>
    <rPh sb="5" eb="8">
      <t>シドウイン</t>
    </rPh>
    <rPh sb="8" eb="9">
      <t>トウ</t>
    </rPh>
    <rPh sb="9" eb="11">
      <t>セッチ</t>
    </rPh>
    <rPh sb="11" eb="12">
      <t>ヒ</t>
    </rPh>
    <phoneticPr fontId="2"/>
  </si>
  <si>
    <t xml:space="preserve">給与等 </t>
    <rPh sb="0" eb="2">
      <t>キュウヨ</t>
    </rPh>
    <rPh sb="2" eb="3">
      <t>トウ</t>
    </rPh>
    <phoneticPr fontId="2"/>
  </si>
  <si>
    <t>合計（１）（２）</t>
    <rPh sb="0" eb="2">
      <t>ゴウケイ</t>
    </rPh>
    <phoneticPr fontId="2"/>
  </si>
  <si>
    <t>指導事務費</t>
    <rPh sb="0" eb="2">
      <t>シドウ</t>
    </rPh>
    <rPh sb="2" eb="5">
      <t>ジムヒ</t>
    </rPh>
    <phoneticPr fontId="2"/>
  </si>
  <si>
    <t>（４）</t>
    <phoneticPr fontId="2"/>
  </si>
  <si>
    <t>小計（５）</t>
    <rPh sb="0" eb="1">
      <t>ショウ</t>
    </rPh>
    <rPh sb="1" eb="2">
      <t>ケイ</t>
    </rPh>
    <phoneticPr fontId="2"/>
  </si>
  <si>
    <t>　　 （６）</t>
    <phoneticPr fontId="2"/>
  </si>
  <si>
    <t>小計（８）</t>
    <rPh sb="0" eb="1">
      <t>ショウ</t>
    </rPh>
    <rPh sb="1" eb="2">
      <t>ケイ</t>
    </rPh>
    <phoneticPr fontId="2"/>
  </si>
  <si>
    <t>（５）指導事業費</t>
    <rPh sb="3" eb="5">
      <t>シドウ</t>
    </rPh>
    <rPh sb="5" eb="8">
      <t>ジギョウヒ</t>
    </rPh>
    <phoneticPr fontId="2"/>
  </si>
  <si>
    <t>（６）小規模事業施策普及費</t>
    <rPh sb="3" eb="6">
      <t>ショウキボ</t>
    </rPh>
    <rPh sb="6" eb="8">
      <t>ジギョウ</t>
    </rPh>
    <rPh sb="8" eb="10">
      <t>シサク</t>
    </rPh>
    <rPh sb="10" eb="12">
      <t>フキュウ</t>
    </rPh>
    <rPh sb="12" eb="13">
      <t>ヒ</t>
    </rPh>
    <phoneticPr fontId="2"/>
  </si>
  <si>
    <t>（７）経営安定特別相談事業費</t>
    <rPh sb="3" eb="5">
      <t>ケイエイ</t>
    </rPh>
    <rPh sb="5" eb="7">
      <t>アンテイ</t>
    </rPh>
    <rPh sb="7" eb="9">
      <t>トクベツ</t>
    </rPh>
    <rPh sb="9" eb="11">
      <t>ソウダン</t>
    </rPh>
    <rPh sb="11" eb="13">
      <t>ジギョウ</t>
    </rPh>
    <rPh sb="13" eb="14">
      <t>ヒ</t>
    </rPh>
    <phoneticPr fontId="2"/>
  </si>
  <si>
    <t>（８）若手後継者等育成事業費</t>
    <rPh sb="3" eb="5">
      <t>ワカテ</t>
    </rPh>
    <rPh sb="5" eb="8">
      <t>コウケイシャ</t>
    </rPh>
    <rPh sb="8" eb="9">
      <t>トウ</t>
    </rPh>
    <rPh sb="9" eb="11">
      <t>イクセイ</t>
    </rPh>
    <rPh sb="11" eb="13">
      <t>ジギョウ</t>
    </rPh>
    <rPh sb="13" eb="14">
      <t>ヒ</t>
    </rPh>
    <phoneticPr fontId="2"/>
  </si>
  <si>
    <t>事業計画書（中小企業指導団体等に対する補助事業用）</t>
    <phoneticPr fontId="2"/>
  </si>
  <si>
    <t>　　人、　延月数　月
（　巡回　　　回、　窓口　　　回　）</t>
    <phoneticPr fontId="2"/>
  </si>
  <si>
    <t>　　人、　延月数　月
（　巡回　　　回、　窓口　　　回　）</t>
    <rPh sb="2" eb="3">
      <t>ヒト</t>
    </rPh>
    <rPh sb="5" eb="6">
      <t>エン</t>
    </rPh>
    <rPh sb="6" eb="7">
      <t>ツキ</t>
    </rPh>
    <rPh sb="7" eb="8">
      <t>スウ</t>
    </rPh>
    <rPh sb="9" eb="10">
      <t>ツキ</t>
    </rPh>
    <rPh sb="13" eb="15">
      <t>ジュンカイ</t>
    </rPh>
    <rPh sb="18" eb="19">
      <t>カイ</t>
    </rPh>
    <rPh sb="21" eb="23">
      <t>マドグチ</t>
    </rPh>
    <rPh sb="26" eb="27">
      <t>カイ</t>
    </rPh>
    <phoneticPr fontId="2"/>
  </si>
  <si>
    <t>　　人、　延月数　月
（　延指導　　回、　延対象　　人　）</t>
    <rPh sb="2" eb="3">
      <t>ヒト</t>
    </rPh>
    <rPh sb="5" eb="6">
      <t>エン</t>
    </rPh>
    <rPh sb="6" eb="7">
      <t>ツキ</t>
    </rPh>
    <rPh sb="7" eb="8">
      <t>スウ</t>
    </rPh>
    <rPh sb="9" eb="10">
      <t>ツキ</t>
    </rPh>
    <rPh sb="13" eb="14">
      <t>ノ</t>
    </rPh>
    <rPh sb="14" eb="16">
      <t>シドウ</t>
    </rPh>
    <rPh sb="18" eb="19">
      <t>カイ</t>
    </rPh>
    <rPh sb="21" eb="22">
      <t>ノ</t>
    </rPh>
    <rPh sb="22" eb="24">
      <t>タイショウ</t>
    </rPh>
    <rPh sb="26" eb="27">
      <t>ヒト</t>
    </rPh>
    <phoneticPr fontId="2"/>
  </si>
  <si>
    <t>　　人、　延月数　　月</t>
    <phoneticPr fontId="2"/>
  </si>
  <si>
    <t>　　人、　延日数　　日
（　延指導　　回、　延対象　　人　）</t>
    <rPh sb="6" eb="7">
      <t>ヒ</t>
    </rPh>
    <rPh sb="10" eb="11">
      <t>ヒ</t>
    </rPh>
    <phoneticPr fontId="2"/>
  </si>
  <si>
    <t>　</t>
    <phoneticPr fontId="2"/>
  </si>
  <si>
    <t>（３）</t>
    <phoneticPr fontId="2"/>
  </si>
  <si>
    <t>合計（４）（５）（６）（７）</t>
    <phoneticPr fontId="2"/>
  </si>
  <si>
    <t>（限度額：5,000千円）</t>
    <rPh sb="10" eb="11">
      <t>セン</t>
    </rPh>
    <phoneticPr fontId="2"/>
  </si>
  <si>
    <t>（限度額：1,000千円）</t>
    <rPh sb="1" eb="3">
      <t>ゲンド</t>
    </rPh>
    <rPh sb="3" eb="4">
      <t>ガク</t>
    </rPh>
    <rPh sb="10" eb="11">
      <t>セン</t>
    </rPh>
    <rPh sb="11" eb="12">
      <t>エン</t>
    </rPh>
    <phoneticPr fontId="2"/>
  </si>
  <si>
    <t>（限度額：10,000千円）</t>
    <rPh sb="1" eb="3">
      <t>ゲンド</t>
    </rPh>
    <rPh sb="3" eb="4">
      <t>ガク</t>
    </rPh>
    <rPh sb="11" eb="12">
      <t>セン</t>
    </rPh>
    <rPh sb="12" eb="13">
      <t>エン</t>
    </rPh>
    <phoneticPr fontId="2"/>
  </si>
  <si>
    <t>【事業内容】</t>
    <rPh sb="1" eb="3">
      <t>ジギョウ</t>
    </rPh>
    <rPh sb="3" eb="5">
      <t>ナイヨウ</t>
    </rPh>
    <phoneticPr fontId="2"/>
  </si>
  <si>
    <t>【事業内容（購入機器名等）】</t>
    <rPh sb="1" eb="3">
      <t>ジギョウ</t>
    </rPh>
    <rPh sb="3" eb="5">
      <t>ナイヨウ</t>
    </rPh>
    <rPh sb="6" eb="8">
      <t>コウニュウ</t>
    </rPh>
    <rPh sb="8" eb="10">
      <t>キキ</t>
    </rPh>
    <rPh sb="10" eb="11">
      <t>メイ</t>
    </rPh>
    <rPh sb="11" eb="12">
      <t>トウ</t>
    </rPh>
    <phoneticPr fontId="2"/>
  </si>
  <si>
    <t>中 小 企 業 指 導 事 業</t>
    <rPh sb="0" eb="1">
      <t>ナカ</t>
    </rPh>
    <rPh sb="2" eb="3">
      <t>ショウ</t>
    </rPh>
    <rPh sb="4" eb="5">
      <t>キ</t>
    </rPh>
    <rPh sb="6" eb="7">
      <t>ギョウ</t>
    </rPh>
    <rPh sb="8" eb="9">
      <t>ユビ</t>
    </rPh>
    <rPh sb="10" eb="11">
      <t>シルベ</t>
    </rPh>
    <rPh sb="12" eb="13">
      <t>コト</t>
    </rPh>
    <rPh sb="14" eb="15">
      <t>ギョウ</t>
    </rPh>
    <phoneticPr fontId="2"/>
  </si>
  <si>
    <t>【事業内容】</t>
    <phoneticPr fontId="2"/>
  </si>
  <si>
    <t>まちづくりに専任で従事する職員の設置費</t>
    <phoneticPr fontId="2"/>
  </si>
  <si>
    <t>（限度額：16,500千円）</t>
    <rPh sb="11" eb="12">
      <t>セン</t>
    </rPh>
    <rPh sb="12" eb="13">
      <t>エン</t>
    </rPh>
    <phoneticPr fontId="2"/>
  </si>
  <si>
    <t>（限度額：20,000千円）</t>
    <phoneticPr fontId="2"/>
  </si>
  <si>
    <t>（限度額：50,000千円）</t>
    <phoneticPr fontId="2"/>
  </si>
  <si>
    <t>（限度額：1,500千円）</t>
    <phoneticPr fontId="2"/>
  </si>
  <si>
    <t>（限度額：700千円）</t>
    <phoneticPr fontId="2"/>
  </si>
  <si>
    <t>（限度額：5,000千円）</t>
    <phoneticPr fontId="2"/>
  </si>
  <si>
    <t>（限度額：1,500千円）</t>
    <rPh sb="10" eb="11">
      <t>セン</t>
    </rPh>
    <phoneticPr fontId="2"/>
  </si>
  <si>
    <t>＜添付書類＞</t>
    <rPh sb="1" eb="5">
      <t>テンプショルイ</t>
    </rPh>
    <phoneticPr fontId="2"/>
  </si>
  <si>
    <t>変更事業計画書（中小企業指導団体等に対する補助事業用）</t>
    <phoneticPr fontId="2"/>
  </si>
  <si>
    <t>変　更　予　算　額</t>
    <rPh sb="0" eb="1">
      <t>ヘン</t>
    </rPh>
    <rPh sb="2" eb="3">
      <t>サラ</t>
    </rPh>
    <rPh sb="4" eb="5">
      <t>ヨ</t>
    </rPh>
    <rPh sb="6" eb="7">
      <t>ザン</t>
    </rPh>
    <rPh sb="8" eb="9">
      <t>ガク</t>
    </rPh>
    <phoneticPr fontId="2"/>
  </si>
  <si>
    <t>給与等</t>
    <rPh sb="0" eb="2">
      <t>キュウヨ</t>
    </rPh>
    <rPh sb="2" eb="3">
      <t>トウ</t>
    </rPh>
    <phoneticPr fontId="2"/>
  </si>
  <si>
    <t>（４）記帳指導員等設置費</t>
    <phoneticPr fontId="2"/>
  </si>
  <si>
    <t>　（６）</t>
    <phoneticPr fontId="2"/>
  </si>
  <si>
    <t>相談　　　　件</t>
    <rPh sb="0" eb="2">
      <t>ソウダン</t>
    </rPh>
    <rPh sb="6" eb="7">
      <t>ケン</t>
    </rPh>
    <phoneticPr fontId="2"/>
  </si>
  <si>
    <t>講習会　　　回</t>
    <rPh sb="0" eb="3">
      <t>コウシュウカイ</t>
    </rPh>
    <rPh sb="6" eb="7">
      <t>カイ</t>
    </rPh>
    <phoneticPr fontId="2"/>
  </si>
  <si>
    <t>モデル事業等特別推進事業</t>
    <rPh sb="3" eb="5">
      <t>ジギョウ</t>
    </rPh>
    <rPh sb="5" eb="6">
      <t>トウ</t>
    </rPh>
    <rPh sb="6" eb="8">
      <t>トクベツ</t>
    </rPh>
    <rPh sb="8" eb="10">
      <t>スイシン</t>
    </rPh>
    <rPh sb="10" eb="12">
      <t>ジギョウ</t>
    </rPh>
    <phoneticPr fontId="2"/>
  </si>
  <si>
    <t>指導用車両購入事業</t>
    <rPh sb="0" eb="2">
      <t>シドウ</t>
    </rPh>
    <rPh sb="2" eb="3">
      <t>ヨウ</t>
    </rPh>
    <rPh sb="3" eb="5">
      <t>シャリョウ</t>
    </rPh>
    <rPh sb="5" eb="7">
      <t>コウニュウ</t>
    </rPh>
    <rPh sb="7" eb="9">
      <t>ジギョウ</t>
    </rPh>
    <phoneticPr fontId="2"/>
  </si>
  <si>
    <t>商業振興計画等策定事業</t>
    <rPh sb="0" eb="2">
      <t>ショウギョウ</t>
    </rPh>
    <rPh sb="2" eb="4">
      <t>シンコウ</t>
    </rPh>
    <rPh sb="4" eb="6">
      <t>ケイカク</t>
    </rPh>
    <rPh sb="6" eb="7">
      <t>トウ</t>
    </rPh>
    <rPh sb="7" eb="9">
      <t>サクテイ</t>
    </rPh>
    <rPh sb="9" eb="11">
      <t>ジギョウ</t>
    </rPh>
    <phoneticPr fontId="2"/>
  </si>
  <si>
    <t>指導施設建設事業</t>
    <rPh sb="0" eb="2">
      <t>シドウ</t>
    </rPh>
    <rPh sb="2" eb="4">
      <t>シセツ</t>
    </rPh>
    <rPh sb="4" eb="6">
      <t>ケンセツ</t>
    </rPh>
    <rPh sb="6" eb="8">
      <t>ジギョウ</t>
    </rPh>
    <phoneticPr fontId="2"/>
  </si>
  <si>
    <t>(限度額：5,000千円)</t>
    <rPh sb="10" eb="11">
      <t>セン</t>
    </rPh>
    <phoneticPr fontId="2"/>
  </si>
  <si>
    <t>(限度額：1,000千円)</t>
    <rPh sb="1" eb="3">
      <t>ゲンド</t>
    </rPh>
    <rPh sb="3" eb="4">
      <t>ガク</t>
    </rPh>
    <rPh sb="10" eb="11">
      <t>セン</t>
    </rPh>
    <rPh sb="11" eb="12">
      <t>エン</t>
    </rPh>
    <phoneticPr fontId="2"/>
  </si>
  <si>
    <t>(限度額：10,000千円)</t>
    <rPh sb="1" eb="3">
      <t>ゲンド</t>
    </rPh>
    <rPh sb="3" eb="4">
      <t>ガク</t>
    </rPh>
    <rPh sb="11" eb="12">
      <t>セン</t>
    </rPh>
    <rPh sb="12" eb="13">
      <t>エン</t>
    </rPh>
    <phoneticPr fontId="2"/>
  </si>
  <si>
    <t>購入台数　　　台（車種：　）
借上台数　　　台（車種：　）</t>
    <rPh sb="9" eb="11">
      <t>シャシュ</t>
    </rPh>
    <rPh sb="15" eb="17">
      <t>カリア</t>
    </rPh>
    <rPh sb="17" eb="19">
      <t>ダイスウ</t>
    </rPh>
    <rPh sb="22" eb="23">
      <t>ダイ</t>
    </rPh>
    <phoneticPr fontId="2"/>
  </si>
  <si>
    <t>合計（４）（５）（６）（７）</t>
    <phoneticPr fontId="2"/>
  </si>
  <si>
    <t>【事業名】</t>
    <rPh sb="1" eb="4">
      <t>ジギョウメイ</t>
    </rPh>
    <phoneticPr fontId="2"/>
  </si>
  <si>
    <t>【事業内容（購入機器名等）】</t>
    <rPh sb="1" eb="3">
      <t>ジギョウ</t>
    </rPh>
    <rPh sb="3" eb="5">
      <t>ナイヨウ</t>
    </rPh>
    <rPh sb="6" eb="11">
      <t>コウニュウキキメイ</t>
    </rPh>
    <rPh sb="11" eb="12">
      <t>トウ</t>
    </rPh>
    <phoneticPr fontId="2"/>
  </si>
  <si>
    <t>購入台数　　　台（車種：　）
借上台数　　　台（車種：　）</t>
    <phoneticPr fontId="2"/>
  </si>
  <si>
    <t>合　　計　</t>
    <rPh sb="0" eb="1">
      <t>ゴウ</t>
    </rPh>
    <rPh sb="3" eb="4">
      <t>ケイ</t>
    </rPh>
    <phoneticPr fontId="2"/>
  </si>
  <si>
    <t>合　　計　</t>
    <phoneticPr fontId="2"/>
  </si>
  <si>
    <t>合　　計　</t>
    <phoneticPr fontId="2"/>
  </si>
  <si>
    <t>実績明細書（中小企業指導団体等に対する補助事業用）</t>
    <phoneticPr fontId="2"/>
  </si>
  <si>
    <t>実　績　額</t>
    <rPh sb="0" eb="1">
      <t>ジツ</t>
    </rPh>
    <rPh sb="2" eb="3">
      <t>イサオ</t>
    </rPh>
    <rPh sb="4" eb="5">
      <t>ガク</t>
    </rPh>
    <phoneticPr fontId="2"/>
  </si>
  <si>
    <t>講習会等
開催費</t>
    <rPh sb="0" eb="3">
      <t>コウシュウカイ</t>
    </rPh>
    <rPh sb="3" eb="4">
      <t>トウ</t>
    </rPh>
    <rPh sb="5" eb="7">
      <t>カイサイ</t>
    </rPh>
    <rPh sb="7" eb="8">
      <t>ヒ</t>
    </rPh>
    <phoneticPr fontId="2"/>
  </si>
  <si>
    <t>金融指導
事務費</t>
    <rPh sb="0" eb="2">
      <t>キンユウ</t>
    </rPh>
    <rPh sb="2" eb="4">
      <t>シドウ</t>
    </rPh>
    <rPh sb="5" eb="7">
      <t>ジム</t>
    </rPh>
    <rPh sb="7" eb="8">
      <t>ヒ</t>
    </rPh>
    <phoneticPr fontId="2"/>
  </si>
  <si>
    <t>製作物</t>
    <rPh sb="0" eb="3">
      <t>セイサクブツ</t>
    </rPh>
    <phoneticPr fontId="2"/>
  </si>
  <si>
    <t>講習会　　　回、　個別指導　　   回</t>
    <rPh sb="0" eb="3">
      <t>コウシュウカイ</t>
    </rPh>
    <rPh sb="6" eb="7">
      <t>カイ</t>
    </rPh>
    <rPh sb="9" eb="11">
      <t>コベツ</t>
    </rPh>
    <rPh sb="11" eb="13">
      <t>シドウ</t>
    </rPh>
    <rPh sb="18" eb="19">
      <t>カイ</t>
    </rPh>
    <phoneticPr fontId="2"/>
  </si>
  <si>
    <t>指導　　　　回</t>
    <rPh sb="0" eb="2">
      <t>シドウ</t>
    </rPh>
    <rPh sb="6" eb="7">
      <t>カイ</t>
    </rPh>
    <phoneticPr fontId="2"/>
  </si>
  <si>
    <t>【事業内容】</t>
  </si>
  <si>
    <t>　</t>
  </si>
  <si>
    <t>　まちづくりに専任で従事する職員の設置費</t>
    <phoneticPr fontId="2"/>
  </si>
  <si>
    <t>　まちづくり事業に要する経費</t>
    <phoneticPr fontId="2"/>
  </si>
  <si>
    <t>【事業内容】　</t>
    <phoneticPr fontId="2"/>
  </si>
  <si>
    <t>県補助金額</t>
    <rPh sb="0" eb="1">
      <t>ケン</t>
    </rPh>
    <rPh sb="1" eb="3">
      <t>ホジョ</t>
    </rPh>
    <rPh sb="3" eb="4">
      <t>キン</t>
    </rPh>
    <rPh sb="4" eb="5">
      <t>ガク</t>
    </rPh>
    <phoneticPr fontId="2"/>
  </si>
  <si>
    <t>自己負担額</t>
    <rPh sb="0" eb="2">
      <t>ジコ</t>
    </rPh>
    <rPh sb="2" eb="4">
      <t>フタン</t>
    </rPh>
    <rPh sb="4" eb="5">
      <t>ガク</t>
    </rPh>
    <phoneticPr fontId="2"/>
  </si>
  <si>
    <t>【事業内容】　</t>
    <phoneticPr fontId="2"/>
  </si>
  <si>
    <t>① 事務分掌及び組織図　② 青年部・女性部活動推進費の活動明細</t>
    <phoneticPr fontId="2"/>
  </si>
  <si>
    <t>　 （３）</t>
    <phoneticPr fontId="2"/>
  </si>
  <si>
    <t xml:space="preserve">【事業内容（製作物等）】
</t>
    <rPh sb="1" eb="5">
      <t>ジギョウナイヨウ</t>
    </rPh>
    <rPh sb="6" eb="9">
      <t>セイサクブツ</t>
    </rPh>
    <rPh sb="9" eb="10">
      <t>トウ</t>
    </rPh>
    <phoneticPr fontId="2"/>
  </si>
  <si>
    <t>講習会　回、　人</t>
    <rPh sb="0" eb="3">
      <t>コウシュウカイ</t>
    </rPh>
    <rPh sb="4" eb="5">
      <t>カイ</t>
    </rPh>
    <rPh sb="7" eb="8">
      <t>ニン</t>
    </rPh>
    <phoneticPr fontId="2"/>
  </si>
  <si>
    <t>相談　件</t>
    <rPh sb="0" eb="2">
      <t>ソウダン</t>
    </rPh>
    <rPh sb="3" eb="4">
      <t>ケン</t>
    </rPh>
    <phoneticPr fontId="2"/>
  </si>
  <si>
    <t>指導　回</t>
    <rPh sb="0" eb="2">
      <t>シドウ</t>
    </rPh>
    <rPh sb="3" eb="4">
      <t>カイ</t>
    </rPh>
    <phoneticPr fontId="2"/>
  </si>
  <si>
    <t>講習会　回、個別指導　回</t>
    <rPh sb="0" eb="3">
      <t>コウシュウカイ</t>
    </rPh>
    <rPh sb="4" eb="5">
      <t>カイ</t>
    </rPh>
    <rPh sb="6" eb="8">
      <t>コベツ</t>
    </rPh>
    <rPh sb="8" eb="10">
      <t>シドウ</t>
    </rPh>
    <rPh sb="11" eb="12">
      <t>カイ</t>
    </rPh>
    <phoneticPr fontId="2"/>
  </si>
  <si>
    <t>　人、延日数　日
（延指導　回、延対象　人）</t>
    <rPh sb="4" eb="5">
      <t>ヒ</t>
    </rPh>
    <rPh sb="7" eb="8">
      <t>ヒ</t>
    </rPh>
    <phoneticPr fontId="2"/>
  </si>
  <si>
    <t>　人、延月数　月</t>
    <phoneticPr fontId="2"/>
  </si>
  <si>
    <t>　人、延月数　月
（巡回　回、窓口　回）</t>
    <rPh sb="1" eb="2">
      <t>ヒト</t>
    </rPh>
    <rPh sb="3" eb="4">
      <t>エン</t>
    </rPh>
    <rPh sb="4" eb="5">
      <t>ツキ</t>
    </rPh>
    <rPh sb="5" eb="6">
      <t>スウ</t>
    </rPh>
    <rPh sb="7" eb="8">
      <t>ツキ</t>
    </rPh>
    <rPh sb="10" eb="12">
      <t>ジュンカイ</t>
    </rPh>
    <rPh sb="13" eb="14">
      <t>カイ</t>
    </rPh>
    <rPh sb="15" eb="17">
      <t>マドグチ</t>
    </rPh>
    <rPh sb="18" eb="19">
      <t>カイ</t>
    </rPh>
    <phoneticPr fontId="2"/>
  </si>
  <si>
    <t>　人、延月数　月
（巡回　回、窓口　回）</t>
    <phoneticPr fontId="2"/>
  </si>
  <si>
    <t>　人、延月数　月
（延指導　回、延対象　人）</t>
    <rPh sb="1" eb="2">
      <t>ヒト</t>
    </rPh>
    <rPh sb="3" eb="4">
      <t>エン</t>
    </rPh>
    <rPh sb="4" eb="5">
      <t>ツキ</t>
    </rPh>
    <rPh sb="5" eb="6">
      <t>スウ</t>
    </rPh>
    <rPh sb="7" eb="8">
      <t>ツキ</t>
    </rPh>
    <rPh sb="10" eb="11">
      <t>ノ</t>
    </rPh>
    <rPh sb="11" eb="13">
      <t>シドウ</t>
    </rPh>
    <rPh sb="14" eb="15">
      <t>カイ</t>
    </rPh>
    <rPh sb="16" eb="17">
      <t>ノ</t>
    </rPh>
    <rPh sb="17" eb="19">
      <t>タイショウ</t>
    </rPh>
    <rPh sb="20" eb="21">
      <t>ヒト</t>
    </rPh>
    <phoneticPr fontId="2"/>
  </si>
  <si>
    <t>市補助金額</t>
    <rPh sb="0" eb="1">
      <t>シ</t>
    </rPh>
    <rPh sb="1" eb="2">
      <t>ホ</t>
    </rPh>
    <rPh sb="2" eb="3">
      <t>スケ</t>
    </rPh>
    <rPh sb="3" eb="4">
      <t>カネ</t>
    </rPh>
    <rPh sb="4" eb="5">
      <t>ガク</t>
    </rPh>
    <phoneticPr fontId="2"/>
  </si>
  <si>
    <t>会　員　数</t>
    <rPh sb="0" eb="1">
      <t>カイ</t>
    </rPh>
    <rPh sb="2" eb="3">
      <t>イン</t>
    </rPh>
    <rPh sb="4" eb="5">
      <t>スウ</t>
    </rPh>
    <phoneticPr fontId="2"/>
  </si>
  <si>
    <t>【事業内容（物品名等）】</t>
    <rPh sb="1" eb="5">
      <t>ジギョウナイヨウ</t>
    </rPh>
    <rPh sb="6" eb="8">
      <t>ブッピン</t>
    </rPh>
    <rPh sb="8" eb="9">
      <t>メイ</t>
    </rPh>
    <rPh sb="9" eb="10">
      <t>トウ</t>
    </rPh>
    <phoneticPr fontId="2"/>
  </si>
  <si>
    <t>【事業内容】　（　人、延月数　月　）</t>
    <rPh sb="1" eb="3">
      <t>ジギョウ</t>
    </rPh>
    <rPh sb="3" eb="5">
      <t>ナイヨウ</t>
    </rPh>
    <phoneticPr fontId="2"/>
  </si>
  <si>
    <t>【事業内容】　（　人、延月数　月　）</t>
    <phoneticPr fontId="2"/>
  </si>
  <si>
    <t>国・県等の補助金【無 ・ 有（補助金名：　　　）】</t>
    <rPh sb="7" eb="8">
      <t>キン</t>
    </rPh>
    <rPh sb="15" eb="19">
      <t>ホジョキンメイ</t>
    </rPh>
    <phoneticPr fontId="2"/>
  </si>
  <si>
    <t>国・県等の補助金【無 ・ 有（補助金名：　　　）】</t>
    <phoneticPr fontId="2"/>
  </si>
  <si>
    <t>国・県等の補助金【無 ・ 有（補助金名：　　　）】
【事業内容】　</t>
    <phoneticPr fontId="2"/>
  </si>
  <si>
    <t>　　</t>
    <phoneticPr fontId="2"/>
  </si>
  <si>
    <t xml:space="preserve"> （３）</t>
    <phoneticPr fontId="2"/>
  </si>
  <si>
    <t>総　　計</t>
    <phoneticPr fontId="2"/>
  </si>
  <si>
    <t>総　　計</t>
    <phoneticPr fontId="2"/>
  </si>
  <si>
    <t>２人、延月数２４月
（巡回３００回、窓口３５０回）</t>
    <rPh sb="1" eb="2">
      <t>ヒト</t>
    </rPh>
    <rPh sb="3" eb="4">
      <t>エン</t>
    </rPh>
    <rPh sb="4" eb="5">
      <t>ツキ</t>
    </rPh>
    <rPh sb="5" eb="6">
      <t>スウ</t>
    </rPh>
    <rPh sb="8" eb="9">
      <t>ツキ</t>
    </rPh>
    <rPh sb="11" eb="13">
      <t>ジュンカイ</t>
    </rPh>
    <rPh sb="16" eb="17">
      <t>カイ</t>
    </rPh>
    <rPh sb="18" eb="20">
      <t>マドグチ</t>
    </rPh>
    <rPh sb="23" eb="24">
      <t>カイ</t>
    </rPh>
    <phoneticPr fontId="2"/>
  </si>
  <si>
    <t>１人、延月数１２月
（巡回５回、窓口５回）</t>
    <phoneticPr fontId="2"/>
  </si>
  <si>
    <t>１人、延月数１２月
（延指導４５０回、延対象４５人）</t>
    <rPh sb="1" eb="2">
      <t>ヒト</t>
    </rPh>
    <rPh sb="3" eb="4">
      <t>エン</t>
    </rPh>
    <rPh sb="4" eb="5">
      <t>ツキ</t>
    </rPh>
    <rPh sb="5" eb="6">
      <t>スウ</t>
    </rPh>
    <rPh sb="8" eb="9">
      <t>ツキ</t>
    </rPh>
    <rPh sb="11" eb="12">
      <t>ノ</t>
    </rPh>
    <rPh sb="12" eb="14">
      <t>シドウ</t>
    </rPh>
    <rPh sb="17" eb="18">
      <t>カイ</t>
    </rPh>
    <rPh sb="19" eb="20">
      <t>ノ</t>
    </rPh>
    <rPh sb="20" eb="22">
      <t>タイショウ</t>
    </rPh>
    <rPh sb="24" eb="25">
      <t>ヒト</t>
    </rPh>
    <phoneticPr fontId="2"/>
  </si>
  <si>
    <t>１人、延月数１２月</t>
    <phoneticPr fontId="2"/>
  </si>
  <si>
    <t>１人、延日数１４０日
（延指導１７０回、延対象１７人）</t>
    <rPh sb="4" eb="5">
      <t>ヒ</t>
    </rPh>
    <rPh sb="9" eb="10">
      <t>ヒ</t>
    </rPh>
    <phoneticPr fontId="2"/>
  </si>
  <si>
    <r>
      <t xml:space="preserve">【事業内容（物品名等）】
</t>
    </r>
    <r>
      <rPr>
        <sz val="12"/>
        <color rgb="FFFF0000"/>
        <rFont val="メイリオ"/>
        <family val="3"/>
        <charset val="128"/>
      </rPr>
      <t>事務消耗品、新聞代、切手代、○○、・・・</t>
    </r>
    <rPh sb="1" eb="5">
      <t>ジギョウナイヨウ</t>
    </rPh>
    <rPh sb="6" eb="8">
      <t>ブッピン</t>
    </rPh>
    <rPh sb="8" eb="9">
      <t>メイ</t>
    </rPh>
    <rPh sb="9" eb="10">
      <t>トウ</t>
    </rPh>
    <rPh sb="13" eb="18">
      <t>ジムショウモウヒン</t>
    </rPh>
    <rPh sb="19" eb="22">
      <t>シンブンダイ</t>
    </rPh>
    <rPh sb="23" eb="26">
      <t>キッテダイ</t>
    </rPh>
    <phoneticPr fontId="2"/>
  </si>
  <si>
    <t>講習会３回、個別指導３回</t>
    <rPh sb="0" eb="3">
      <t>コウシュウカイ</t>
    </rPh>
    <rPh sb="4" eb="5">
      <t>カイ</t>
    </rPh>
    <rPh sb="6" eb="8">
      <t>コベツ</t>
    </rPh>
    <rPh sb="8" eb="10">
      <t>シドウ</t>
    </rPh>
    <rPh sb="11" eb="12">
      <t>カイ</t>
    </rPh>
    <phoneticPr fontId="2"/>
  </si>
  <si>
    <t>指導１５回</t>
    <rPh sb="0" eb="2">
      <t>シドウ</t>
    </rPh>
    <rPh sb="4" eb="5">
      <t>カイ</t>
    </rPh>
    <phoneticPr fontId="2"/>
  </si>
  <si>
    <r>
      <t xml:space="preserve">【事業内容（製作物等）】
</t>
    </r>
    <r>
      <rPr>
        <sz val="12"/>
        <color rgb="FFFF0000"/>
        <rFont val="メイリオ"/>
        <family val="3"/>
        <charset val="128"/>
      </rPr>
      <t>パンフレット１０枚、ポスター６枚、○○１０枚、・・・</t>
    </r>
    <rPh sb="1" eb="5">
      <t>ジギョウナイヨウ</t>
    </rPh>
    <rPh sb="6" eb="9">
      <t>セイサクブツ</t>
    </rPh>
    <rPh sb="9" eb="10">
      <t>トウ</t>
    </rPh>
    <rPh sb="21" eb="22">
      <t>マイ</t>
    </rPh>
    <rPh sb="28" eb="29">
      <t>マイ</t>
    </rPh>
    <rPh sb="34" eb="35">
      <t>マイ</t>
    </rPh>
    <phoneticPr fontId="2"/>
  </si>
  <si>
    <t>相談５件</t>
    <rPh sb="0" eb="2">
      <t>ソウダン</t>
    </rPh>
    <rPh sb="3" eb="4">
      <t>ケン</t>
    </rPh>
    <phoneticPr fontId="2"/>
  </si>
  <si>
    <t>講習会１回、１５人</t>
    <rPh sb="0" eb="3">
      <t>コウシュウカイ</t>
    </rPh>
    <rPh sb="4" eb="5">
      <t>カイ</t>
    </rPh>
    <rPh sb="8" eb="9">
      <t>ニン</t>
    </rPh>
    <phoneticPr fontId="2"/>
  </si>
  <si>
    <r>
      <t>【事業内容】　　</t>
    </r>
    <r>
      <rPr>
        <sz val="12"/>
        <color rgb="FFFF0000"/>
        <rFont val="メイリオ"/>
        <family val="3"/>
        <charset val="128"/>
      </rPr>
      <t>青年部１５人</t>
    </r>
    <rPh sb="8" eb="10">
      <t>セイネン</t>
    </rPh>
    <rPh sb="10" eb="11">
      <t>ブ</t>
    </rPh>
    <rPh sb="13" eb="14">
      <t>ニン</t>
    </rPh>
    <phoneticPr fontId="2"/>
  </si>
  <si>
    <r>
      <t>【事業内容】　　</t>
    </r>
    <r>
      <rPr>
        <sz val="12"/>
        <color rgb="FFFF0000"/>
        <rFont val="メイリオ"/>
        <family val="3"/>
        <charset val="128"/>
      </rPr>
      <t>女性部３０人</t>
    </r>
    <rPh sb="8" eb="10">
      <t>ジョセイ</t>
    </rPh>
    <rPh sb="10" eb="11">
      <t>ブ</t>
    </rPh>
    <phoneticPr fontId="2"/>
  </si>
  <si>
    <t>【事業内容】　　青年部　人</t>
    <rPh sb="8" eb="10">
      <t>セイネン</t>
    </rPh>
    <rPh sb="10" eb="11">
      <t>ブ</t>
    </rPh>
    <rPh sb="12" eb="13">
      <t>ニン</t>
    </rPh>
    <phoneticPr fontId="2"/>
  </si>
  <si>
    <t>【事業内容】　　女性部　人</t>
    <rPh sb="8" eb="10">
      <t>ジョセイ</t>
    </rPh>
    <rPh sb="10" eb="11">
      <t>ブ</t>
    </rPh>
    <phoneticPr fontId="2"/>
  </si>
  <si>
    <t>・○○市へ視察を行った。詳細は、別添の復命書を参照。</t>
    <rPh sb="3" eb="4">
      <t>シ</t>
    </rPh>
    <rPh sb="5" eb="7">
      <t>シサツ</t>
    </rPh>
    <rPh sb="8" eb="9">
      <t>オコナ</t>
    </rPh>
    <rPh sb="12" eb="14">
      <t>ショウサイ</t>
    </rPh>
    <rPh sb="16" eb="18">
      <t>ベッテン</t>
    </rPh>
    <rPh sb="19" eb="22">
      <t>フクメイショ</t>
    </rPh>
    <rPh sb="23" eb="25">
      <t>サンショウ</t>
    </rPh>
    <phoneticPr fontId="2"/>
  </si>
  <si>
    <t>特産品開発事業、後継者育成セミナー、○○事業
※主な取組を箇条書き</t>
    <rPh sb="0" eb="5">
      <t>トクサンヒンカイハツ</t>
    </rPh>
    <rPh sb="5" eb="7">
      <t>ジギョウ</t>
    </rPh>
    <rPh sb="8" eb="11">
      <t>コウケイシャ</t>
    </rPh>
    <rPh sb="11" eb="13">
      <t>イクセイ</t>
    </rPh>
    <rPh sb="20" eb="22">
      <t>ジギョウ</t>
    </rPh>
    <phoneticPr fontId="2"/>
  </si>
  <si>
    <t>先進地視察（○○市）、○○事業
※主な取組を箇条書き</t>
    <rPh sb="0" eb="5">
      <t>センシンチシサツ</t>
    </rPh>
    <rPh sb="8" eb="9">
      <t>シ</t>
    </rPh>
    <rPh sb="13" eb="15">
      <t>ジギョウ</t>
    </rPh>
    <phoneticPr fontId="2"/>
  </si>
  <si>
    <t>・空調機器の更新（２台）
・館入口の整備（スロープの設置、自動扉への改修）</t>
    <rPh sb="1" eb="5">
      <t>クウチョウキキ</t>
    </rPh>
    <rPh sb="6" eb="8">
      <t>コウシン</t>
    </rPh>
    <rPh sb="10" eb="11">
      <t>ダイ</t>
    </rPh>
    <rPh sb="14" eb="15">
      <t>ヤカタ</t>
    </rPh>
    <rPh sb="15" eb="17">
      <t>イリグチ</t>
    </rPh>
    <rPh sb="18" eb="20">
      <t>セイビ</t>
    </rPh>
    <rPh sb="26" eb="28">
      <t>セッチ</t>
    </rPh>
    <rPh sb="29" eb="32">
      <t>ジドウトビラ</t>
    </rPh>
    <rPh sb="34" eb="36">
      <t>カイシュウ</t>
    </rPh>
    <phoneticPr fontId="2"/>
  </si>
  <si>
    <t>購入台数１台（車種：○○）
借上台数２台（車種：▲▲、××）</t>
    <phoneticPr fontId="2"/>
  </si>
  <si>
    <r>
      <t>国・県等の補助金【</t>
    </r>
    <r>
      <rPr>
        <sz val="12"/>
        <color rgb="FFFF0000"/>
        <rFont val="メイリオ"/>
        <family val="3"/>
        <charset val="128"/>
      </rPr>
      <t>有（補助金名：愛知県○○補助金）</t>
    </r>
    <r>
      <rPr>
        <sz val="12"/>
        <color theme="1"/>
        <rFont val="メイリオ"/>
        <family val="3"/>
        <charset val="128"/>
      </rPr>
      <t xml:space="preserve">】
【事業内容】
</t>
    </r>
    <r>
      <rPr>
        <sz val="12"/>
        <color rgb="FFFF0000"/>
        <rFont val="メイリオ"/>
        <family val="3"/>
        <charset val="128"/>
      </rPr>
      <t>○○に関する相談を行うため、月２回専門家窓口を設置する。</t>
    </r>
    <rPh sb="16" eb="19">
      <t>アイチケン</t>
    </rPh>
    <rPh sb="21" eb="24">
      <t>ホジョキン</t>
    </rPh>
    <rPh sb="37" eb="38">
      <t>カン</t>
    </rPh>
    <rPh sb="40" eb="42">
      <t>ソウダン</t>
    </rPh>
    <rPh sb="43" eb="44">
      <t>オコナ</t>
    </rPh>
    <rPh sb="48" eb="49">
      <t>ツキ</t>
    </rPh>
    <rPh sb="50" eb="51">
      <t>カイ</t>
    </rPh>
    <rPh sb="51" eb="54">
      <t>センモンカ</t>
    </rPh>
    <rPh sb="54" eb="56">
      <t>マドグチ</t>
    </rPh>
    <rPh sb="57" eb="59">
      <t>セッチ</t>
    </rPh>
    <phoneticPr fontId="2"/>
  </si>
  <si>
    <r>
      <t>【事業名】</t>
    </r>
    <r>
      <rPr>
        <sz val="12"/>
        <color rgb="FFFF0000"/>
        <rFont val="メイリオ"/>
        <family val="3"/>
        <charset val="128"/>
      </rPr>
      <t>××事業</t>
    </r>
    <rPh sb="1" eb="4">
      <t>ジギョウメイ</t>
    </rPh>
    <rPh sb="7" eb="9">
      <t>ジギョウ</t>
    </rPh>
    <phoneticPr fontId="2"/>
  </si>
  <si>
    <r>
      <t>国・県等の補助金【</t>
    </r>
    <r>
      <rPr>
        <sz val="12"/>
        <color rgb="FFFF0000"/>
        <rFont val="メイリオ"/>
        <family val="3"/>
        <charset val="128"/>
      </rPr>
      <t>無</t>
    </r>
    <r>
      <rPr>
        <sz val="12"/>
        <color theme="1"/>
        <rFont val="メイリオ"/>
        <family val="3"/>
        <charset val="128"/>
      </rPr>
      <t xml:space="preserve">】
【事業内容】
</t>
    </r>
    <r>
      <rPr>
        <sz val="12"/>
        <color rgb="FFFF0000"/>
        <rFont val="メイリオ"/>
        <family val="3"/>
        <charset val="128"/>
      </rPr>
      <t>○○について・・・・</t>
    </r>
    <phoneticPr fontId="2"/>
  </si>
  <si>
    <r>
      <t>国・県等の補助金【</t>
    </r>
    <r>
      <rPr>
        <sz val="12"/>
        <color rgb="FFFF0000"/>
        <rFont val="メイリオ"/>
        <family val="3"/>
        <charset val="128"/>
      </rPr>
      <t>無</t>
    </r>
    <r>
      <rPr>
        <sz val="12"/>
        <color theme="1"/>
        <rFont val="メイリオ"/>
        <family val="3"/>
        <charset val="128"/>
      </rPr>
      <t xml:space="preserve">】
【事業成果】
</t>
    </r>
    <r>
      <rPr>
        <sz val="12"/>
        <color rgb="FFFF0000"/>
        <rFont val="メイリオ"/>
        <family val="3"/>
        <charset val="128"/>
      </rPr>
      <t>○○を実施し、・・・</t>
    </r>
    <rPh sb="15" eb="17">
      <t>セイカ</t>
    </rPh>
    <rPh sb="22" eb="24">
      <t>ジッシ</t>
    </rPh>
    <phoneticPr fontId="2"/>
  </si>
  <si>
    <t>様式第5号－２指（第11条関係）</t>
    <phoneticPr fontId="2"/>
  </si>
  <si>
    <t>様式第7号－２指（第13条関係）</t>
    <phoneticPr fontId="2"/>
  </si>
  <si>
    <t xml:space="preserve">【事業実績（製作物等）】
</t>
    <rPh sb="1" eb="3">
      <t>ジギョウ</t>
    </rPh>
    <rPh sb="3" eb="5">
      <t>ジッセキ</t>
    </rPh>
    <rPh sb="6" eb="9">
      <t>セイサクブツ</t>
    </rPh>
    <rPh sb="9" eb="10">
      <t>トウ</t>
    </rPh>
    <phoneticPr fontId="2"/>
  </si>
  <si>
    <t>【事業実績・成果】　　青年部　人</t>
    <rPh sb="3" eb="5">
      <t>ジッセキ</t>
    </rPh>
    <rPh sb="6" eb="8">
      <t>セイカ</t>
    </rPh>
    <rPh sb="11" eb="13">
      <t>セイネン</t>
    </rPh>
    <rPh sb="13" eb="14">
      <t>ブ</t>
    </rPh>
    <rPh sb="15" eb="16">
      <t>ニン</t>
    </rPh>
    <phoneticPr fontId="2"/>
  </si>
  <si>
    <t>【事業実績・成果】　　女性部　人</t>
    <rPh sb="11" eb="13">
      <t>ジョセイ</t>
    </rPh>
    <rPh sb="13" eb="14">
      <t>ブ</t>
    </rPh>
    <phoneticPr fontId="2"/>
  </si>
  <si>
    <t>【事業実績・成果】　（　人、延月数　月　）</t>
    <rPh sb="1" eb="3">
      <t>ジギョウ</t>
    </rPh>
    <rPh sb="3" eb="5">
      <t>ジッセキ</t>
    </rPh>
    <rPh sb="6" eb="8">
      <t>セイカ</t>
    </rPh>
    <phoneticPr fontId="2"/>
  </si>
  <si>
    <t>【事業実績・成果】</t>
    <rPh sb="1" eb="3">
      <t>ジギョウ</t>
    </rPh>
    <rPh sb="3" eb="5">
      <t>ジッセキ</t>
    </rPh>
    <rPh sb="6" eb="8">
      <t>セイカ</t>
    </rPh>
    <phoneticPr fontId="2"/>
  </si>
  <si>
    <t>【事業実績・成果】</t>
    <rPh sb="3" eb="5">
      <t>ジッセキ</t>
    </rPh>
    <phoneticPr fontId="2"/>
  </si>
  <si>
    <t>【事業実績（物品名等）】</t>
    <rPh sb="1" eb="3">
      <t>ジギョウ</t>
    </rPh>
    <rPh sb="3" eb="5">
      <t>ジッセキ</t>
    </rPh>
    <rPh sb="6" eb="8">
      <t>ブッピン</t>
    </rPh>
    <rPh sb="8" eb="9">
      <t>メイ</t>
    </rPh>
    <rPh sb="9" eb="10">
      <t>トウ</t>
    </rPh>
    <phoneticPr fontId="2"/>
  </si>
  <si>
    <t>【事業実績】</t>
    <rPh sb="3" eb="5">
      <t>ジッセキ</t>
    </rPh>
    <phoneticPr fontId="2"/>
  </si>
  <si>
    <t xml:space="preserve">【事業実績・成果】
</t>
    <rPh sb="3" eb="5">
      <t>ジッセキ</t>
    </rPh>
    <phoneticPr fontId="2"/>
  </si>
  <si>
    <t xml:space="preserve">国・県等の補助金【無 ・ 有（補助金名：　　　）】
【事業実績・成果】
</t>
    <phoneticPr fontId="2"/>
  </si>
  <si>
    <t>【事業実績・成果】</t>
    <rPh sb="3" eb="5">
      <t>ジッセキ</t>
    </rPh>
    <rPh sb="6" eb="8">
      <t>セイカ</t>
    </rPh>
    <phoneticPr fontId="2"/>
  </si>
  <si>
    <t>補 助 事 業 の 区 分</t>
    <rPh sb="0" eb="1">
      <t>ホ</t>
    </rPh>
    <rPh sb="2" eb="3">
      <t>スケ</t>
    </rPh>
    <rPh sb="4" eb="5">
      <t>コト</t>
    </rPh>
    <rPh sb="6" eb="7">
      <t>ギョウ</t>
    </rPh>
    <rPh sb="10" eb="11">
      <t>ク</t>
    </rPh>
    <rPh sb="12" eb="13">
      <t>ブン</t>
    </rPh>
    <phoneticPr fontId="2"/>
  </si>
  <si>
    <t>事 業 計 画 ・ 積 算 等</t>
    <rPh sb="0" eb="1">
      <t>コト</t>
    </rPh>
    <rPh sb="2" eb="3">
      <t>ギョウ</t>
    </rPh>
    <rPh sb="4" eb="5">
      <t>ケイ</t>
    </rPh>
    <rPh sb="6" eb="7">
      <t>ガ</t>
    </rPh>
    <rPh sb="10" eb="11">
      <t>セキ</t>
    </rPh>
    <rPh sb="12" eb="13">
      <t>サン</t>
    </rPh>
    <rPh sb="14" eb="15">
      <t>トウ</t>
    </rPh>
    <phoneticPr fontId="2"/>
  </si>
  <si>
    <t>変 更 事 業 計 画 ・ 積 算 等</t>
    <rPh sb="0" eb="1">
      <t>ヘン</t>
    </rPh>
    <rPh sb="2" eb="3">
      <t>サラ</t>
    </rPh>
    <rPh sb="4" eb="5">
      <t>コト</t>
    </rPh>
    <rPh sb="6" eb="7">
      <t>ギョウ</t>
    </rPh>
    <rPh sb="8" eb="9">
      <t>ケイ</t>
    </rPh>
    <rPh sb="10" eb="11">
      <t>ガ</t>
    </rPh>
    <rPh sb="14" eb="15">
      <t>セキ</t>
    </rPh>
    <rPh sb="16" eb="17">
      <t>サン</t>
    </rPh>
    <rPh sb="18" eb="19">
      <t>トウ</t>
    </rPh>
    <phoneticPr fontId="2"/>
  </si>
  <si>
    <t>補助対象事業費</t>
    <rPh sb="0" eb="2">
      <t>ホジョ</t>
    </rPh>
    <rPh sb="2" eb="4">
      <t>タイショウ</t>
    </rPh>
    <rPh sb="4" eb="7">
      <t>ジギョウヒ</t>
    </rPh>
    <phoneticPr fontId="2"/>
  </si>
  <si>
    <t>補助対象事業費</t>
    <rPh sb="0" eb="4">
      <t>ホジョタイショウ</t>
    </rPh>
    <rPh sb="4" eb="7">
      <t>ジギョウヒ</t>
    </rPh>
    <phoneticPr fontId="2"/>
  </si>
  <si>
    <t>　事務合理化事業</t>
    <rPh sb="1" eb="3">
      <t>ジム</t>
    </rPh>
    <rPh sb="3" eb="6">
      <t>ゴウリカ</t>
    </rPh>
    <rPh sb="6" eb="8">
      <t>ジギョウ</t>
    </rPh>
    <phoneticPr fontId="2"/>
  </si>
  <si>
    <r>
      <t xml:space="preserve">【事業実績（物品名等）】
</t>
    </r>
    <r>
      <rPr>
        <sz val="12"/>
        <color rgb="FFFF0000"/>
        <rFont val="メイリオ"/>
        <family val="3"/>
        <charset val="128"/>
      </rPr>
      <t>事務消耗品、新聞代、切手代、○○、・・・</t>
    </r>
    <rPh sb="1" eb="3">
      <t>ジギョウ</t>
    </rPh>
    <rPh sb="3" eb="5">
      <t>ジッセキ</t>
    </rPh>
    <rPh sb="6" eb="8">
      <t>ブッピン</t>
    </rPh>
    <rPh sb="8" eb="9">
      <t>メイ</t>
    </rPh>
    <rPh sb="9" eb="10">
      <t>トウ</t>
    </rPh>
    <rPh sb="13" eb="18">
      <t>ジムショウモウヒン</t>
    </rPh>
    <rPh sb="19" eb="22">
      <t>シンブンダイ</t>
    </rPh>
    <rPh sb="23" eb="26">
      <t>キッテダイ</t>
    </rPh>
    <phoneticPr fontId="2"/>
  </si>
  <si>
    <r>
      <t xml:space="preserve">【事業実績（製作物等）】
</t>
    </r>
    <r>
      <rPr>
        <sz val="12"/>
        <color rgb="FFFF0000"/>
        <rFont val="メイリオ"/>
        <family val="3"/>
        <charset val="128"/>
      </rPr>
      <t>パンフレット１０枚、ポスター６枚、○○１０枚、・・・</t>
    </r>
    <rPh sb="1" eb="3">
      <t>ジギョウ</t>
    </rPh>
    <rPh sb="3" eb="5">
      <t>ジッセキ</t>
    </rPh>
    <rPh sb="6" eb="9">
      <t>セイサクブツ</t>
    </rPh>
    <rPh sb="9" eb="10">
      <t>トウ</t>
    </rPh>
    <rPh sb="21" eb="22">
      <t>マイ</t>
    </rPh>
    <rPh sb="28" eb="29">
      <t>マイ</t>
    </rPh>
    <rPh sb="34" eb="35">
      <t>マイ</t>
    </rPh>
    <phoneticPr fontId="2"/>
  </si>
  <si>
    <r>
      <t>【事業実績・成果】　　</t>
    </r>
    <r>
      <rPr>
        <sz val="12"/>
        <color rgb="FFFF0000"/>
        <rFont val="メイリオ"/>
        <family val="3"/>
        <charset val="128"/>
      </rPr>
      <t>青年部１５人</t>
    </r>
    <rPh sb="3" eb="5">
      <t>ジッセキ</t>
    </rPh>
    <rPh sb="6" eb="8">
      <t>セイカ</t>
    </rPh>
    <rPh sb="11" eb="13">
      <t>セイネン</t>
    </rPh>
    <rPh sb="13" eb="14">
      <t>ブ</t>
    </rPh>
    <rPh sb="16" eb="17">
      <t>ニン</t>
    </rPh>
    <phoneticPr fontId="2"/>
  </si>
  <si>
    <r>
      <rPr>
        <sz val="12"/>
        <color theme="1"/>
        <rFont val="メイリオ"/>
        <family val="3"/>
        <charset val="128"/>
      </rPr>
      <t>【事業実績・成果】　　</t>
    </r>
    <r>
      <rPr>
        <sz val="12"/>
        <color rgb="FFFF0000"/>
        <rFont val="メイリオ"/>
        <family val="3"/>
        <charset val="128"/>
      </rPr>
      <t>女性部３０人</t>
    </r>
    <phoneticPr fontId="2"/>
  </si>
  <si>
    <r>
      <t>【事業内容】</t>
    </r>
    <r>
      <rPr>
        <sz val="12"/>
        <color rgb="FFFF0000"/>
        <rFont val="メイリオ"/>
        <family val="3"/>
        <charset val="128"/>
      </rPr>
      <t>　（２人、延月数２４月　）</t>
    </r>
    <rPh sb="1" eb="3">
      <t>ジギョウ</t>
    </rPh>
    <rPh sb="3" eb="5">
      <t>ナイヨウ</t>
    </rPh>
    <phoneticPr fontId="2"/>
  </si>
  <si>
    <t>中心市街地のにぎわいづくり、ラリーを活かしたまちづくり、○○事業
※主な取組を箇条書き</t>
    <phoneticPr fontId="2"/>
  </si>
  <si>
    <t>・○○と連携して××を行った。</t>
    <phoneticPr fontId="2"/>
  </si>
  <si>
    <r>
      <t>【事業実績・成果】　</t>
    </r>
    <r>
      <rPr>
        <sz val="12"/>
        <color rgb="FFFF0000"/>
        <rFont val="メイリオ"/>
        <family val="3"/>
        <charset val="128"/>
      </rPr>
      <t>（２人、延月数２４月　）</t>
    </r>
    <rPh sb="1" eb="3">
      <t>ジギョウ</t>
    </rPh>
    <rPh sb="3" eb="5">
      <t>ジッセキ</t>
    </rPh>
    <rPh sb="6" eb="8">
      <t>セイカ</t>
    </rPh>
    <phoneticPr fontId="2"/>
  </si>
  <si>
    <t>・地域の特産物である○○を使用した「▲▲パン」を開発した。
・事業承継に詳しい××氏を講師に招き、事業承継セミナーを開催した。</t>
    <rPh sb="58" eb="60">
      <t>カイサイ</t>
    </rPh>
    <phoneticPr fontId="2"/>
  </si>
  <si>
    <t>・相談窓口に係る空調機器を更新した。
・施設をバリアフリー化し、会員の受入れ体制を強化した。</t>
    <rPh sb="1" eb="3">
      <t>ソウダン</t>
    </rPh>
    <rPh sb="3" eb="5">
      <t>マドグチ</t>
    </rPh>
    <rPh sb="6" eb="7">
      <t>カカワ</t>
    </rPh>
    <rPh sb="8" eb="10">
      <t>クウチョウ</t>
    </rPh>
    <rPh sb="10" eb="12">
      <t>キキ</t>
    </rPh>
    <rPh sb="13" eb="15">
      <t>コウシン</t>
    </rPh>
    <rPh sb="20" eb="22">
      <t>シセツ</t>
    </rPh>
    <rPh sb="29" eb="30">
      <t>カ</t>
    </rPh>
    <rPh sb="32" eb="34">
      <t>カイイン</t>
    </rPh>
    <rPh sb="35" eb="37">
      <t>ウケイ</t>
    </rPh>
    <rPh sb="38" eb="40">
      <t>タイセイ</t>
    </rPh>
    <rPh sb="41" eb="43">
      <t>キョウカ</t>
    </rPh>
    <phoneticPr fontId="2"/>
  </si>
  <si>
    <r>
      <t>【事業名】</t>
    </r>
    <r>
      <rPr>
        <sz val="12"/>
        <color rgb="FFFF0000"/>
        <rFont val="メイリオ"/>
        <family val="3"/>
        <charset val="128"/>
      </rPr>
      <t>○○相談事業</t>
    </r>
    <rPh sb="1" eb="4">
      <t>ジギョウメイ</t>
    </rPh>
    <phoneticPr fontId="2"/>
  </si>
  <si>
    <r>
      <t>国・県等の補助金【</t>
    </r>
    <r>
      <rPr>
        <sz val="12"/>
        <color rgb="FFFF0000"/>
        <rFont val="メイリオ"/>
        <family val="3"/>
        <charset val="128"/>
      </rPr>
      <t>有（補助金名：愛知県○○補助金）</t>
    </r>
    <r>
      <rPr>
        <sz val="12"/>
        <color theme="1"/>
        <rFont val="メイリオ"/>
        <family val="3"/>
        <charset val="128"/>
      </rPr>
      <t xml:space="preserve">】
【事業成果】
</t>
    </r>
    <r>
      <rPr>
        <sz val="12"/>
        <color rgb="FFFF0000"/>
        <rFont val="メイリオ"/>
        <family val="3"/>
        <charset val="128"/>
      </rPr>
      <t>専門家相談窓口を○回設置し、延べ○人の事業者に対して指導・助言を行った。</t>
    </r>
    <rPh sb="16" eb="19">
      <t>アイチケン</t>
    </rPh>
    <rPh sb="21" eb="24">
      <t>ホジョキン</t>
    </rPh>
    <rPh sb="30" eb="32">
      <t>セイカ</t>
    </rPh>
    <rPh sb="34" eb="37">
      <t>センモンカ</t>
    </rPh>
    <rPh sb="37" eb="39">
      <t>ソウダン</t>
    </rPh>
    <rPh sb="39" eb="41">
      <t>マドグチ</t>
    </rPh>
    <rPh sb="43" eb="44">
      <t>カイ</t>
    </rPh>
    <rPh sb="44" eb="46">
      <t>セッチ</t>
    </rPh>
    <rPh sb="48" eb="49">
      <t>ノ</t>
    </rPh>
    <rPh sb="51" eb="52">
      <t>ニン</t>
    </rPh>
    <rPh sb="53" eb="56">
      <t>ジギョウシャ</t>
    </rPh>
    <rPh sb="57" eb="58">
      <t>タイ</t>
    </rPh>
    <rPh sb="60" eb="62">
      <t>シドウ</t>
    </rPh>
    <rPh sb="63" eb="65">
      <t>ジョゲン</t>
    </rPh>
    <rPh sb="66" eb="67">
      <t>オコナ</t>
    </rPh>
    <phoneticPr fontId="2"/>
  </si>
  <si>
    <t>【事業実績・成果（購入機器名等）】</t>
    <rPh sb="3" eb="5">
      <t>ジッセキ</t>
    </rPh>
    <rPh sb="6" eb="8">
      <t>セイカ</t>
    </rPh>
    <phoneticPr fontId="2"/>
  </si>
  <si>
    <t>・カラープリンタ購入（１台）　30,000円
・パソコンリース料（５台）　2,000円×12月×5台＝120,000円
・AIサービス使用料　10,000円×6月＝60,000円</t>
    <rPh sb="8" eb="10">
      <t>コウニュウ</t>
    </rPh>
    <rPh sb="12" eb="13">
      <t>ダイ</t>
    </rPh>
    <rPh sb="21" eb="22">
      <t>エン</t>
    </rPh>
    <rPh sb="31" eb="32">
      <t>リョウ</t>
    </rPh>
    <rPh sb="34" eb="35">
      <t>ダイ</t>
    </rPh>
    <rPh sb="42" eb="43">
      <t>エン</t>
    </rPh>
    <rPh sb="46" eb="47">
      <t>ツキ</t>
    </rPh>
    <rPh sb="49" eb="50">
      <t>ダイ</t>
    </rPh>
    <rPh sb="58" eb="59">
      <t>エン</t>
    </rPh>
    <rPh sb="67" eb="70">
      <t>シヨウリョウ</t>
    </rPh>
    <rPh sb="77" eb="78">
      <t>エン</t>
    </rPh>
    <rPh sb="80" eb="81">
      <t>ツキ</t>
    </rPh>
    <rPh sb="88" eb="89">
      <t>エン</t>
    </rPh>
    <phoneticPr fontId="2"/>
  </si>
  <si>
    <t>・カラープリンタ購入（１台）　30,000円
・パソコンリース料（５台）　2,000円×12月×5台＝120,000円
・AIサービス使用料　10,000円×12月＝120,000円
　AI相談窓口を開発し、10月から運用開始。令和8年3月31日時点で延べ310事業者が利用。</t>
    <rPh sb="8" eb="10">
      <t>コウニュウ</t>
    </rPh>
    <rPh sb="12" eb="13">
      <t>ダイ</t>
    </rPh>
    <rPh sb="21" eb="22">
      <t>エン</t>
    </rPh>
    <rPh sb="31" eb="32">
      <t>リョウ</t>
    </rPh>
    <rPh sb="34" eb="35">
      <t>ダイ</t>
    </rPh>
    <rPh sb="42" eb="43">
      <t>エン</t>
    </rPh>
    <rPh sb="46" eb="47">
      <t>ツキ</t>
    </rPh>
    <rPh sb="49" eb="50">
      <t>ダイ</t>
    </rPh>
    <rPh sb="58" eb="59">
      <t>エン</t>
    </rPh>
    <rPh sb="67" eb="70">
      <t>シヨウリョウ</t>
    </rPh>
    <rPh sb="95" eb="99">
      <t>ソウダンマドグチ</t>
    </rPh>
    <rPh sb="100" eb="102">
      <t>カイハツ</t>
    </rPh>
    <rPh sb="106" eb="107">
      <t>ガツ</t>
    </rPh>
    <phoneticPr fontId="2"/>
  </si>
  <si>
    <t>合計（４）（５）（６）（７）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</si>
</sst>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;[Red]\-#,##0\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メイリオ"/>
      <family val="3"/>
      <charset val="128"/>
    </font>
    <font>
      <b/>
      <sz val="12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4"/>
      <name val="メイリオ"/>
      <family val="3"/>
      <charset val="128"/>
    </font>
    <font>
      <sz val="16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sz val="12"/>
      <color rgb="FFFF0000"/>
      <name val="メイリオ"/>
      <family val="3"/>
      <charset val="128"/>
    </font>
    <font>
      <b/>
      <sz val="12"/>
      <color rgb="FFFF0000"/>
      <name val="メイリオ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4.9989318521683403E-2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2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38" fontId="3" fillId="0" borderId="6" xfId="1" applyFont="1" applyBorder="1" applyAlignment="1">
      <alignment horizontal="right"/>
    </xf>
    <xf numFmtId="0" fontId="3" fillId="4" borderId="0" xfId="0" applyFont="1" applyFill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176" fontId="4" fillId="2" borderId="8" xfId="1" applyNumberFormat="1" applyFont="1" applyFill="1" applyBorder="1" applyAlignment="1">
      <alignment horizontal="right" vertical="center"/>
    </xf>
    <xf numFmtId="176" fontId="4" fillId="5" borderId="9" xfId="0" applyNumberFormat="1" applyFont="1" applyFill="1" applyBorder="1" applyAlignment="1">
      <alignment horizontal="right" vertical="center"/>
    </xf>
    <xf numFmtId="38" fontId="3" fillId="0" borderId="10" xfId="1" applyFont="1" applyBorder="1" applyAlignment="1">
      <alignment horizontal="right"/>
    </xf>
    <xf numFmtId="177" fontId="5" fillId="0" borderId="20" xfId="1" applyNumberFormat="1" applyFont="1" applyBorder="1" applyAlignment="1">
      <alignment horizontal="right" vertical="center"/>
    </xf>
    <xf numFmtId="177" fontId="5" fillId="0" borderId="23" xfId="1" applyNumberFormat="1" applyFont="1" applyBorder="1" applyAlignment="1">
      <alignment horizontal="right" vertical="center"/>
    </xf>
    <xf numFmtId="177" fontId="5" fillId="4" borderId="22" xfId="1" applyNumberFormat="1" applyFont="1" applyFill="1" applyBorder="1" applyAlignment="1">
      <alignment horizontal="right" vertical="center"/>
    </xf>
    <xf numFmtId="177" fontId="7" fillId="2" borderId="8" xfId="1" applyNumberFormat="1" applyFont="1" applyFill="1" applyBorder="1" applyAlignment="1">
      <alignment horizontal="right" vertical="center"/>
    </xf>
    <xf numFmtId="177" fontId="5" fillId="0" borderId="27" xfId="1" applyNumberFormat="1" applyFont="1" applyBorder="1" applyAlignment="1">
      <alignment horizontal="right" vertical="center"/>
    </xf>
    <xf numFmtId="177" fontId="5" fillId="0" borderId="22" xfId="1" applyNumberFormat="1" applyFont="1" applyBorder="1" applyAlignment="1">
      <alignment horizontal="right" vertical="center"/>
    </xf>
    <xf numFmtId="177" fontId="5" fillId="0" borderId="16" xfId="1" applyNumberFormat="1" applyFont="1" applyBorder="1" applyAlignment="1">
      <alignment horizontal="right" vertical="center"/>
    </xf>
    <xf numFmtId="177" fontId="5" fillId="0" borderId="14" xfId="1" applyNumberFormat="1" applyFont="1" applyBorder="1" applyAlignment="1">
      <alignment horizontal="right" vertical="center"/>
    </xf>
    <xf numFmtId="177" fontId="7" fillId="0" borderId="8" xfId="1" applyNumberFormat="1" applyFont="1" applyFill="1" applyBorder="1" applyAlignment="1">
      <alignment horizontal="right" vertical="center"/>
    </xf>
    <xf numFmtId="177" fontId="7" fillId="2" borderId="32" xfId="1" applyNumberFormat="1" applyFont="1" applyFill="1" applyBorder="1" applyAlignment="1">
      <alignment horizontal="right" vertical="center"/>
    </xf>
    <xf numFmtId="177" fontId="5" fillId="0" borderId="13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177" fontId="3" fillId="0" borderId="27" xfId="1" applyNumberFormat="1" applyFont="1" applyBorder="1" applyAlignment="1">
      <alignment horizontal="right" vertical="center"/>
    </xf>
    <xf numFmtId="38" fontId="3" fillId="0" borderId="14" xfId="1" applyFont="1" applyBorder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9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4" borderId="17" xfId="0" applyFont="1" applyFill="1" applyBorder="1" applyAlignment="1">
      <alignment horizontal="center" vertical="center" shrinkToFit="1"/>
    </xf>
    <xf numFmtId="0" fontId="5" fillId="4" borderId="22" xfId="0" applyFont="1" applyFill="1" applyBorder="1" applyAlignment="1">
      <alignment horizontal="center" vertical="center" shrinkToFit="1"/>
    </xf>
    <xf numFmtId="0" fontId="5" fillId="4" borderId="24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 shrinkToFit="1"/>
    </xf>
    <xf numFmtId="0" fontId="3" fillId="0" borderId="16" xfId="0" applyFont="1" applyBorder="1" applyAlignment="1">
      <alignment vertical="center"/>
    </xf>
    <xf numFmtId="0" fontId="3" fillId="0" borderId="2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7" fillId="6" borderId="24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177" fontId="7" fillId="6" borderId="22" xfId="1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4" borderId="17" xfId="0" applyFont="1" applyFill="1" applyBorder="1" applyAlignment="1">
      <alignment horizontal="left" vertical="center" wrapText="1"/>
    </xf>
    <xf numFmtId="0" fontId="5" fillId="7" borderId="35" xfId="0" applyFont="1" applyFill="1" applyBorder="1" applyAlignment="1">
      <alignment horizontal="center" vertical="center" shrinkToFit="1"/>
    </xf>
    <xf numFmtId="0" fontId="5" fillId="7" borderId="35" xfId="0" applyFont="1" applyFill="1" applyBorder="1" applyAlignment="1">
      <alignment horizontal="left" vertical="center" wrapText="1"/>
    </xf>
    <xf numFmtId="0" fontId="5" fillId="7" borderId="24" xfId="0" applyFont="1" applyFill="1" applyBorder="1" applyAlignment="1">
      <alignment horizontal="center" vertical="center"/>
    </xf>
    <xf numFmtId="177" fontId="5" fillId="7" borderId="22" xfId="1" applyNumberFormat="1" applyFont="1" applyFill="1" applyBorder="1" applyAlignment="1">
      <alignment horizontal="right" vertical="center"/>
    </xf>
    <xf numFmtId="177" fontId="7" fillId="7" borderId="36" xfId="1" applyNumberFormat="1" applyFont="1" applyFill="1" applyBorder="1" applyAlignment="1">
      <alignment horizontal="right" vertical="center"/>
    </xf>
    <xf numFmtId="177" fontId="7" fillId="6" borderId="17" xfId="1" applyNumberFormat="1" applyFont="1" applyFill="1" applyBorder="1" applyAlignment="1">
      <alignment horizontal="right" vertical="center"/>
    </xf>
    <xf numFmtId="0" fontId="7" fillId="0" borderId="35" xfId="0" applyFont="1" applyBorder="1" applyAlignment="1">
      <alignment vertical="center"/>
    </xf>
    <xf numFmtId="49" fontId="7" fillId="6" borderId="25" xfId="0" applyNumberFormat="1" applyFont="1" applyFill="1" applyBorder="1" applyAlignment="1">
      <alignment horizontal="right" vertical="center"/>
    </xf>
    <xf numFmtId="177" fontId="7" fillId="6" borderId="27" xfId="1" applyNumberFormat="1" applyFont="1" applyFill="1" applyBorder="1" applyAlignment="1">
      <alignment horizontal="right" vertical="center"/>
    </xf>
    <xf numFmtId="177" fontId="7" fillId="6" borderId="16" xfId="1" applyNumberFormat="1" applyFont="1" applyFill="1" applyBorder="1" applyAlignment="1">
      <alignment horizontal="right" vertical="center"/>
    </xf>
    <xf numFmtId="0" fontId="5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 wrapText="1" shrinkToFit="1"/>
    </xf>
    <xf numFmtId="0" fontId="7" fillId="6" borderId="25" xfId="0" applyFont="1" applyFill="1" applyBorder="1" applyAlignment="1">
      <alignment horizontal="right" vertical="center"/>
    </xf>
    <xf numFmtId="0" fontId="7" fillId="0" borderId="53" xfId="0" applyFont="1" applyBorder="1" applyAlignment="1">
      <alignment vertical="center"/>
    </xf>
    <xf numFmtId="0" fontId="5" fillId="0" borderId="53" xfId="0" applyFont="1" applyBorder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0" fontId="7" fillId="7" borderId="35" xfId="0" applyFont="1" applyFill="1" applyBorder="1" applyAlignment="1">
      <alignment vertical="center"/>
    </xf>
    <xf numFmtId="0" fontId="7" fillId="7" borderId="24" xfId="0" applyFont="1" applyFill="1" applyBorder="1" applyAlignment="1">
      <alignment vertical="center"/>
    </xf>
    <xf numFmtId="177" fontId="7" fillId="7" borderId="22" xfId="1" applyNumberFormat="1" applyFont="1" applyFill="1" applyBorder="1" applyAlignment="1">
      <alignment vertical="center"/>
    </xf>
    <xf numFmtId="177" fontId="7" fillId="7" borderId="14" xfId="1" applyNumberFormat="1" applyFont="1" applyFill="1" applyBorder="1" applyAlignment="1">
      <alignment horizontal="right" vertical="center"/>
    </xf>
    <xf numFmtId="176" fontId="4" fillId="8" borderId="8" xfId="1" applyNumberFormat="1" applyFont="1" applyFill="1" applyBorder="1" applyAlignment="1">
      <alignment horizontal="right" vertical="center"/>
    </xf>
    <xf numFmtId="176" fontId="3" fillId="0" borderId="15" xfId="0" applyNumberFormat="1" applyFont="1" applyBorder="1" applyAlignment="1">
      <alignment vertical="center"/>
    </xf>
    <xf numFmtId="176" fontId="3" fillId="0" borderId="14" xfId="0" applyNumberFormat="1" applyFont="1" applyBorder="1" applyAlignment="1">
      <alignment vertical="center"/>
    </xf>
    <xf numFmtId="176" fontId="3" fillId="0" borderId="15" xfId="0" applyNumberFormat="1" applyFont="1" applyBorder="1" applyAlignment="1">
      <alignment vertical="center" wrapText="1"/>
    </xf>
    <xf numFmtId="176" fontId="3" fillId="0" borderId="14" xfId="0" applyNumberFormat="1" applyFont="1" applyBorder="1" applyAlignment="1">
      <alignment vertical="center" wrapText="1"/>
    </xf>
    <xf numFmtId="176" fontId="3" fillId="0" borderId="15" xfId="0" applyNumberFormat="1" applyFont="1" applyBorder="1" applyAlignment="1">
      <alignment vertical="center" shrinkToFit="1"/>
    </xf>
    <xf numFmtId="176" fontId="3" fillId="0" borderId="29" xfId="0" applyNumberFormat="1" applyFont="1" applyBorder="1" applyAlignment="1">
      <alignment vertical="center" shrinkToFit="1"/>
    </xf>
    <xf numFmtId="176" fontId="3" fillId="0" borderId="22" xfId="0" applyNumberFormat="1" applyFont="1" applyBorder="1" applyAlignment="1">
      <alignment vertical="center"/>
    </xf>
    <xf numFmtId="176" fontId="3" fillId="0" borderId="17" xfId="0" applyNumberFormat="1" applyFont="1" applyBorder="1" applyAlignment="1">
      <alignment vertical="center"/>
    </xf>
    <xf numFmtId="176" fontId="3" fillId="0" borderId="13" xfId="0" applyNumberFormat="1" applyFont="1" applyBorder="1" applyAlignment="1">
      <alignment vertical="center"/>
    </xf>
    <xf numFmtId="176" fontId="3" fillId="0" borderId="26" xfId="0" applyNumberFormat="1" applyFont="1" applyBorder="1" applyAlignment="1">
      <alignment vertical="center"/>
    </xf>
    <xf numFmtId="176" fontId="3" fillId="0" borderId="22" xfId="0" applyNumberFormat="1" applyFont="1" applyBorder="1" applyAlignment="1">
      <alignment vertical="center" wrapText="1"/>
    </xf>
    <xf numFmtId="176" fontId="3" fillId="0" borderId="22" xfId="0" applyNumberFormat="1" applyFont="1" applyBorder="1" applyAlignment="1">
      <alignment vertical="center" shrinkToFit="1"/>
    </xf>
    <xf numFmtId="176" fontId="4" fillId="0" borderId="14" xfId="0" applyNumberFormat="1" applyFont="1" applyBorder="1" applyAlignment="1">
      <alignment vertical="center"/>
    </xf>
    <xf numFmtId="176" fontId="4" fillId="0" borderId="36" xfId="0" applyNumberFormat="1" applyFont="1" applyBorder="1" applyAlignment="1">
      <alignment vertical="center"/>
    </xf>
    <xf numFmtId="176" fontId="4" fillId="0" borderId="60" xfId="0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left" vertical="center" shrinkToFit="1"/>
    </xf>
    <xf numFmtId="0" fontId="5" fillId="4" borderId="24" xfId="0" applyFont="1" applyFill="1" applyBorder="1" applyAlignment="1">
      <alignment horizontal="left" vertical="center" wrapText="1" shrinkToFit="1"/>
    </xf>
    <xf numFmtId="0" fontId="5" fillId="7" borderId="35" xfId="0" applyFont="1" applyFill="1" applyBorder="1" applyAlignment="1">
      <alignment horizontal="left" vertical="center" wrapText="1" shrinkToFit="1"/>
    </xf>
    <xf numFmtId="0" fontId="5" fillId="7" borderId="0" xfId="0" applyFont="1" applyFill="1" applyAlignment="1">
      <alignment horizontal="left" vertical="center" shrinkToFit="1"/>
    </xf>
    <xf numFmtId="0" fontId="5" fillId="7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4" borderId="0" xfId="0" applyFont="1" applyFill="1" applyAlignment="1">
      <alignment horizontal="center" vertical="center"/>
    </xf>
    <xf numFmtId="177" fontId="5" fillId="0" borderId="13" xfId="1" applyNumberFormat="1" applyFont="1" applyBorder="1" applyAlignment="1">
      <alignment vertical="center"/>
    </xf>
    <xf numFmtId="177" fontId="5" fillId="0" borderId="26" xfId="1" applyNumberFormat="1" applyFont="1" applyBorder="1" applyAlignment="1">
      <alignment vertical="center"/>
    </xf>
    <xf numFmtId="177" fontId="5" fillId="0" borderId="22" xfId="1" applyNumberFormat="1" applyFont="1" applyBorder="1" applyAlignment="1">
      <alignment vertical="center"/>
    </xf>
    <xf numFmtId="0" fontId="3" fillId="0" borderId="55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 shrinkToFit="1"/>
    </xf>
    <xf numFmtId="0" fontId="3" fillId="0" borderId="24" xfId="0" applyFont="1" applyBorder="1" applyAlignment="1">
      <alignment horizontal="left" vertical="center" wrapText="1" shrinkToFit="1"/>
    </xf>
    <xf numFmtId="0" fontId="3" fillId="0" borderId="56" xfId="0" applyFont="1" applyBorder="1" applyAlignment="1">
      <alignment horizontal="left" vertical="center" shrinkToFit="1"/>
    </xf>
    <xf numFmtId="0" fontId="5" fillId="0" borderId="56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 wrapText="1" shrinkToFit="1"/>
    </xf>
    <xf numFmtId="0" fontId="5" fillId="0" borderId="17" xfId="0" applyFont="1" applyBorder="1" applyAlignment="1">
      <alignment horizontal="left" vertical="center" wrapText="1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22" xfId="0" applyFont="1" applyBorder="1" applyAlignment="1">
      <alignment horizontal="center" vertical="center" wrapText="1" shrinkToFit="1"/>
    </xf>
    <xf numFmtId="0" fontId="3" fillId="0" borderId="55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55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3" fillId="0" borderId="29" xfId="0" applyFont="1" applyBorder="1" applyAlignment="1">
      <alignment vertical="center" wrapText="1"/>
    </xf>
    <xf numFmtId="0" fontId="5" fillId="0" borderId="56" xfId="0" applyFont="1" applyBorder="1" applyAlignment="1">
      <alignment horizontal="center" vertical="center" shrinkToFit="1"/>
    </xf>
    <xf numFmtId="0" fontId="5" fillId="9" borderId="3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 wrapText="1" shrinkToFit="1"/>
    </xf>
    <xf numFmtId="0" fontId="5" fillId="0" borderId="16" xfId="0" applyFont="1" applyBorder="1" applyAlignment="1">
      <alignment horizontal="left" vertical="top" wrapText="1"/>
    </xf>
    <xf numFmtId="38" fontId="5" fillId="0" borderId="6" xfId="1" applyFont="1" applyFill="1" applyBorder="1" applyAlignment="1">
      <alignment horizontal="right"/>
    </xf>
    <xf numFmtId="38" fontId="5" fillId="0" borderId="6" xfId="1" applyFont="1" applyBorder="1" applyAlignment="1">
      <alignment horizontal="right"/>
    </xf>
    <xf numFmtId="38" fontId="5" fillId="0" borderId="5" xfId="1" applyFont="1" applyBorder="1" applyAlignment="1">
      <alignment horizontal="right"/>
    </xf>
    <xf numFmtId="0" fontId="5" fillId="4" borderId="29" xfId="0" applyFont="1" applyFill="1" applyBorder="1" applyAlignment="1">
      <alignment horizontal="center" vertical="center" shrinkToFit="1"/>
    </xf>
    <xf numFmtId="0" fontId="5" fillId="4" borderId="29" xfId="0" applyFont="1" applyFill="1" applyBorder="1" applyAlignment="1">
      <alignment horizontal="left" vertical="center" wrapText="1"/>
    </xf>
    <xf numFmtId="49" fontId="7" fillId="6" borderId="11" xfId="0" applyNumberFormat="1" applyFont="1" applyFill="1" applyBorder="1" applyAlignment="1">
      <alignment horizontal="right" vertical="center"/>
    </xf>
    <xf numFmtId="177" fontId="7" fillId="6" borderId="14" xfId="1" applyNumberFormat="1" applyFont="1" applyFill="1" applyBorder="1" applyAlignment="1">
      <alignment horizontal="right" vertical="center"/>
    </xf>
    <xf numFmtId="177" fontId="7" fillId="2" borderId="68" xfId="1" applyNumberFormat="1" applyFont="1" applyFill="1" applyBorder="1" applyAlignment="1">
      <alignment horizontal="right" vertical="center"/>
    </xf>
    <xf numFmtId="177" fontId="5" fillId="0" borderId="14" xfId="1" applyNumberFormat="1" applyFont="1" applyBorder="1" applyAlignment="1">
      <alignment vertical="center"/>
    </xf>
    <xf numFmtId="38" fontId="5" fillId="0" borderId="57" xfId="1" applyFont="1" applyBorder="1" applyAlignment="1">
      <alignment horizontal="right"/>
    </xf>
    <xf numFmtId="0" fontId="7" fillId="0" borderId="56" xfId="0" applyFont="1" applyBorder="1" applyAlignment="1">
      <alignment horizontal="right" vertical="center"/>
    </xf>
    <xf numFmtId="0" fontId="7" fillId="0" borderId="42" xfId="0" applyFont="1" applyBorder="1" applyAlignment="1">
      <alignment horizontal="right" vertical="center"/>
    </xf>
    <xf numFmtId="177" fontId="7" fillId="0" borderId="12" xfId="1" applyNumberFormat="1" applyFont="1" applyBorder="1" applyAlignment="1">
      <alignment horizontal="right" vertical="center"/>
    </xf>
    <xf numFmtId="177" fontId="7" fillId="3" borderId="58" xfId="1" applyNumberFormat="1" applyFont="1" applyFill="1" applyBorder="1" applyAlignment="1">
      <alignment horizontal="right" vertical="center"/>
    </xf>
    <xf numFmtId="0" fontId="7" fillId="0" borderId="70" xfId="0" applyFont="1" applyBorder="1" applyAlignment="1">
      <alignment vertical="center"/>
    </xf>
    <xf numFmtId="0" fontId="7" fillId="7" borderId="71" xfId="0" applyFont="1" applyFill="1" applyBorder="1" applyAlignment="1">
      <alignment horizontal="right" vertical="center"/>
    </xf>
    <xf numFmtId="177" fontId="7" fillId="7" borderId="30" xfId="1" applyNumberFormat="1" applyFont="1" applyFill="1" applyBorder="1" applyAlignment="1">
      <alignment horizontal="right" vertical="center"/>
    </xf>
    <xf numFmtId="0" fontId="5" fillId="7" borderId="39" xfId="0" applyFont="1" applyFill="1" applyBorder="1" applyAlignment="1">
      <alignment horizontal="left" vertical="center" shrinkToFit="1"/>
    </xf>
    <xf numFmtId="0" fontId="7" fillId="7" borderId="56" xfId="0" applyFont="1" applyFill="1" applyBorder="1" applyAlignment="1">
      <alignment vertical="center"/>
    </xf>
    <xf numFmtId="0" fontId="7" fillId="7" borderId="42" xfId="0" applyFont="1" applyFill="1" applyBorder="1" applyAlignment="1">
      <alignment horizontal="right" vertical="center"/>
    </xf>
    <xf numFmtId="177" fontId="7" fillId="7" borderId="12" xfId="1" applyNumberFormat="1" applyFont="1" applyFill="1" applyBorder="1" applyAlignment="1">
      <alignment horizontal="right" vertical="center"/>
    </xf>
    <xf numFmtId="177" fontId="7" fillId="7" borderId="58" xfId="1" applyNumberFormat="1" applyFont="1" applyFill="1" applyBorder="1" applyAlignment="1">
      <alignment horizontal="right" vertical="center"/>
    </xf>
    <xf numFmtId="49" fontId="7" fillId="7" borderId="18" xfId="0" applyNumberFormat="1" applyFont="1" applyFill="1" applyBorder="1" applyAlignment="1">
      <alignment vertical="center"/>
    </xf>
    <xf numFmtId="177" fontId="7" fillId="7" borderId="15" xfId="1" applyNumberFormat="1" applyFont="1" applyFill="1" applyBorder="1" applyAlignment="1">
      <alignment vertical="center"/>
    </xf>
    <xf numFmtId="38" fontId="5" fillId="0" borderId="10" xfId="1" applyFont="1" applyBorder="1" applyAlignment="1">
      <alignment horizontal="right"/>
    </xf>
    <xf numFmtId="49" fontId="7" fillId="7" borderId="42" xfId="0" applyNumberFormat="1" applyFont="1" applyFill="1" applyBorder="1" applyAlignment="1">
      <alignment horizontal="right" vertical="center"/>
    </xf>
    <xf numFmtId="177" fontId="7" fillId="7" borderId="12" xfId="1" applyNumberFormat="1" applyFont="1" applyFill="1" applyBorder="1" applyAlignment="1">
      <alignment vertical="center"/>
    </xf>
    <xf numFmtId="177" fontId="7" fillId="7" borderId="41" xfId="1" applyNumberFormat="1" applyFont="1" applyFill="1" applyBorder="1" applyAlignment="1">
      <alignment vertical="center"/>
    </xf>
    <xf numFmtId="0" fontId="5" fillId="7" borderId="66" xfId="0" applyFont="1" applyFill="1" applyBorder="1" applyAlignment="1">
      <alignment horizontal="center" vertical="center"/>
    </xf>
    <xf numFmtId="0" fontId="5" fillId="7" borderId="35" xfId="0" applyFont="1" applyFill="1" applyBorder="1" applyAlignment="1">
      <alignment horizontal="center" vertical="center" wrapText="1"/>
    </xf>
    <xf numFmtId="0" fontId="5" fillId="7" borderId="39" xfId="0" applyFont="1" applyFill="1" applyBorder="1" applyAlignment="1">
      <alignment horizontal="center" vertical="center"/>
    </xf>
    <xf numFmtId="0" fontId="5" fillId="7" borderId="56" xfId="0" applyFont="1" applyFill="1" applyBorder="1" applyAlignment="1">
      <alignment horizontal="center" vertical="center" wrapText="1"/>
    </xf>
    <xf numFmtId="0" fontId="5" fillId="7" borderId="56" xfId="0" applyFont="1" applyFill="1" applyBorder="1" applyAlignment="1">
      <alignment horizontal="center" vertical="center"/>
    </xf>
    <xf numFmtId="177" fontId="5" fillId="0" borderId="15" xfId="1" applyNumberFormat="1" applyFont="1" applyBorder="1" applyAlignment="1">
      <alignment vertical="center"/>
    </xf>
    <xf numFmtId="38" fontId="5" fillId="0" borderId="10" xfId="1" applyFont="1" applyFill="1" applyBorder="1" applyAlignment="1">
      <alignment horizontal="right"/>
    </xf>
    <xf numFmtId="0" fontId="7" fillId="4" borderId="56" xfId="0" applyFont="1" applyFill="1" applyBorder="1" applyAlignment="1">
      <alignment horizontal="right" vertical="center" textRotation="91"/>
    </xf>
    <xf numFmtId="0" fontId="7" fillId="0" borderId="56" xfId="0" applyFont="1" applyBorder="1" applyAlignment="1">
      <alignment horizontal="right" vertical="center" shrinkToFit="1"/>
    </xf>
    <xf numFmtId="176" fontId="5" fillId="4" borderId="12" xfId="0" applyNumberFormat="1" applyFont="1" applyFill="1" applyBorder="1" applyAlignment="1">
      <alignment horizontal="right" vertical="center"/>
    </xf>
    <xf numFmtId="176" fontId="5" fillId="4" borderId="42" xfId="0" applyNumberFormat="1" applyFont="1" applyFill="1" applyBorder="1" applyAlignment="1">
      <alignment horizontal="right" vertical="center"/>
    </xf>
    <xf numFmtId="176" fontId="4" fillId="8" borderId="72" xfId="1" applyNumberFormat="1" applyFont="1" applyFill="1" applyBorder="1" applyAlignment="1">
      <alignment horizontal="right" vertical="center"/>
    </xf>
    <xf numFmtId="176" fontId="3" fillId="0" borderId="36" xfId="0" applyNumberFormat="1" applyFont="1" applyBorder="1" applyAlignment="1">
      <alignment vertical="center"/>
    </xf>
    <xf numFmtId="176" fontId="3" fillId="0" borderId="36" xfId="0" applyNumberFormat="1" applyFont="1" applyBorder="1" applyAlignment="1">
      <alignment vertical="center" wrapText="1"/>
    </xf>
    <xf numFmtId="176" fontId="3" fillId="0" borderId="30" xfId="0" applyNumberFormat="1" applyFont="1" applyBorder="1" applyAlignment="1">
      <alignment vertical="center" shrinkToFit="1"/>
    </xf>
    <xf numFmtId="176" fontId="4" fillId="2" borderId="68" xfId="1" applyNumberFormat="1" applyFont="1" applyFill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176" fontId="4" fillId="3" borderId="58" xfId="0" applyNumberFormat="1" applyFont="1" applyFill="1" applyBorder="1" applyAlignment="1">
      <alignment horizontal="right" vertical="center"/>
    </xf>
    <xf numFmtId="176" fontId="3" fillId="0" borderId="30" xfId="0" applyNumberFormat="1" applyFont="1" applyBorder="1" applyAlignment="1">
      <alignment vertical="center"/>
    </xf>
    <xf numFmtId="0" fontId="3" fillId="0" borderId="21" xfId="0" applyFont="1" applyBorder="1" applyAlignment="1">
      <alignment vertical="center" shrinkToFit="1"/>
    </xf>
    <xf numFmtId="0" fontId="5" fillId="0" borderId="55" xfId="0" applyFont="1" applyBorder="1" applyAlignment="1">
      <alignment horizontal="right" vertical="center"/>
    </xf>
    <xf numFmtId="0" fontId="5" fillId="0" borderId="21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176" fontId="4" fillId="0" borderId="15" xfId="0" applyNumberFormat="1" applyFont="1" applyBorder="1" applyAlignment="1">
      <alignment vertical="center"/>
    </xf>
    <xf numFmtId="0" fontId="7" fillId="7" borderId="0" xfId="0" applyFont="1" applyFill="1" applyAlignment="1">
      <alignment vertical="center"/>
    </xf>
    <xf numFmtId="0" fontId="7" fillId="7" borderId="11" xfId="0" applyFont="1" applyFill="1" applyBorder="1" applyAlignment="1">
      <alignment horizontal="right" vertical="center"/>
    </xf>
    <xf numFmtId="0" fontId="5" fillId="4" borderId="40" xfId="0" applyFont="1" applyFill="1" applyBorder="1" applyAlignment="1">
      <alignment horizontal="left" vertical="center" wrapText="1" shrinkToFit="1"/>
    </xf>
    <xf numFmtId="177" fontId="7" fillId="0" borderId="12" xfId="1" applyNumberFormat="1" applyFont="1" applyFill="1" applyBorder="1" applyAlignment="1">
      <alignment horizontal="right" vertical="center"/>
    </xf>
    <xf numFmtId="177" fontId="7" fillId="8" borderId="72" xfId="1" applyNumberFormat="1" applyFont="1" applyFill="1" applyBorder="1" applyAlignment="1">
      <alignment horizontal="right" vertical="center"/>
    </xf>
    <xf numFmtId="0" fontId="4" fillId="4" borderId="56" xfId="0" applyFont="1" applyFill="1" applyBorder="1" applyAlignment="1">
      <alignment horizontal="right" vertical="center" textRotation="91"/>
    </xf>
    <xf numFmtId="0" fontId="4" fillId="0" borderId="56" xfId="0" applyFont="1" applyBorder="1" applyAlignment="1">
      <alignment horizontal="right" vertical="center" shrinkToFit="1"/>
    </xf>
    <xf numFmtId="0" fontId="4" fillId="0" borderId="42" xfId="0" applyFont="1" applyBorder="1" applyAlignment="1">
      <alignment horizontal="right" vertical="center"/>
    </xf>
    <xf numFmtId="176" fontId="4" fillId="4" borderId="42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8" fillId="0" borderId="49" xfId="0" applyFont="1" applyBorder="1" applyAlignment="1">
      <alignment vertical="center"/>
    </xf>
    <xf numFmtId="0" fontId="8" fillId="0" borderId="50" xfId="0" applyFont="1" applyBorder="1" applyAlignment="1">
      <alignment vertical="center"/>
    </xf>
    <xf numFmtId="0" fontId="11" fillId="4" borderId="17" xfId="0" applyFont="1" applyFill="1" applyBorder="1" applyAlignment="1">
      <alignment horizontal="left" vertical="center" wrapText="1"/>
    </xf>
    <xf numFmtId="0" fontId="11" fillId="4" borderId="24" xfId="0" applyFont="1" applyFill="1" applyBorder="1" applyAlignment="1">
      <alignment horizontal="center" vertical="center"/>
    </xf>
    <xf numFmtId="0" fontId="11" fillId="4" borderId="29" xfId="0" applyFont="1" applyFill="1" applyBorder="1" applyAlignment="1">
      <alignment horizontal="left" vertical="center" wrapText="1"/>
    </xf>
    <xf numFmtId="177" fontId="11" fillId="0" borderId="20" xfId="1" applyNumberFormat="1" applyFont="1" applyBorder="1" applyAlignment="1">
      <alignment horizontal="right" vertical="center"/>
    </xf>
    <xf numFmtId="177" fontId="11" fillId="0" borderId="23" xfId="1" applyNumberFormat="1" applyFont="1" applyBorder="1" applyAlignment="1">
      <alignment horizontal="right" vertical="center"/>
    </xf>
    <xf numFmtId="177" fontId="11" fillId="4" borderId="22" xfId="1" applyNumberFormat="1" applyFont="1" applyFill="1" applyBorder="1" applyAlignment="1">
      <alignment horizontal="right" vertical="center"/>
    </xf>
    <xf numFmtId="177" fontId="12" fillId="7" borderId="12" xfId="1" applyNumberFormat="1" applyFont="1" applyFill="1" applyBorder="1" applyAlignment="1">
      <alignment vertical="center"/>
    </xf>
    <xf numFmtId="177" fontId="12" fillId="6" borderId="14" xfId="1" applyNumberFormat="1" applyFont="1" applyFill="1" applyBorder="1" applyAlignment="1">
      <alignment horizontal="right" vertical="center"/>
    </xf>
    <xf numFmtId="177" fontId="11" fillId="0" borderId="27" xfId="1" applyNumberFormat="1" applyFont="1" applyBorder="1" applyAlignment="1">
      <alignment horizontal="right" vertical="center"/>
    </xf>
    <xf numFmtId="177" fontId="11" fillId="0" borderId="13" xfId="1" applyNumberFormat="1" applyFont="1" applyBorder="1" applyAlignment="1">
      <alignment horizontal="right" vertical="center"/>
    </xf>
    <xf numFmtId="177" fontId="11" fillId="0" borderId="22" xfId="1" applyNumberFormat="1" applyFont="1" applyBorder="1" applyAlignment="1">
      <alignment horizontal="right" vertical="center"/>
    </xf>
    <xf numFmtId="177" fontId="12" fillId="6" borderId="27" xfId="1" applyNumberFormat="1" applyFont="1" applyFill="1" applyBorder="1" applyAlignment="1">
      <alignment horizontal="right" vertical="center"/>
    </xf>
    <xf numFmtId="177" fontId="11" fillId="0" borderId="14" xfId="1" applyNumberFormat="1" applyFont="1" applyBorder="1" applyAlignment="1">
      <alignment horizontal="right" vertical="center"/>
    </xf>
    <xf numFmtId="177" fontId="11" fillId="0" borderId="13" xfId="1" applyNumberFormat="1" applyFont="1" applyBorder="1" applyAlignment="1">
      <alignment vertical="center"/>
    </xf>
    <xf numFmtId="176" fontId="11" fillId="0" borderId="14" xfId="0" applyNumberFormat="1" applyFont="1" applyBorder="1" applyAlignment="1">
      <alignment vertical="center"/>
    </xf>
    <xf numFmtId="176" fontId="11" fillId="0" borderId="14" xfId="0" applyNumberFormat="1" applyFont="1" applyBorder="1" applyAlignment="1">
      <alignment vertical="center" wrapText="1"/>
    </xf>
    <xf numFmtId="176" fontId="11" fillId="0" borderId="36" xfId="0" applyNumberFormat="1" applyFont="1" applyBorder="1" applyAlignment="1">
      <alignment vertical="center"/>
    </xf>
    <xf numFmtId="176" fontId="11" fillId="0" borderId="36" xfId="0" applyNumberFormat="1" applyFont="1" applyBorder="1" applyAlignment="1">
      <alignment vertical="center" wrapText="1"/>
    </xf>
    <xf numFmtId="176" fontId="11" fillId="0" borderId="13" xfId="0" applyNumberFormat="1" applyFont="1" applyBorder="1" applyAlignment="1">
      <alignment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textRotation="255"/>
    </xf>
    <xf numFmtId="0" fontId="4" fillId="0" borderId="61" xfId="0" applyFont="1" applyBorder="1" applyAlignment="1">
      <alignment horizontal="center" vertical="center" textRotation="255"/>
    </xf>
    <xf numFmtId="0" fontId="4" fillId="0" borderId="39" xfId="0" applyFont="1" applyBorder="1" applyAlignment="1">
      <alignment horizontal="center" vertical="center" textRotation="255"/>
    </xf>
    <xf numFmtId="0" fontId="8" fillId="0" borderId="62" xfId="0" applyFont="1" applyBorder="1" applyAlignment="1">
      <alignment horizontal="center" vertical="center" textRotation="255"/>
    </xf>
    <xf numFmtId="0" fontId="8" fillId="0" borderId="63" xfId="0" applyFont="1" applyBorder="1" applyAlignment="1">
      <alignment horizontal="center" vertical="center" textRotation="255"/>
    </xf>
    <xf numFmtId="0" fontId="8" fillId="0" borderId="54" xfId="0" applyFont="1" applyBorder="1" applyAlignment="1">
      <alignment horizontal="center" vertical="center" textRotation="255"/>
    </xf>
    <xf numFmtId="0" fontId="3" fillId="0" borderId="37" xfId="0" applyFont="1" applyBorder="1" applyAlignment="1">
      <alignment horizontal="left" vertical="center" wrapText="1"/>
    </xf>
    <xf numFmtId="0" fontId="3" fillId="0" borderId="55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6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 wrapText="1"/>
    </xf>
    <xf numFmtId="0" fontId="3" fillId="0" borderId="66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66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6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66" xfId="0" applyFont="1" applyBorder="1" applyAlignment="1">
      <alignment horizontal="left" vertical="center" shrinkToFit="1"/>
    </xf>
    <xf numFmtId="0" fontId="3" fillId="0" borderId="35" xfId="0" applyFont="1" applyBorder="1" applyAlignment="1">
      <alignment horizontal="left" vertical="center" shrinkToFit="1"/>
    </xf>
    <xf numFmtId="0" fontId="3" fillId="0" borderId="24" xfId="0" applyFont="1" applyBorder="1" applyAlignment="1">
      <alignment horizontal="left" vertical="center" shrinkToFit="1"/>
    </xf>
    <xf numFmtId="0" fontId="3" fillId="0" borderId="59" xfId="0" applyFont="1" applyBorder="1" applyAlignment="1">
      <alignment horizontal="left" vertical="center" shrinkToFit="1"/>
    </xf>
    <xf numFmtId="0" fontId="3" fillId="0" borderId="31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8" fillId="0" borderId="37" xfId="0" applyFont="1" applyBorder="1" applyAlignment="1">
      <alignment horizontal="center" vertical="center" shrinkToFit="1"/>
    </xf>
    <xf numFmtId="0" fontId="8" fillId="0" borderId="55" xfId="0" applyFont="1" applyBorder="1" applyAlignment="1">
      <alignment horizontal="center" vertical="center" shrinkToFit="1"/>
    </xf>
    <xf numFmtId="0" fontId="8" fillId="0" borderId="64" xfId="0" applyFont="1" applyBorder="1" applyAlignment="1">
      <alignment horizontal="center" vertical="center" shrinkToFit="1"/>
    </xf>
    <xf numFmtId="0" fontId="8" fillId="0" borderId="59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6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left" vertical="top"/>
    </xf>
    <xf numFmtId="0" fontId="3" fillId="0" borderId="40" xfId="0" applyFont="1" applyBorder="1" applyAlignment="1">
      <alignment horizontal="left" vertical="top"/>
    </xf>
    <xf numFmtId="0" fontId="3" fillId="0" borderId="26" xfId="0" applyFont="1" applyBorder="1" applyAlignment="1">
      <alignment horizontal="left" vertical="top" wrapText="1" shrinkToFit="1"/>
    </xf>
    <xf numFmtId="0" fontId="3" fillId="0" borderId="40" xfId="0" applyFont="1" applyBorder="1" applyAlignment="1">
      <alignment horizontal="left" vertical="top" wrapText="1" shrinkToFit="1"/>
    </xf>
    <xf numFmtId="0" fontId="3" fillId="0" borderId="26" xfId="0" applyFont="1" applyBorder="1" applyAlignment="1">
      <alignment horizontal="left" vertical="top" wrapText="1"/>
    </xf>
    <xf numFmtId="0" fontId="3" fillId="0" borderId="40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left" vertical="top" wrapText="1" shrinkToFit="1"/>
    </xf>
    <xf numFmtId="0" fontId="5" fillId="0" borderId="40" xfId="0" applyFont="1" applyBorder="1" applyAlignment="1">
      <alignment horizontal="left" vertical="top" wrapText="1" shrinkToFit="1"/>
    </xf>
    <xf numFmtId="0" fontId="5" fillId="0" borderId="16" xfId="0" applyFont="1" applyBorder="1" applyAlignment="1">
      <alignment horizontal="left" vertical="center" wrapText="1" shrinkToFit="1"/>
    </xf>
    <xf numFmtId="0" fontId="5" fillId="0" borderId="25" xfId="0" applyFont="1" applyBorder="1" applyAlignment="1">
      <alignment horizontal="left" vertical="center" wrapText="1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0" fontId="5" fillId="9" borderId="44" xfId="0" applyFont="1" applyFill="1" applyBorder="1" applyAlignment="1">
      <alignment horizontal="center" vertical="center"/>
    </xf>
    <xf numFmtId="0" fontId="5" fillId="9" borderId="45" xfId="0" applyFont="1" applyFill="1" applyBorder="1" applyAlignment="1">
      <alignment horizontal="center" vertical="center"/>
    </xf>
    <xf numFmtId="0" fontId="5" fillId="9" borderId="46" xfId="0" applyFont="1" applyFill="1" applyBorder="1" applyAlignment="1">
      <alignment horizontal="center" vertical="center"/>
    </xf>
    <xf numFmtId="0" fontId="5" fillId="9" borderId="22" xfId="0" applyFont="1" applyFill="1" applyBorder="1" applyAlignment="1">
      <alignment horizontal="center" vertical="center"/>
    </xf>
    <xf numFmtId="0" fontId="5" fillId="9" borderId="12" xfId="0" applyFont="1" applyFill="1" applyBorder="1" applyAlignment="1">
      <alignment horizontal="center" vertical="center"/>
    </xf>
    <xf numFmtId="0" fontId="5" fillId="9" borderId="27" xfId="0" applyFont="1" applyFill="1" applyBorder="1" applyAlignment="1">
      <alignment horizontal="center" vertical="center"/>
    </xf>
    <xf numFmtId="0" fontId="9" fillId="9" borderId="57" xfId="0" applyFont="1" applyFill="1" applyBorder="1" applyAlignment="1">
      <alignment horizontal="center" vertical="center"/>
    </xf>
    <xf numFmtId="0" fontId="9" fillId="9" borderId="58" xfId="0" applyFont="1" applyFill="1" applyBorder="1" applyAlignment="1">
      <alignment horizontal="center" vertical="center"/>
    </xf>
    <xf numFmtId="0" fontId="5" fillId="9" borderId="22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9" borderId="37" xfId="0" applyFont="1" applyFill="1" applyBorder="1" applyAlignment="1">
      <alignment horizontal="center" vertical="center"/>
    </xf>
    <xf numFmtId="0" fontId="5" fillId="9" borderId="55" xfId="0" applyFont="1" applyFill="1" applyBorder="1" applyAlignment="1">
      <alignment horizontal="center" vertical="center"/>
    </xf>
    <xf numFmtId="0" fontId="5" fillId="9" borderId="18" xfId="0" applyFont="1" applyFill="1" applyBorder="1" applyAlignment="1">
      <alignment horizontal="center" vertical="center"/>
    </xf>
    <xf numFmtId="0" fontId="5" fillId="9" borderId="38" xfId="0" applyFont="1" applyFill="1" applyBorder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5" fillId="9" borderId="11" xfId="0" applyFont="1" applyFill="1" applyBorder="1" applyAlignment="1">
      <alignment horizontal="center" vertical="center"/>
    </xf>
    <xf numFmtId="0" fontId="5" fillId="9" borderId="39" xfId="0" applyFont="1" applyFill="1" applyBorder="1" applyAlignment="1">
      <alignment horizontal="center" vertical="center"/>
    </xf>
    <xf numFmtId="0" fontId="5" fillId="9" borderId="56" xfId="0" applyFont="1" applyFill="1" applyBorder="1" applyAlignment="1">
      <alignment horizontal="center" vertical="center"/>
    </xf>
    <xf numFmtId="0" fontId="5" fillId="9" borderId="42" xfId="0" applyFont="1" applyFill="1" applyBorder="1" applyAlignment="1">
      <alignment horizontal="center" vertical="center"/>
    </xf>
    <xf numFmtId="0" fontId="5" fillId="9" borderId="21" xfId="0" applyFont="1" applyFill="1" applyBorder="1" applyAlignment="1">
      <alignment horizontal="center" vertical="center"/>
    </xf>
    <xf numFmtId="0" fontId="5" fillId="9" borderId="29" xfId="0" applyFont="1" applyFill="1" applyBorder="1" applyAlignment="1">
      <alignment horizontal="center" vertical="center"/>
    </xf>
    <xf numFmtId="0" fontId="5" fillId="9" borderId="41" xfId="0" applyFont="1" applyFill="1" applyBorder="1" applyAlignment="1">
      <alignment horizontal="center" vertical="center"/>
    </xf>
    <xf numFmtId="49" fontId="5" fillId="4" borderId="21" xfId="0" applyNumberFormat="1" applyFont="1" applyFill="1" applyBorder="1" applyAlignment="1">
      <alignment horizontal="left" vertical="center"/>
    </xf>
    <xf numFmtId="49" fontId="5" fillId="4" borderId="41" xfId="0" applyNumberFormat="1" applyFont="1" applyFill="1" applyBorder="1" applyAlignment="1">
      <alignment horizontal="left" vertical="center"/>
    </xf>
    <xf numFmtId="0" fontId="5" fillId="0" borderId="16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38" fontId="5" fillId="0" borderId="33" xfId="1" applyFont="1" applyBorder="1" applyAlignment="1">
      <alignment horizontal="center" vertical="center"/>
    </xf>
    <xf numFmtId="38" fontId="5" fillId="0" borderId="34" xfId="1" applyFont="1" applyBorder="1" applyAlignment="1">
      <alignment horizontal="center" vertical="center"/>
    </xf>
    <xf numFmtId="177" fontId="7" fillId="0" borderId="34" xfId="1" applyNumberFormat="1" applyFont="1" applyFill="1" applyBorder="1" applyAlignment="1">
      <alignment horizontal="center" vertical="center"/>
    </xf>
    <xf numFmtId="177" fontId="7" fillId="0" borderId="48" xfId="1" applyNumberFormat="1" applyFont="1" applyFill="1" applyBorder="1" applyAlignment="1">
      <alignment horizontal="center" vertical="center"/>
    </xf>
    <xf numFmtId="0" fontId="3" fillId="0" borderId="59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center" vertical="top" shrinkToFit="1"/>
    </xf>
    <xf numFmtId="0" fontId="3" fillId="0" borderId="43" xfId="0" applyFont="1" applyBorder="1" applyAlignment="1">
      <alignment horizontal="center" vertical="top" shrinkToFit="1"/>
    </xf>
    <xf numFmtId="0" fontId="5" fillId="0" borderId="35" xfId="0" applyFont="1" applyBorder="1" applyAlignment="1">
      <alignment horizontal="left" vertical="center" wrapText="1" shrinkToFit="1"/>
    </xf>
    <xf numFmtId="0" fontId="5" fillId="0" borderId="11" xfId="0" applyFont="1" applyBorder="1" applyAlignment="1">
      <alignment horizontal="left" vertical="center" wrapText="1" shrinkToFit="1"/>
    </xf>
    <xf numFmtId="0" fontId="5" fillId="0" borderId="28" xfId="0" applyFont="1" applyBorder="1" applyAlignment="1">
      <alignment horizontal="left" vertical="center" wrapText="1" shrinkToFit="1"/>
    </xf>
    <xf numFmtId="0" fontId="5" fillId="0" borderId="27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left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73" xfId="0" applyFont="1" applyBorder="1" applyAlignment="1">
      <alignment horizontal="left" vertical="center" shrinkToFit="1"/>
    </xf>
    <xf numFmtId="0" fontId="5" fillId="0" borderId="74" xfId="0" applyFont="1" applyBorder="1" applyAlignment="1">
      <alignment horizontal="left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55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7" fillId="7" borderId="56" xfId="0" applyFont="1" applyFill="1" applyBorder="1" applyAlignment="1">
      <alignment horizontal="right" vertical="center"/>
    </xf>
    <xf numFmtId="0" fontId="7" fillId="7" borderId="42" xfId="0" applyFont="1" applyFill="1" applyBorder="1" applyAlignment="1">
      <alignment horizontal="right" vertical="center"/>
    </xf>
    <xf numFmtId="0" fontId="3" fillId="0" borderId="30" xfId="0" applyFont="1" applyBorder="1" applyAlignment="1">
      <alignment horizontal="left" vertical="top" shrinkToFit="1"/>
    </xf>
    <xf numFmtId="0" fontId="3" fillId="0" borderId="43" xfId="0" applyFont="1" applyBorder="1" applyAlignment="1">
      <alignment horizontal="left" vertical="top" shrinkToFit="1"/>
    </xf>
    <xf numFmtId="0" fontId="3" fillId="0" borderId="59" xfId="0" applyFont="1" applyBorder="1" applyAlignment="1">
      <alignment horizontal="left" vertical="top"/>
    </xf>
    <xf numFmtId="0" fontId="3" fillId="0" borderId="43" xfId="0" applyFont="1" applyBorder="1" applyAlignment="1">
      <alignment horizontal="left" vertical="top"/>
    </xf>
    <xf numFmtId="0" fontId="6" fillId="0" borderId="32" xfId="0" applyFont="1" applyBorder="1" applyAlignment="1">
      <alignment horizontal="center" vertical="center" textRotation="255"/>
    </xf>
    <xf numFmtId="0" fontId="6" fillId="0" borderId="61" xfId="0" applyFont="1" applyBorder="1" applyAlignment="1">
      <alignment horizontal="center" vertical="center" textRotation="255"/>
    </xf>
    <xf numFmtId="0" fontId="6" fillId="0" borderId="39" xfId="0" applyFont="1" applyBorder="1" applyAlignment="1">
      <alignment horizontal="center" vertical="center" textRotation="255"/>
    </xf>
    <xf numFmtId="0" fontId="5" fillId="0" borderId="18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69" xfId="0" applyFont="1" applyBorder="1" applyAlignment="1">
      <alignment horizontal="left" vertical="center" shrinkToFit="1"/>
    </xf>
    <xf numFmtId="0" fontId="5" fillId="0" borderId="59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left" vertical="center" wrapText="1" shrinkToFit="1"/>
    </xf>
    <xf numFmtId="0" fontId="3" fillId="0" borderId="24" xfId="0" applyFont="1" applyBorder="1" applyAlignment="1">
      <alignment horizontal="left" vertical="center" wrapText="1" shrinkToFit="1"/>
    </xf>
    <xf numFmtId="0" fontId="5" fillId="0" borderId="21" xfId="0" applyFont="1" applyBorder="1" applyAlignment="1">
      <alignment horizontal="left" vertical="center" shrinkToFit="1"/>
    </xf>
    <xf numFmtId="0" fontId="5" fillId="0" borderId="17" xfId="0" applyFont="1" applyBorder="1" applyAlignment="1">
      <alignment horizontal="left" vertical="center" shrinkToFit="1"/>
    </xf>
    <xf numFmtId="0" fontId="5" fillId="0" borderId="24" xfId="0" applyFont="1" applyBorder="1" applyAlignment="1">
      <alignment horizontal="left" vertical="center" shrinkToFit="1"/>
    </xf>
    <xf numFmtId="0" fontId="5" fillId="0" borderId="40" xfId="0" applyFont="1" applyBorder="1" applyAlignment="1">
      <alignment horizontal="left" vertical="top" shrinkToFit="1"/>
    </xf>
    <xf numFmtId="0" fontId="5" fillId="0" borderId="44" xfId="0" applyFont="1" applyBorder="1" applyAlignment="1">
      <alignment horizontal="left" vertical="center" wrapText="1"/>
    </xf>
    <xf numFmtId="0" fontId="5" fillId="0" borderId="52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top" wrapText="1"/>
    </xf>
    <xf numFmtId="0" fontId="3" fillId="0" borderId="43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 wrapText="1" shrinkToFit="1"/>
    </xf>
    <xf numFmtId="0" fontId="5" fillId="0" borderId="43" xfId="0" applyFont="1" applyBorder="1" applyAlignment="1">
      <alignment horizontal="left" vertical="top" wrapText="1" shrinkToFit="1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5" fillId="0" borderId="29" xfId="0" applyFont="1" applyBorder="1" applyAlignment="1">
      <alignment horizontal="left" vertical="center" shrinkToFit="1"/>
    </xf>
    <xf numFmtId="0" fontId="5" fillId="0" borderId="66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59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5" fillId="0" borderId="66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top" wrapText="1"/>
    </xf>
    <xf numFmtId="0" fontId="5" fillId="0" borderId="40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 wrapText="1"/>
    </xf>
    <xf numFmtId="0" fontId="5" fillId="0" borderId="43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center" wrapText="1" shrinkToFit="1"/>
    </xf>
    <xf numFmtId="0" fontId="5" fillId="0" borderId="24" xfId="0" applyFont="1" applyBorder="1" applyAlignment="1">
      <alignment horizontal="left" vertical="center" wrapText="1" shrinkToFit="1"/>
    </xf>
    <xf numFmtId="0" fontId="3" fillId="0" borderId="30" xfId="0" applyFont="1" applyBorder="1" applyAlignment="1">
      <alignment horizontal="left" vertical="top" wrapText="1"/>
    </xf>
    <xf numFmtId="0" fontId="6" fillId="0" borderId="62" xfId="0" applyFont="1" applyBorder="1" applyAlignment="1">
      <alignment horizontal="center" vertical="center" textRotation="255"/>
    </xf>
    <xf numFmtId="0" fontId="6" fillId="0" borderId="63" xfId="0" applyFont="1" applyBorder="1" applyAlignment="1">
      <alignment horizontal="center" vertical="center" textRotation="255"/>
    </xf>
    <xf numFmtId="0" fontId="6" fillId="0" borderId="54" xfId="0" applyFont="1" applyBorder="1" applyAlignment="1">
      <alignment horizontal="center" vertical="center" textRotation="255"/>
    </xf>
    <xf numFmtId="0" fontId="7" fillId="7" borderId="70" xfId="0" applyFont="1" applyFill="1" applyBorder="1" applyAlignment="1">
      <alignment horizontal="right" vertical="center"/>
    </xf>
    <xf numFmtId="0" fontId="7" fillId="7" borderId="71" xfId="0" applyFont="1" applyFill="1" applyBorder="1" applyAlignment="1">
      <alignment horizontal="right" vertical="center"/>
    </xf>
    <xf numFmtId="0" fontId="7" fillId="0" borderId="56" xfId="0" applyFont="1" applyBorder="1" applyAlignment="1">
      <alignment horizontal="right" vertical="center" shrinkToFit="1"/>
    </xf>
    <xf numFmtId="0" fontId="7" fillId="0" borderId="42" xfId="0" applyFont="1" applyBorder="1" applyAlignment="1">
      <alignment horizontal="right" vertical="center" shrinkToFit="1"/>
    </xf>
    <xf numFmtId="49" fontId="5" fillId="4" borderId="21" xfId="0" applyNumberFormat="1" applyFont="1" applyFill="1" applyBorder="1" applyAlignment="1">
      <alignment horizontal="left" vertical="center" wrapText="1"/>
    </xf>
    <xf numFmtId="49" fontId="5" fillId="4" borderId="41" xfId="0" applyNumberFormat="1" applyFont="1" applyFill="1" applyBorder="1" applyAlignment="1">
      <alignment horizontal="left" vertical="center" wrapText="1"/>
    </xf>
    <xf numFmtId="0" fontId="7" fillId="7" borderId="39" xfId="0" applyFont="1" applyFill="1" applyBorder="1" applyAlignment="1">
      <alignment horizontal="right" vertical="center"/>
    </xf>
    <xf numFmtId="0" fontId="5" fillId="0" borderId="69" xfId="0" applyFont="1" applyBorder="1" applyAlignment="1">
      <alignment horizontal="left" vertical="center" wrapText="1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7" fillId="6" borderId="53" xfId="0" applyFont="1" applyFill="1" applyBorder="1" applyAlignment="1">
      <alignment horizontal="right" vertical="center"/>
    </xf>
    <xf numFmtId="0" fontId="7" fillId="6" borderId="25" xfId="0" applyFont="1" applyFill="1" applyBorder="1" applyAlignment="1">
      <alignment horizontal="right" vertical="center"/>
    </xf>
    <xf numFmtId="0" fontId="5" fillId="0" borderId="24" xfId="0" applyFont="1" applyBorder="1" applyAlignment="1">
      <alignment horizontal="left" vertical="center" wrapText="1"/>
    </xf>
    <xf numFmtId="0" fontId="5" fillId="9" borderId="3" xfId="0" applyFont="1" applyFill="1" applyBorder="1" applyAlignment="1">
      <alignment horizontal="center" vertical="center"/>
    </xf>
    <xf numFmtId="38" fontId="7" fillId="4" borderId="34" xfId="1" applyFont="1" applyFill="1" applyBorder="1" applyAlignment="1">
      <alignment horizontal="center" vertical="center"/>
    </xf>
    <xf numFmtId="38" fontId="7" fillId="4" borderId="48" xfId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9" borderId="19" xfId="0" applyFont="1" applyFill="1" applyBorder="1" applyAlignment="1">
      <alignment horizontal="center" vertical="center"/>
    </xf>
    <xf numFmtId="0" fontId="5" fillId="9" borderId="47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11" fillId="0" borderId="44" xfId="0" applyFont="1" applyBorder="1" applyAlignment="1">
      <alignment horizontal="left" vertical="center" wrapText="1"/>
    </xf>
    <xf numFmtId="0" fontId="11" fillId="0" borderId="52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49" fontId="11" fillId="4" borderId="21" xfId="0" applyNumberFormat="1" applyFont="1" applyFill="1" applyBorder="1" applyAlignment="1">
      <alignment horizontal="left" vertical="center" wrapText="1"/>
    </xf>
    <xf numFmtId="49" fontId="11" fillId="4" borderId="41" xfId="0" applyNumberFormat="1" applyFont="1" applyFill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 shrinkToFit="1"/>
    </xf>
    <xf numFmtId="0" fontId="11" fillId="0" borderId="25" xfId="0" applyFont="1" applyBorder="1" applyAlignment="1">
      <alignment horizontal="left" vertical="center" wrapText="1" shrinkToFit="1"/>
    </xf>
    <xf numFmtId="0" fontId="11" fillId="0" borderId="26" xfId="0" applyFont="1" applyBorder="1" applyAlignment="1">
      <alignment horizontal="left" vertical="top" wrapText="1" shrinkToFit="1"/>
    </xf>
    <xf numFmtId="0" fontId="11" fillId="0" borderId="26" xfId="0" applyFont="1" applyBorder="1" applyAlignment="1">
      <alignment horizontal="left" vertical="top" wrapText="1"/>
    </xf>
    <xf numFmtId="0" fontId="11" fillId="0" borderId="40" xfId="0" applyFont="1" applyBorder="1" applyAlignment="1">
      <alignment horizontal="left" vertical="top" wrapText="1"/>
    </xf>
    <xf numFmtId="0" fontId="5" fillId="0" borderId="37" xfId="0" applyFont="1" applyBorder="1" applyAlignment="1">
      <alignment horizontal="left" vertical="center" shrinkToFit="1"/>
    </xf>
    <xf numFmtId="0" fontId="11" fillId="0" borderId="40" xfId="0" applyFont="1" applyBorder="1" applyAlignment="1">
      <alignment horizontal="left" vertical="top" shrinkToFit="1"/>
    </xf>
    <xf numFmtId="0" fontId="11" fillId="0" borderId="67" xfId="0" applyFont="1" applyBorder="1" applyAlignment="1">
      <alignment horizontal="left" vertical="top" wrapText="1" shrinkToFit="1"/>
    </xf>
    <xf numFmtId="0" fontId="11" fillId="0" borderId="40" xfId="0" applyFont="1" applyBorder="1" applyAlignment="1">
      <alignment horizontal="left" vertical="top" wrapText="1" shrinkToFit="1"/>
    </xf>
    <xf numFmtId="0" fontId="11" fillId="0" borderId="66" xfId="0" applyFont="1" applyBorder="1" applyAlignment="1">
      <alignment horizontal="left" vertical="center" shrinkToFit="1"/>
    </xf>
    <xf numFmtId="0" fontId="11" fillId="0" borderId="24" xfId="0" applyFont="1" applyBorder="1" applyAlignment="1">
      <alignment horizontal="left" vertical="center" shrinkToFit="1"/>
    </xf>
    <xf numFmtId="0" fontId="11" fillId="0" borderId="30" xfId="0" applyFont="1" applyBorder="1" applyAlignment="1">
      <alignment horizontal="left" vertical="top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8"/>
  <sheetViews>
    <sheetView view="pageBreakPreview" zoomScale="60" zoomScaleNormal="70" workbookViewId="0">
      <selection activeCell="F11" sqref="F11"/>
    </sheetView>
  </sheetViews>
  <sheetFormatPr defaultColWidth="9" defaultRowHeight="19.2" x14ac:dyDescent="0.2"/>
  <cols>
    <col min="1" max="1" width="6.6640625" style="3" customWidth="1"/>
    <col min="2" max="2" width="35.5546875" style="3" customWidth="1"/>
    <col min="3" max="3" width="16.6640625" style="44" customWidth="1"/>
    <col min="4" max="4" width="15.5546875" style="45" customWidth="1"/>
    <col min="5" max="5" width="61.109375" style="3" customWidth="1"/>
    <col min="6" max="6" width="22.21875" style="3" customWidth="1"/>
    <col min="7" max="10" width="25.5546875" style="3" customWidth="1"/>
    <col min="11" max="11" width="31.109375" style="3" customWidth="1"/>
    <col min="12" max="16384" width="9" style="3"/>
  </cols>
  <sheetData>
    <row r="1" spans="1:11" ht="24" customHeight="1" x14ac:dyDescent="0.2">
      <c r="A1" s="253" t="s">
        <v>28</v>
      </c>
      <c r="B1" s="253"/>
      <c r="C1" s="254"/>
      <c r="D1" s="254"/>
      <c r="E1" s="254"/>
      <c r="F1" s="254"/>
      <c r="G1" s="254"/>
      <c r="H1" s="254"/>
      <c r="I1" s="254"/>
      <c r="J1" s="28"/>
      <c r="K1" s="29"/>
    </row>
    <row r="2" spans="1:11" ht="30" customHeight="1" thickBot="1" x14ac:dyDescent="0.25">
      <c r="A2" s="265" t="s">
        <v>45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</row>
    <row r="3" spans="1:11" ht="24" customHeight="1" x14ac:dyDescent="0.55000000000000004">
      <c r="B3" s="1" t="s">
        <v>5</v>
      </c>
      <c r="C3" s="2" t="s">
        <v>120</v>
      </c>
      <c r="D3" s="3"/>
      <c r="K3" s="27"/>
    </row>
    <row r="4" spans="1:11" ht="34.5" customHeight="1" thickBot="1" x14ac:dyDescent="0.6">
      <c r="B4" s="4" t="s">
        <v>6</v>
      </c>
      <c r="C4" s="5" t="s">
        <v>6</v>
      </c>
      <c r="D4" s="3"/>
      <c r="K4" s="27"/>
    </row>
    <row r="5" spans="1:11" ht="42" customHeight="1" thickBot="1" x14ac:dyDescent="0.6">
      <c r="B5" s="8"/>
      <c r="C5" s="9"/>
      <c r="D5" s="3"/>
      <c r="K5" s="27" t="s">
        <v>0</v>
      </c>
    </row>
    <row r="6" spans="1:11" ht="24" customHeight="1" x14ac:dyDescent="0.2">
      <c r="A6" s="266" t="s">
        <v>168</v>
      </c>
      <c r="B6" s="267"/>
      <c r="C6" s="267"/>
      <c r="D6" s="268"/>
      <c r="E6" s="275" t="s">
        <v>169</v>
      </c>
      <c r="F6" s="268"/>
      <c r="G6" s="255" t="s">
        <v>8</v>
      </c>
      <c r="H6" s="256"/>
      <c r="I6" s="256"/>
      <c r="J6" s="256"/>
      <c r="K6" s="257"/>
    </row>
    <row r="7" spans="1:11" ht="24" customHeight="1" x14ac:dyDescent="0.2">
      <c r="A7" s="269"/>
      <c r="B7" s="270"/>
      <c r="C7" s="270"/>
      <c r="D7" s="271"/>
      <c r="E7" s="276"/>
      <c r="F7" s="271"/>
      <c r="G7" s="258" t="s">
        <v>4</v>
      </c>
      <c r="H7" s="263" t="s">
        <v>171</v>
      </c>
      <c r="I7" s="260" t="s">
        <v>3</v>
      </c>
      <c r="J7" s="260"/>
      <c r="K7" s="261" t="s">
        <v>119</v>
      </c>
    </row>
    <row r="8" spans="1:11" ht="24" customHeight="1" thickBot="1" x14ac:dyDescent="0.25">
      <c r="A8" s="272"/>
      <c r="B8" s="273"/>
      <c r="C8" s="273"/>
      <c r="D8" s="274"/>
      <c r="E8" s="277"/>
      <c r="F8" s="274"/>
      <c r="G8" s="259"/>
      <c r="H8" s="264"/>
      <c r="I8" s="119" t="s">
        <v>104</v>
      </c>
      <c r="J8" s="120" t="s">
        <v>105</v>
      </c>
      <c r="K8" s="262"/>
    </row>
    <row r="9" spans="1:11" ht="45" customHeight="1" x14ac:dyDescent="0.2">
      <c r="A9" s="319" t="s">
        <v>15</v>
      </c>
      <c r="B9" s="301" t="s">
        <v>16</v>
      </c>
      <c r="C9" s="30" t="s">
        <v>19</v>
      </c>
      <c r="D9" s="31" t="s">
        <v>34</v>
      </c>
      <c r="E9" s="335" t="s">
        <v>47</v>
      </c>
      <c r="F9" s="336"/>
      <c r="G9" s="13"/>
      <c r="H9" s="13"/>
      <c r="I9" s="13"/>
      <c r="J9" s="13">
        <f>H9-I9</f>
        <v>0</v>
      </c>
      <c r="K9" s="282"/>
    </row>
    <row r="10" spans="1:11" ht="45" customHeight="1" x14ac:dyDescent="0.2">
      <c r="A10" s="320"/>
      <c r="B10" s="302"/>
      <c r="C10" s="32" t="s">
        <v>20</v>
      </c>
      <c r="D10" s="33" t="s">
        <v>34</v>
      </c>
      <c r="E10" s="280" t="s">
        <v>46</v>
      </c>
      <c r="F10" s="281"/>
      <c r="G10" s="14"/>
      <c r="H10" s="14"/>
      <c r="I10" s="14"/>
      <c r="J10" s="14">
        <f>H10-I10</f>
        <v>0</v>
      </c>
      <c r="K10" s="283"/>
    </row>
    <row r="11" spans="1:11" ht="45" customHeight="1" x14ac:dyDescent="0.2">
      <c r="A11" s="320"/>
      <c r="B11" s="88" t="s">
        <v>32</v>
      </c>
      <c r="C11" s="34" t="s">
        <v>24</v>
      </c>
      <c r="D11" s="35" t="s">
        <v>25</v>
      </c>
      <c r="E11" s="50" t="s">
        <v>48</v>
      </c>
      <c r="F11" s="36"/>
      <c r="G11" s="15"/>
      <c r="H11" s="15"/>
      <c r="I11" s="15"/>
      <c r="J11" s="15">
        <f>H11-I11</f>
        <v>0</v>
      </c>
      <c r="K11" s="283"/>
    </row>
    <row r="12" spans="1:11" ht="22.2" customHeight="1" thickBot="1" x14ac:dyDescent="0.6">
      <c r="A12" s="320"/>
      <c r="B12" s="89"/>
      <c r="C12" s="51"/>
      <c r="D12" s="51"/>
      <c r="E12" s="52"/>
      <c r="F12" s="53"/>
      <c r="G12" s="54"/>
      <c r="H12" s="54"/>
      <c r="I12" s="54"/>
      <c r="J12" s="54"/>
      <c r="K12" s="124" t="s">
        <v>54</v>
      </c>
    </row>
    <row r="13" spans="1:11" ht="36" customHeight="1" thickBot="1" x14ac:dyDescent="0.25">
      <c r="A13" s="320"/>
      <c r="B13" s="90"/>
      <c r="C13" s="174"/>
      <c r="D13" s="174"/>
      <c r="E13" s="174"/>
      <c r="F13" s="175" t="s">
        <v>35</v>
      </c>
      <c r="G13" s="70">
        <f>SUM(G9:G11)</f>
        <v>0</v>
      </c>
      <c r="H13" s="70">
        <f>SUM(H9:H11)</f>
        <v>0</v>
      </c>
      <c r="I13" s="70">
        <f>SUM(I9:I11)</f>
        <v>0</v>
      </c>
      <c r="J13" s="70">
        <f>SUM(J9:J11)</f>
        <v>0</v>
      </c>
      <c r="K13" s="22">
        <f>ROUNDDOWN(MIN(J13*0.8,5000000),-3)</f>
        <v>0</v>
      </c>
    </row>
    <row r="14" spans="1:11" s="7" customFormat="1" ht="22.2" customHeight="1" thickBot="1" x14ac:dyDescent="0.6">
      <c r="A14" s="320"/>
      <c r="B14" s="305" t="s">
        <v>22</v>
      </c>
      <c r="C14" s="307" t="s">
        <v>23</v>
      </c>
      <c r="D14" s="308"/>
      <c r="E14" s="278" t="s">
        <v>49</v>
      </c>
      <c r="F14" s="144"/>
      <c r="G14" s="145"/>
      <c r="H14" s="145"/>
      <c r="I14" s="145"/>
      <c r="J14" s="145"/>
      <c r="K14" s="146" t="s">
        <v>55</v>
      </c>
    </row>
    <row r="15" spans="1:11" ht="36" customHeight="1" thickBot="1" x14ac:dyDescent="0.25">
      <c r="A15" s="320"/>
      <c r="B15" s="306"/>
      <c r="C15" s="309"/>
      <c r="D15" s="310"/>
      <c r="E15" s="279"/>
      <c r="F15" s="147" t="s">
        <v>52</v>
      </c>
      <c r="G15" s="148"/>
      <c r="H15" s="148"/>
      <c r="I15" s="148"/>
      <c r="J15" s="149">
        <f>H15-I15</f>
        <v>0</v>
      </c>
      <c r="K15" s="16">
        <f>ROUNDDOWN(MIN(J15*0.8,1000000),-3)</f>
        <v>0</v>
      </c>
    </row>
    <row r="16" spans="1:11" ht="45" customHeight="1" x14ac:dyDescent="0.2">
      <c r="A16" s="320"/>
      <c r="B16" s="176" t="s">
        <v>33</v>
      </c>
      <c r="C16" s="125" t="s">
        <v>27</v>
      </c>
      <c r="D16" s="125" t="s">
        <v>26</v>
      </c>
      <c r="E16" s="126" t="s">
        <v>50</v>
      </c>
      <c r="F16" s="127" t="s">
        <v>37</v>
      </c>
      <c r="G16" s="128"/>
      <c r="H16" s="128"/>
      <c r="I16" s="128"/>
      <c r="J16" s="128">
        <f>H16-I16</f>
        <v>0</v>
      </c>
      <c r="K16" s="284"/>
    </row>
    <row r="17" spans="1:11" ht="45.6" customHeight="1" x14ac:dyDescent="0.2">
      <c r="A17" s="320"/>
      <c r="B17" s="291" t="s">
        <v>41</v>
      </c>
      <c r="C17" s="37" t="s">
        <v>10</v>
      </c>
      <c r="D17" s="37" t="s">
        <v>36</v>
      </c>
      <c r="E17" s="38"/>
      <c r="F17" s="39"/>
      <c r="G17" s="25"/>
      <c r="H17" s="25"/>
      <c r="I17" s="25"/>
      <c r="J17" s="25">
        <f>H17-I17</f>
        <v>0</v>
      </c>
      <c r="K17" s="284"/>
    </row>
    <row r="18" spans="1:11" ht="45.6" customHeight="1" x14ac:dyDescent="0.2">
      <c r="A18" s="320"/>
      <c r="B18" s="292"/>
      <c r="C18" s="303" t="s">
        <v>11</v>
      </c>
      <c r="D18" s="110" t="s">
        <v>94</v>
      </c>
      <c r="E18" s="337" t="s">
        <v>97</v>
      </c>
      <c r="F18" s="311"/>
      <c r="G18" s="23"/>
      <c r="H18" s="23"/>
      <c r="I18" s="23"/>
      <c r="J18" s="23">
        <f>H18-I18</f>
        <v>0</v>
      </c>
      <c r="K18" s="284"/>
    </row>
    <row r="19" spans="1:11" ht="45.6" customHeight="1" x14ac:dyDescent="0.2">
      <c r="A19" s="320"/>
      <c r="B19" s="292"/>
      <c r="C19" s="304"/>
      <c r="D19" s="111" t="s">
        <v>95</v>
      </c>
      <c r="E19" s="337" t="s">
        <v>98</v>
      </c>
      <c r="F19" s="311"/>
      <c r="G19" s="18"/>
      <c r="H19" s="18"/>
      <c r="I19" s="18"/>
      <c r="J19" s="18">
        <f>H19-I19</f>
        <v>0</v>
      </c>
      <c r="K19" s="284"/>
    </row>
    <row r="20" spans="1:11" ht="35.4" customHeight="1" x14ac:dyDescent="0.2">
      <c r="A20" s="320"/>
      <c r="B20" s="293"/>
      <c r="C20" s="64"/>
      <c r="D20" s="57"/>
      <c r="E20" s="57"/>
      <c r="F20" s="43" t="s">
        <v>38</v>
      </c>
      <c r="G20" s="47">
        <f>SUM(G17:G19)</f>
        <v>0</v>
      </c>
      <c r="H20" s="47">
        <f>SUM(H17:H19)</f>
        <v>0</v>
      </c>
      <c r="I20" s="47">
        <f>SUM(I17:I19)</f>
        <v>0</v>
      </c>
      <c r="J20" s="56">
        <f>SUM(J17:J19)</f>
        <v>0</v>
      </c>
      <c r="K20" s="284"/>
    </row>
    <row r="21" spans="1:11" ht="45" customHeight="1" x14ac:dyDescent="0.2">
      <c r="A21" s="320"/>
      <c r="B21" s="311" t="s">
        <v>42</v>
      </c>
      <c r="C21" s="312"/>
      <c r="D21" s="312"/>
      <c r="E21" s="40" t="s">
        <v>96</v>
      </c>
      <c r="F21" s="58" t="s">
        <v>39</v>
      </c>
      <c r="G21" s="59"/>
      <c r="H21" s="59"/>
      <c r="I21" s="59"/>
      <c r="J21" s="60">
        <f>H21-I21</f>
        <v>0</v>
      </c>
      <c r="K21" s="284"/>
    </row>
    <row r="22" spans="1:11" ht="45.6" customHeight="1" x14ac:dyDescent="0.2">
      <c r="A22" s="320"/>
      <c r="B22" s="298" t="s">
        <v>43</v>
      </c>
      <c r="C22" s="296" t="s">
        <v>17</v>
      </c>
      <c r="D22" s="297"/>
      <c r="E22" s="280" t="s">
        <v>75</v>
      </c>
      <c r="F22" s="281"/>
      <c r="G22" s="20"/>
      <c r="H22" s="20"/>
      <c r="I22" s="20"/>
      <c r="J22" s="19">
        <f>H22-I22</f>
        <v>0</v>
      </c>
      <c r="K22" s="284"/>
    </row>
    <row r="23" spans="1:11" ht="45.6" customHeight="1" x14ac:dyDescent="0.2">
      <c r="A23" s="320"/>
      <c r="B23" s="299"/>
      <c r="C23" s="294" t="s">
        <v>18</v>
      </c>
      <c r="D23" s="295"/>
      <c r="E23" s="251" t="s">
        <v>76</v>
      </c>
      <c r="F23" s="252"/>
      <c r="G23" s="17"/>
      <c r="H23" s="17"/>
      <c r="I23" s="17"/>
      <c r="J23" s="19">
        <f>H23-I23</f>
        <v>0</v>
      </c>
      <c r="K23" s="284"/>
    </row>
    <row r="24" spans="1:11" ht="36.6" customHeight="1" x14ac:dyDescent="0.2">
      <c r="A24" s="320"/>
      <c r="B24" s="300"/>
      <c r="C24" s="65"/>
      <c r="D24" s="61"/>
      <c r="E24" s="62"/>
      <c r="F24" s="63" t="s">
        <v>21</v>
      </c>
      <c r="G24" s="47">
        <f>SUM(G22:G23)</f>
        <v>0</v>
      </c>
      <c r="H24" s="47">
        <f>SUM(H22:H23)</f>
        <v>0</v>
      </c>
      <c r="I24" s="47">
        <f>SUM(I22:I23)</f>
        <v>0</v>
      </c>
      <c r="J24" s="56">
        <f>SUM(J22:J23)</f>
        <v>0</v>
      </c>
      <c r="K24" s="285"/>
    </row>
    <row r="25" spans="1:11" ht="22.2" customHeight="1" thickBot="1" x14ac:dyDescent="0.6">
      <c r="A25" s="320"/>
      <c r="B25" s="91"/>
      <c r="C25" s="66"/>
      <c r="D25" s="66"/>
      <c r="E25" s="67"/>
      <c r="F25" s="68"/>
      <c r="G25" s="69"/>
      <c r="H25" s="69"/>
      <c r="I25" s="69"/>
      <c r="J25" s="69"/>
      <c r="K25" s="123" t="s">
        <v>56</v>
      </c>
    </row>
    <row r="26" spans="1:11" ht="36" customHeight="1" thickBot="1" x14ac:dyDescent="0.25">
      <c r="A26" s="320"/>
      <c r="B26" s="152"/>
      <c r="C26" s="153"/>
      <c r="D26" s="154"/>
      <c r="E26" s="313" t="s">
        <v>53</v>
      </c>
      <c r="F26" s="314"/>
      <c r="G26" s="148">
        <f>SUM(G16,G20,G21,G24)</f>
        <v>0</v>
      </c>
      <c r="H26" s="148">
        <f>SUM(H16,H20,H21,H24)</f>
        <v>0</v>
      </c>
      <c r="I26" s="148">
        <f>SUM(I16,I20,I21,I24)</f>
        <v>0</v>
      </c>
      <c r="J26" s="148">
        <f>SUM(J16,J20,J21,J24)</f>
        <v>0</v>
      </c>
      <c r="K26" s="16">
        <f>ROUNDDOWN(MIN(J26*0.8,10000000),-3)</f>
        <v>0</v>
      </c>
    </row>
    <row r="27" spans="1:11" ht="22.2" customHeight="1" thickBot="1" x14ac:dyDescent="0.6">
      <c r="A27" s="320"/>
      <c r="B27" s="305" t="s">
        <v>44</v>
      </c>
      <c r="C27" s="307" t="s">
        <v>7</v>
      </c>
      <c r="D27" s="322"/>
      <c r="E27" s="331" t="s">
        <v>144</v>
      </c>
      <c r="F27" s="301"/>
      <c r="G27" s="155"/>
      <c r="H27" s="155"/>
      <c r="I27" s="155"/>
      <c r="J27" s="155"/>
      <c r="K27" s="156" t="s">
        <v>55</v>
      </c>
    </row>
    <row r="28" spans="1:11" ht="45" customHeight="1" thickBot="1" x14ac:dyDescent="0.25">
      <c r="A28" s="320"/>
      <c r="B28" s="327"/>
      <c r="C28" s="323"/>
      <c r="D28" s="324"/>
      <c r="E28" s="249"/>
      <c r="F28" s="334"/>
      <c r="G28" s="97"/>
      <c r="H28" s="97"/>
      <c r="I28" s="97"/>
      <c r="J28" s="98">
        <f>H28-I28</f>
        <v>0</v>
      </c>
      <c r="K28" s="21">
        <f>ROUNDDOWN(MIN(J28*0.8,1000000),-3)</f>
        <v>0</v>
      </c>
    </row>
    <row r="29" spans="1:11" ht="22.2" customHeight="1" thickBot="1" x14ac:dyDescent="0.6">
      <c r="A29" s="320"/>
      <c r="B29" s="327"/>
      <c r="C29" s="325" t="s">
        <v>9</v>
      </c>
      <c r="D29" s="326"/>
      <c r="E29" s="332" t="s">
        <v>145</v>
      </c>
      <c r="F29" s="333"/>
      <c r="G29" s="99"/>
      <c r="H29" s="99"/>
      <c r="I29" s="99"/>
      <c r="J29" s="99"/>
      <c r="K29" s="122" t="s">
        <v>55</v>
      </c>
    </row>
    <row r="30" spans="1:11" ht="45" customHeight="1" thickBot="1" x14ac:dyDescent="0.25">
      <c r="A30" s="320"/>
      <c r="B30" s="327"/>
      <c r="C30" s="323"/>
      <c r="D30" s="324"/>
      <c r="E30" s="249"/>
      <c r="F30" s="334"/>
      <c r="G30" s="97"/>
      <c r="H30" s="97"/>
      <c r="I30" s="97"/>
      <c r="J30" s="98">
        <f>H30-I30</f>
        <v>0</v>
      </c>
      <c r="K30" s="21">
        <f>ROUNDDOWN(MIN(J30*0.8,1000000),-3)</f>
        <v>0</v>
      </c>
    </row>
    <row r="31" spans="1:11" ht="36" customHeight="1" thickBot="1" x14ac:dyDescent="0.25">
      <c r="A31" s="320"/>
      <c r="B31" s="328"/>
      <c r="C31" s="136"/>
      <c r="D31" s="136"/>
      <c r="E31" s="136"/>
      <c r="F31" s="137" t="s">
        <v>40</v>
      </c>
      <c r="G31" s="55">
        <f>SUM(G27:G30)</f>
        <v>0</v>
      </c>
      <c r="H31" s="55">
        <f>SUM(H27:H30)</f>
        <v>0</v>
      </c>
      <c r="I31" s="55">
        <f>SUM(I27:I30)</f>
        <v>0</v>
      </c>
      <c r="J31" s="138">
        <f>SUM(J27:J30)</f>
        <v>0</v>
      </c>
      <c r="K31" s="129">
        <f>K28+K30</f>
        <v>0</v>
      </c>
    </row>
    <row r="32" spans="1:11" ht="36" customHeight="1" thickTop="1" thickBot="1" x14ac:dyDescent="0.25">
      <c r="A32" s="321"/>
      <c r="B32" s="132" t="s">
        <v>31</v>
      </c>
      <c r="C32" s="132"/>
      <c r="D32" s="132"/>
      <c r="E32" s="132"/>
      <c r="F32" s="133" t="s">
        <v>91</v>
      </c>
      <c r="G32" s="177">
        <f>G13+G15+G26+G31</f>
        <v>0</v>
      </c>
      <c r="H32" s="177">
        <f>H13+H15+H26+H31</f>
        <v>0</v>
      </c>
      <c r="I32" s="177">
        <f>I13+I15+I26+I31</f>
        <v>0</v>
      </c>
      <c r="J32" s="177">
        <f>J13+J15+J26+J31</f>
        <v>0</v>
      </c>
      <c r="K32" s="178">
        <f>K13+K15+K26+K31</f>
        <v>0</v>
      </c>
    </row>
    <row r="33" spans="1:11" ht="22.2" customHeight="1" thickBot="1" x14ac:dyDescent="0.6">
      <c r="A33" s="207" t="s">
        <v>29</v>
      </c>
      <c r="B33" s="213" t="s">
        <v>101</v>
      </c>
      <c r="C33" s="214"/>
      <c r="D33" s="215"/>
      <c r="E33" s="112" t="s">
        <v>123</v>
      </c>
      <c r="F33" s="113"/>
      <c r="G33" s="72"/>
      <c r="H33" s="74"/>
      <c r="I33" s="72"/>
      <c r="J33" s="76"/>
      <c r="K33" s="12" t="s">
        <v>62</v>
      </c>
    </row>
    <row r="34" spans="1:11" ht="42" customHeight="1" thickBot="1" x14ac:dyDescent="0.25">
      <c r="A34" s="208"/>
      <c r="B34" s="216"/>
      <c r="C34" s="217"/>
      <c r="D34" s="218"/>
      <c r="E34" s="247"/>
      <c r="F34" s="248"/>
      <c r="G34" s="73"/>
      <c r="H34" s="75"/>
      <c r="I34" s="73"/>
      <c r="J34" s="77">
        <f>H34-I34</f>
        <v>0</v>
      </c>
      <c r="K34" s="10">
        <f>ROUNDDOWN(MIN(J34*0.8,16500000),-3)</f>
        <v>0</v>
      </c>
    </row>
    <row r="35" spans="1:11" ht="21.6" customHeight="1" thickBot="1" x14ac:dyDescent="0.6">
      <c r="A35" s="208"/>
      <c r="B35" s="219" t="s">
        <v>102</v>
      </c>
      <c r="C35" s="220"/>
      <c r="D35" s="221"/>
      <c r="E35" s="183" t="s">
        <v>57</v>
      </c>
      <c r="F35" s="114"/>
      <c r="G35" s="78"/>
      <c r="H35" s="82"/>
      <c r="I35" s="78"/>
      <c r="J35" s="83"/>
      <c r="K35" s="6" t="s">
        <v>63</v>
      </c>
    </row>
    <row r="36" spans="1:11" ht="42" customHeight="1" thickBot="1" x14ac:dyDescent="0.25">
      <c r="A36" s="208"/>
      <c r="B36" s="286"/>
      <c r="C36" s="287"/>
      <c r="D36" s="288"/>
      <c r="E36" s="289"/>
      <c r="F36" s="290"/>
      <c r="G36" s="162"/>
      <c r="H36" s="163"/>
      <c r="I36" s="162"/>
      <c r="J36" s="164">
        <f>H36-I36</f>
        <v>0</v>
      </c>
      <c r="K36" s="165">
        <f>ROUNDDOWN(MIN(J36*0.8,20000000),-3)</f>
        <v>0</v>
      </c>
    </row>
    <row r="37" spans="1:11" ht="36" customHeight="1" thickTop="1" thickBot="1" x14ac:dyDescent="0.25">
      <c r="A37" s="209"/>
      <c r="B37" s="179"/>
      <c r="C37" s="180"/>
      <c r="D37" s="106"/>
      <c r="E37" s="180"/>
      <c r="F37" s="181" t="s">
        <v>90</v>
      </c>
      <c r="G37" s="182">
        <f>SUM(G33:G36)</f>
        <v>0</v>
      </c>
      <c r="H37" s="182">
        <f>SUM(H33:H36)</f>
        <v>0</v>
      </c>
      <c r="I37" s="182">
        <f>SUM(I33:I36)</f>
        <v>0</v>
      </c>
      <c r="J37" s="182">
        <f>SUM(J33:J36)</f>
        <v>0</v>
      </c>
      <c r="K37" s="161">
        <f>SUM(K34+K36)</f>
        <v>0</v>
      </c>
    </row>
    <row r="38" spans="1:11" ht="22.2" customHeight="1" thickBot="1" x14ac:dyDescent="0.6">
      <c r="A38" s="210" t="s">
        <v>14</v>
      </c>
      <c r="B38" s="213" t="s">
        <v>1</v>
      </c>
      <c r="C38" s="214"/>
      <c r="D38" s="215"/>
      <c r="E38" s="100" t="s">
        <v>57</v>
      </c>
      <c r="F38" s="101"/>
      <c r="G38" s="72"/>
      <c r="H38" s="72"/>
      <c r="I38" s="72"/>
      <c r="J38" s="72"/>
      <c r="K38" s="12" t="s">
        <v>64</v>
      </c>
    </row>
    <row r="39" spans="1:11" ht="60" customHeight="1" thickBot="1" x14ac:dyDescent="0.25">
      <c r="A39" s="211"/>
      <c r="B39" s="216"/>
      <c r="C39" s="217"/>
      <c r="D39" s="218"/>
      <c r="E39" s="243"/>
      <c r="F39" s="244"/>
      <c r="G39" s="80"/>
      <c r="H39" s="80"/>
      <c r="I39" s="80"/>
      <c r="J39" s="80">
        <f t="shared" ref="J39:J51" si="0">H39-I39</f>
        <v>0</v>
      </c>
      <c r="K39" s="10">
        <f>ROUNDDOWN(MIN(J39*0.8,50000000),-3)</f>
        <v>0</v>
      </c>
    </row>
    <row r="40" spans="1:11" ht="22.2" customHeight="1" thickBot="1" x14ac:dyDescent="0.6">
      <c r="A40" s="211"/>
      <c r="B40" s="219" t="s">
        <v>12</v>
      </c>
      <c r="C40" s="220"/>
      <c r="D40" s="221"/>
      <c r="E40" s="329" t="s">
        <v>125</v>
      </c>
      <c r="F40" s="330"/>
      <c r="G40" s="73"/>
      <c r="H40" s="73"/>
      <c r="I40" s="73"/>
      <c r="J40" s="79"/>
      <c r="K40" s="6" t="s">
        <v>65</v>
      </c>
    </row>
    <row r="41" spans="1:11" ht="60" customHeight="1" thickBot="1" x14ac:dyDescent="0.25">
      <c r="A41" s="211"/>
      <c r="B41" s="216"/>
      <c r="C41" s="217"/>
      <c r="D41" s="218"/>
      <c r="E41" s="245" t="s">
        <v>103</v>
      </c>
      <c r="F41" s="246"/>
      <c r="G41" s="80"/>
      <c r="H41" s="80"/>
      <c r="I41" s="80"/>
      <c r="J41" s="81">
        <f t="shared" si="0"/>
        <v>0</v>
      </c>
      <c r="K41" s="10">
        <f>ROUNDDOWN(MIN(J41*0.8,1500000),-3)</f>
        <v>0</v>
      </c>
    </row>
    <row r="42" spans="1:11" ht="22.2" customHeight="1" thickBot="1" x14ac:dyDescent="0.6">
      <c r="A42" s="211"/>
      <c r="B42" s="219" t="s">
        <v>13</v>
      </c>
      <c r="C42" s="220"/>
      <c r="D42" s="221"/>
      <c r="E42" s="102" t="s">
        <v>57</v>
      </c>
      <c r="F42" s="103"/>
      <c r="G42" s="78"/>
      <c r="H42" s="78"/>
      <c r="I42" s="78"/>
      <c r="J42" s="79"/>
      <c r="K42" s="26" t="s">
        <v>66</v>
      </c>
    </row>
    <row r="43" spans="1:11" ht="60" customHeight="1" thickBot="1" x14ac:dyDescent="0.25">
      <c r="A43" s="211"/>
      <c r="B43" s="216"/>
      <c r="C43" s="217"/>
      <c r="D43" s="218"/>
      <c r="E43" s="247" t="s">
        <v>84</v>
      </c>
      <c r="F43" s="248"/>
      <c r="G43" s="80"/>
      <c r="H43" s="80"/>
      <c r="I43" s="80"/>
      <c r="J43" s="81">
        <f t="shared" si="0"/>
        <v>0</v>
      </c>
      <c r="K43" s="10">
        <f>ROUNDDOWN(MIN(J43*0.5,700000),-3)</f>
        <v>0</v>
      </c>
    </row>
    <row r="44" spans="1:11" ht="22.2" customHeight="1" thickBot="1" x14ac:dyDescent="0.6">
      <c r="A44" s="211"/>
      <c r="B44" s="222" t="s">
        <v>2</v>
      </c>
      <c r="C44" s="223"/>
      <c r="D44" s="224"/>
      <c r="E44" s="109" t="s">
        <v>86</v>
      </c>
      <c r="F44" s="108"/>
      <c r="G44" s="78"/>
      <c r="H44" s="78"/>
      <c r="I44" s="78"/>
      <c r="J44" s="79"/>
      <c r="K44" s="6" t="s">
        <v>67</v>
      </c>
    </row>
    <row r="45" spans="1:11" ht="78" customHeight="1" thickBot="1" x14ac:dyDescent="0.25">
      <c r="A45" s="211"/>
      <c r="B45" s="225"/>
      <c r="C45" s="226"/>
      <c r="D45" s="227"/>
      <c r="E45" s="249" t="s">
        <v>126</v>
      </c>
      <c r="F45" s="250"/>
      <c r="G45" s="80"/>
      <c r="H45" s="80"/>
      <c r="I45" s="80"/>
      <c r="J45" s="81">
        <f t="shared" si="0"/>
        <v>0</v>
      </c>
      <c r="K45" s="10">
        <f>ROUNDDOWN(MIN(J45*0.5,5000000),-3)</f>
        <v>0</v>
      </c>
    </row>
    <row r="46" spans="1:11" ht="22.2" customHeight="1" thickBot="1" x14ac:dyDescent="0.6">
      <c r="A46" s="211"/>
      <c r="B46" s="225"/>
      <c r="C46" s="226"/>
      <c r="D46" s="227"/>
      <c r="E46" s="109" t="s">
        <v>86</v>
      </c>
      <c r="F46" s="108"/>
      <c r="G46" s="78"/>
      <c r="H46" s="78"/>
      <c r="I46" s="78"/>
      <c r="J46" s="79"/>
      <c r="K46" s="6" t="s">
        <v>67</v>
      </c>
    </row>
    <row r="47" spans="1:11" ht="78" customHeight="1" thickBot="1" x14ac:dyDescent="0.25">
      <c r="A47" s="211"/>
      <c r="B47" s="225"/>
      <c r="C47" s="226"/>
      <c r="D47" s="227"/>
      <c r="E47" s="249" t="s">
        <v>126</v>
      </c>
      <c r="F47" s="250"/>
      <c r="G47" s="80"/>
      <c r="H47" s="80"/>
      <c r="I47" s="80"/>
      <c r="J47" s="81">
        <f t="shared" si="0"/>
        <v>0</v>
      </c>
      <c r="K47" s="10">
        <f>ROUNDDOWN(MIN(J47*0.5,5000000),-3)</f>
        <v>0</v>
      </c>
    </row>
    <row r="48" spans="1:11" ht="22.2" customHeight="1" thickBot="1" x14ac:dyDescent="0.6">
      <c r="A48" s="211"/>
      <c r="B48" s="225"/>
      <c r="C48" s="226"/>
      <c r="D48" s="227"/>
      <c r="E48" s="109" t="s">
        <v>86</v>
      </c>
      <c r="F48" s="108"/>
      <c r="G48" s="78"/>
      <c r="H48" s="78"/>
      <c r="I48" s="78"/>
      <c r="J48" s="79"/>
      <c r="K48" s="6" t="s">
        <v>67</v>
      </c>
    </row>
    <row r="49" spans="1:11" ht="78" customHeight="1" thickBot="1" x14ac:dyDescent="0.25">
      <c r="A49" s="211"/>
      <c r="B49" s="228"/>
      <c r="C49" s="229"/>
      <c r="D49" s="230"/>
      <c r="E49" s="249" t="s">
        <v>126</v>
      </c>
      <c r="F49" s="250"/>
      <c r="G49" s="80"/>
      <c r="H49" s="80"/>
      <c r="I49" s="80"/>
      <c r="J49" s="81">
        <f t="shared" si="0"/>
        <v>0</v>
      </c>
      <c r="K49" s="10">
        <f>ROUNDDOWN(MIN(J49*0.5,5000000),-3)</f>
        <v>0</v>
      </c>
    </row>
    <row r="50" spans="1:11" ht="22.2" customHeight="1" thickBot="1" x14ac:dyDescent="0.6">
      <c r="A50" s="211"/>
      <c r="B50" s="231" t="s">
        <v>173</v>
      </c>
      <c r="C50" s="232"/>
      <c r="D50" s="233"/>
      <c r="E50" s="104" t="s">
        <v>58</v>
      </c>
      <c r="F50" s="105"/>
      <c r="G50" s="78"/>
      <c r="H50" s="78"/>
      <c r="I50" s="78"/>
      <c r="J50" s="79"/>
      <c r="K50" s="6" t="s">
        <v>68</v>
      </c>
    </row>
    <row r="51" spans="1:11" ht="60" customHeight="1" thickBot="1" x14ac:dyDescent="0.25">
      <c r="A51" s="211"/>
      <c r="B51" s="234"/>
      <c r="C51" s="235"/>
      <c r="D51" s="236"/>
      <c r="E51" s="315"/>
      <c r="F51" s="316"/>
      <c r="G51" s="162"/>
      <c r="H51" s="162"/>
      <c r="I51" s="162"/>
      <c r="J51" s="168">
        <f t="shared" si="0"/>
        <v>0</v>
      </c>
      <c r="K51" s="165">
        <f>ROUNDDOWN(MIN(J51*0.5,1500000),-3)</f>
        <v>0</v>
      </c>
    </row>
    <row r="52" spans="1:11" ht="36" customHeight="1" thickTop="1" thickBot="1" x14ac:dyDescent="0.25">
      <c r="A52" s="212"/>
      <c r="B52" s="179"/>
      <c r="C52" s="180"/>
      <c r="D52" s="180"/>
      <c r="E52" s="180"/>
      <c r="F52" s="181" t="s">
        <v>89</v>
      </c>
      <c r="G52" s="166">
        <f>SUM(G38:G51)</f>
        <v>0</v>
      </c>
      <c r="H52" s="166">
        <f>SUM(H38:H51)</f>
        <v>0</v>
      </c>
      <c r="I52" s="166">
        <f>SUM(I38:I51)</f>
        <v>0</v>
      </c>
      <c r="J52" s="166">
        <f>SUM(J38:J51)</f>
        <v>0</v>
      </c>
      <c r="K52" s="167">
        <f>SUM(K39,K41,K43,K45,K47,K49,K51)</f>
        <v>0</v>
      </c>
    </row>
    <row r="53" spans="1:11" ht="22.2" customHeight="1" thickBot="1" x14ac:dyDescent="0.6">
      <c r="A53" s="237" t="s">
        <v>59</v>
      </c>
      <c r="B53" s="238"/>
      <c r="C53" s="238"/>
      <c r="D53" s="239"/>
      <c r="E53" s="115" t="s">
        <v>99</v>
      </c>
      <c r="F53" s="116"/>
      <c r="G53" s="84"/>
      <c r="H53" s="84"/>
      <c r="I53" s="84"/>
      <c r="J53" s="84"/>
      <c r="K53" s="6" t="s">
        <v>68</v>
      </c>
    </row>
    <row r="54" spans="1:11" ht="42" customHeight="1" thickBot="1" x14ac:dyDescent="0.25">
      <c r="A54" s="240"/>
      <c r="B54" s="241"/>
      <c r="C54" s="241"/>
      <c r="D54" s="242"/>
      <c r="E54" s="317" t="s">
        <v>100</v>
      </c>
      <c r="F54" s="318"/>
      <c r="G54" s="85"/>
      <c r="H54" s="85"/>
      <c r="I54" s="85"/>
      <c r="J54" s="85">
        <f>H54-I54</f>
        <v>0</v>
      </c>
      <c r="K54" s="71">
        <f>ROUNDDOWN(MIN(J54*0.5,1500000),-3)</f>
        <v>0</v>
      </c>
    </row>
    <row r="55" spans="1:11" ht="36" customHeight="1" thickTop="1" thickBot="1" x14ac:dyDescent="0.25">
      <c r="A55" s="184" t="s">
        <v>51</v>
      </c>
      <c r="B55" s="185"/>
      <c r="C55" s="185"/>
      <c r="D55" s="185"/>
      <c r="E55" s="205" t="s">
        <v>129</v>
      </c>
      <c r="F55" s="206"/>
      <c r="G55" s="86">
        <f>SUM(G32,G37,G52,G54)</f>
        <v>0</v>
      </c>
      <c r="H55" s="86">
        <f>SUM(H32,H37,H52,H54)</f>
        <v>0</v>
      </c>
      <c r="I55" s="86">
        <f>SUM(I32,I37,I52,I54)</f>
        <v>0</v>
      </c>
      <c r="J55" s="86">
        <f>SUM(J32,J37,J52,J54)</f>
        <v>0</v>
      </c>
      <c r="K55" s="11">
        <f>SUM(K32,K37,K52,K54)</f>
        <v>0</v>
      </c>
    </row>
    <row r="56" spans="1:11" ht="24" customHeight="1" x14ac:dyDescent="0.2">
      <c r="A56" s="24" t="s">
        <v>69</v>
      </c>
    </row>
    <row r="57" spans="1:11" ht="24" customHeight="1" x14ac:dyDescent="0.2">
      <c r="A57" s="24" t="s">
        <v>107</v>
      </c>
    </row>
    <row r="58" spans="1:11" ht="24" customHeight="1" x14ac:dyDescent="0.2">
      <c r="A58" s="24"/>
    </row>
  </sheetData>
  <mergeCells count="59">
    <mergeCell ref="E54:F54"/>
    <mergeCell ref="A9:A32"/>
    <mergeCell ref="C27:D28"/>
    <mergeCell ref="C29:D30"/>
    <mergeCell ref="B27:B31"/>
    <mergeCell ref="E40:F40"/>
    <mergeCell ref="E27:F27"/>
    <mergeCell ref="E29:F29"/>
    <mergeCell ref="E28:F28"/>
    <mergeCell ref="E30:F30"/>
    <mergeCell ref="E9:F9"/>
    <mergeCell ref="E10:F10"/>
    <mergeCell ref="E18:F18"/>
    <mergeCell ref="E19:F19"/>
    <mergeCell ref="B14:B15"/>
    <mergeCell ref="C14:D15"/>
    <mergeCell ref="B21:D21"/>
    <mergeCell ref="E26:F26"/>
    <mergeCell ref="E51:F51"/>
    <mergeCell ref="B35:D36"/>
    <mergeCell ref="E36:F36"/>
    <mergeCell ref="E34:F34"/>
    <mergeCell ref="B17:B20"/>
    <mergeCell ref="C23:D23"/>
    <mergeCell ref="C22:D22"/>
    <mergeCell ref="B22:B24"/>
    <mergeCell ref="C18:C19"/>
    <mergeCell ref="E23:F23"/>
    <mergeCell ref="A1:B1"/>
    <mergeCell ref="C1:I1"/>
    <mergeCell ref="G6:K6"/>
    <mergeCell ref="G7:G8"/>
    <mergeCell ref="I7:J7"/>
    <mergeCell ref="K7:K8"/>
    <mergeCell ref="H7:H8"/>
    <mergeCell ref="A2:K2"/>
    <mergeCell ref="A6:D8"/>
    <mergeCell ref="E6:F8"/>
    <mergeCell ref="E14:E15"/>
    <mergeCell ref="E22:F22"/>
    <mergeCell ref="K9:K11"/>
    <mergeCell ref="K16:K24"/>
    <mergeCell ref="B9:B10"/>
    <mergeCell ref="E55:F55"/>
    <mergeCell ref="A33:A37"/>
    <mergeCell ref="A38:A52"/>
    <mergeCell ref="B38:D39"/>
    <mergeCell ref="B40:D41"/>
    <mergeCell ref="B42:D43"/>
    <mergeCell ref="B44:D49"/>
    <mergeCell ref="B50:D51"/>
    <mergeCell ref="A53:D54"/>
    <mergeCell ref="E39:F39"/>
    <mergeCell ref="E41:F41"/>
    <mergeCell ref="E43:F43"/>
    <mergeCell ref="E45:F45"/>
    <mergeCell ref="E47:F47"/>
    <mergeCell ref="E49:F49"/>
    <mergeCell ref="B33:D34"/>
  </mergeCells>
  <phoneticPr fontId="2"/>
  <pageMargins left="0.35433070866141736" right="0.27559055118110237" top="0.39370078740157483" bottom="0.19685039370078741" header="0.51181102362204722" footer="0.51181102362204722"/>
  <pageSetup paperSize="8" scale="70" fitToHeight="0" orientation="landscape" r:id="rId1"/>
  <headerFooter alignWithMargins="0"/>
  <rowBreaks count="1" manualBreakCount="1">
    <brk id="32" max="10" man="1"/>
  </rowBreaks>
  <ignoredErrors>
    <ignoredError sqref="F21 F15:F1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196F4-DC51-41AD-8453-2478B0D90476}">
  <sheetPr>
    <pageSetUpPr fitToPage="1"/>
  </sheetPr>
  <dimension ref="A1:R58"/>
  <sheetViews>
    <sheetView view="pageBreakPreview" topLeftCell="A23" zoomScale="40" zoomScaleNormal="70" zoomScaleSheetLayoutView="40" workbookViewId="0">
      <selection activeCell="L4" sqref="L4"/>
    </sheetView>
  </sheetViews>
  <sheetFormatPr defaultColWidth="9" defaultRowHeight="19.2" x14ac:dyDescent="0.2"/>
  <cols>
    <col min="1" max="1" width="6.6640625" style="28" customWidth="1"/>
    <col min="2" max="2" width="35.5546875" style="28" customWidth="1"/>
    <col min="3" max="3" width="16.6640625" style="48" customWidth="1"/>
    <col min="4" max="4" width="15.5546875" style="46" customWidth="1"/>
    <col min="5" max="5" width="61.21875" style="28" customWidth="1"/>
    <col min="6" max="6" width="13.33203125" style="28" customWidth="1"/>
    <col min="7" max="8" width="22.33203125" style="28" customWidth="1"/>
    <col min="9" max="10" width="19.88671875" style="28" customWidth="1"/>
    <col min="11" max="11" width="27.88671875" style="28" customWidth="1"/>
    <col min="12" max="12" width="61.21875" style="28" customWidth="1"/>
    <col min="13" max="13" width="13.44140625" style="28" customWidth="1"/>
    <col min="14" max="15" width="20.109375" style="28" customWidth="1"/>
    <col min="16" max="17" width="19.88671875" style="28" customWidth="1"/>
    <col min="18" max="18" width="27.88671875" style="28" customWidth="1"/>
    <col min="19" max="16384" width="9" style="28"/>
  </cols>
  <sheetData>
    <row r="1" spans="1:18" ht="23.4" customHeight="1" x14ac:dyDescent="0.2">
      <c r="A1" s="253" t="s">
        <v>155</v>
      </c>
      <c r="B1" s="253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9"/>
    </row>
    <row r="2" spans="1:18" ht="30" customHeight="1" thickBot="1" x14ac:dyDescent="0.25">
      <c r="A2" s="265" t="s">
        <v>70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</row>
    <row r="3" spans="1:18" ht="24" customHeight="1" x14ac:dyDescent="0.55000000000000004">
      <c r="B3" s="49" t="s">
        <v>5</v>
      </c>
      <c r="C3" s="92" t="s">
        <v>120</v>
      </c>
      <c r="D3" s="28"/>
      <c r="K3" s="93"/>
      <c r="R3" s="93"/>
    </row>
    <row r="4" spans="1:18" ht="34.5" customHeight="1" thickBot="1" x14ac:dyDescent="0.6">
      <c r="B4" s="94" t="s">
        <v>6</v>
      </c>
      <c r="C4" s="95" t="s">
        <v>6</v>
      </c>
      <c r="D4" s="28"/>
      <c r="K4" s="93"/>
      <c r="R4" s="93"/>
    </row>
    <row r="5" spans="1:18" ht="42" customHeight="1" thickBot="1" x14ac:dyDescent="0.6">
      <c r="B5" s="29"/>
      <c r="C5" s="170"/>
      <c r="D5" s="28"/>
      <c r="K5" s="93"/>
      <c r="R5" s="93" t="s">
        <v>0</v>
      </c>
    </row>
    <row r="6" spans="1:18" ht="24" customHeight="1" x14ac:dyDescent="0.2">
      <c r="A6" s="266" t="s">
        <v>168</v>
      </c>
      <c r="B6" s="267"/>
      <c r="C6" s="267"/>
      <c r="D6" s="268"/>
      <c r="E6" s="275" t="s">
        <v>169</v>
      </c>
      <c r="F6" s="268"/>
      <c r="G6" s="255" t="s">
        <v>8</v>
      </c>
      <c r="H6" s="256"/>
      <c r="I6" s="256"/>
      <c r="J6" s="256"/>
      <c r="K6" s="257"/>
      <c r="L6" s="275" t="s">
        <v>170</v>
      </c>
      <c r="M6" s="268"/>
      <c r="N6" s="255" t="s">
        <v>71</v>
      </c>
      <c r="O6" s="256"/>
      <c r="P6" s="256"/>
      <c r="Q6" s="256"/>
      <c r="R6" s="257"/>
    </row>
    <row r="7" spans="1:18" ht="24" customHeight="1" x14ac:dyDescent="0.2">
      <c r="A7" s="269"/>
      <c r="B7" s="270"/>
      <c r="C7" s="270"/>
      <c r="D7" s="271"/>
      <c r="E7" s="276"/>
      <c r="F7" s="271"/>
      <c r="G7" s="260" t="s">
        <v>4</v>
      </c>
      <c r="H7" s="263" t="s">
        <v>171</v>
      </c>
      <c r="I7" s="260" t="s">
        <v>3</v>
      </c>
      <c r="J7" s="260"/>
      <c r="K7" s="261" t="s">
        <v>119</v>
      </c>
      <c r="L7" s="276"/>
      <c r="M7" s="271"/>
      <c r="N7" s="260" t="s">
        <v>4</v>
      </c>
      <c r="O7" s="263" t="s">
        <v>172</v>
      </c>
      <c r="P7" s="260" t="s">
        <v>3</v>
      </c>
      <c r="Q7" s="260"/>
      <c r="R7" s="261" t="s">
        <v>119</v>
      </c>
    </row>
    <row r="8" spans="1:18" ht="24" customHeight="1" thickBot="1" x14ac:dyDescent="0.25">
      <c r="A8" s="272"/>
      <c r="B8" s="273"/>
      <c r="C8" s="273"/>
      <c r="D8" s="274"/>
      <c r="E8" s="277"/>
      <c r="F8" s="274"/>
      <c r="G8" s="403"/>
      <c r="H8" s="264"/>
      <c r="I8" s="119" t="s">
        <v>104</v>
      </c>
      <c r="J8" s="120" t="s">
        <v>105</v>
      </c>
      <c r="K8" s="262"/>
      <c r="L8" s="277"/>
      <c r="M8" s="274"/>
      <c r="N8" s="403"/>
      <c r="O8" s="264"/>
      <c r="P8" s="119" t="s">
        <v>104</v>
      </c>
      <c r="Q8" s="120" t="s">
        <v>105</v>
      </c>
      <c r="R8" s="262"/>
    </row>
    <row r="9" spans="1:18" ht="71.400000000000006" customHeight="1" x14ac:dyDescent="0.2">
      <c r="A9" s="319" t="s">
        <v>15</v>
      </c>
      <c r="B9" s="301" t="s">
        <v>16</v>
      </c>
      <c r="C9" s="30" t="s">
        <v>19</v>
      </c>
      <c r="D9" s="31" t="s">
        <v>72</v>
      </c>
      <c r="E9" s="335" t="s">
        <v>116</v>
      </c>
      <c r="F9" s="336"/>
      <c r="G9" s="13"/>
      <c r="H9" s="13"/>
      <c r="I9" s="13"/>
      <c r="J9" s="13">
        <f>H9-I9</f>
        <v>0</v>
      </c>
      <c r="K9" s="282"/>
      <c r="L9" s="335" t="s">
        <v>116</v>
      </c>
      <c r="M9" s="336"/>
      <c r="N9" s="13"/>
      <c r="O9" s="13"/>
      <c r="P9" s="13"/>
      <c r="Q9" s="13">
        <f>O9-P9</f>
        <v>0</v>
      </c>
      <c r="R9" s="282"/>
    </row>
    <row r="10" spans="1:18" ht="71.400000000000006" customHeight="1" x14ac:dyDescent="0.2">
      <c r="A10" s="320"/>
      <c r="B10" s="302"/>
      <c r="C10" s="32" t="s">
        <v>20</v>
      </c>
      <c r="D10" s="33" t="s">
        <v>72</v>
      </c>
      <c r="E10" s="280" t="s">
        <v>117</v>
      </c>
      <c r="F10" s="281"/>
      <c r="G10" s="14"/>
      <c r="H10" s="14"/>
      <c r="I10" s="14"/>
      <c r="J10" s="14">
        <f>H10-I10</f>
        <v>0</v>
      </c>
      <c r="K10" s="283"/>
      <c r="L10" s="280" t="s">
        <v>117</v>
      </c>
      <c r="M10" s="281"/>
      <c r="N10" s="14"/>
      <c r="O10" s="14"/>
      <c r="P10" s="14"/>
      <c r="Q10" s="14">
        <f>O10-P10</f>
        <v>0</v>
      </c>
      <c r="R10" s="283"/>
    </row>
    <row r="11" spans="1:18" ht="71.400000000000006" customHeight="1" x14ac:dyDescent="0.2">
      <c r="A11" s="320"/>
      <c r="B11" s="88" t="s">
        <v>32</v>
      </c>
      <c r="C11" s="34" t="s">
        <v>24</v>
      </c>
      <c r="D11" s="35" t="s">
        <v>25</v>
      </c>
      <c r="E11" s="50" t="s">
        <v>118</v>
      </c>
      <c r="F11" s="36"/>
      <c r="G11" s="15"/>
      <c r="H11" s="15"/>
      <c r="I11" s="15"/>
      <c r="J11" s="15">
        <f>H11-I11</f>
        <v>0</v>
      </c>
      <c r="K11" s="283"/>
      <c r="L11" s="50" t="s">
        <v>118</v>
      </c>
      <c r="M11" s="36"/>
      <c r="N11" s="15"/>
      <c r="O11" s="15"/>
      <c r="P11" s="15"/>
      <c r="Q11" s="15">
        <f>O11-P11</f>
        <v>0</v>
      </c>
      <c r="R11" s="283"/>
    </row>
    <row r="12" spans="1:18" ht="27.6" customHeight="1" thickBot="1" x14ac:dyDescent="0.6">
      <c r="A12" s="320"/>
      <c r="B12" s="89"/>
      <c r="C12" s="51"/>
      <c r="D12" s="51"/>
      <c r="E12" s="52"/>
      <c r="F12" s="53"/>
      <c r="G12" s="54"/>
      <c r="H12" s="54"/>
      <c r="I12" s="54"/>
      <c r="J12" s="54"/>
      <c r="K12" s="124" t="s">
        <v>81</v>
      </c>
      <c r="L12" s="52"/>
      <c r="M12" s="53"/>
      <c r="N12" s="54"/>
      <c r="O12" s="54"/>
      <c r="P12" s="54"/>
      <c r="Q12" s="54"/>
      <c r="R12" s="124" t="s">
        <v>81</v>
      </c>
    </row>
    <row r="13" spans="1:18" ht="47.4" customHeight="1" thickBot="1" x14ac:dyDescent="0.25">
      <c r="A13" s="320"/>
      <c r="B13" s="139"/>
      <c r="C13" s="140"/>
      <c r="D13" s="140"/>
      <c r="E13" s="313" t="s">
        <v>35</v>
      </c>
      <c r="F13" s="314"/>
      <c r="G13" s="142">
        <f>SUM(G9:G11)</f>
        <v>0</v>
      </c>
      <c r="H13" s="142">
        <f>SUM(H9:H11)</f>
        <v>0</v>
      </c>
      <c r="I13" s="142">
        <f>SUM(I9:I11)</f>
        <v>0</v>
      </c>
      <c r="J13" s="143">
        <f>SUM(J9:J11)</f>
        <v>0</v>
      </c>
      <c r="K13" s="16">
        <f>ROUNDDOWN(MIN(J13*0.8,5000000),-3)</f>
        <v>0</v>
      </c>
      <c r="L13" s="396" t="s">
        <v>35</v>
      </c>
      <c r="M13" s="314"/>
      <c r="N13" s="142">
        <f>SUM(N9:N11)</f>
        <v>0</v>
      </c>
      <c r="O13" s="142">
        <f>SUM(O9:O11)</f>
        <v>0</v>
      </c>
      <c r="P13" s="142">
        <f>SUM(P9:P11)</f>
        <v>0</v>
      </c>
      <c r="Q13" s="143">
        <f>SUM(Q9:Q11)</f>
        <v>0</v>
      </c>
      <c r="R13" s="16">
        <f>ROUNDDOWN(MIN(Q13*0.8,5000000),-3)</f>
        <v>0</v>
      </c>
    </row>
    <row r="14" spans="1:18" s="96" customFormat="1" ht="27.6" customHeight="1" thickBot="1" x14ac:dyDescent="0.6">
      <c r="A14" s="320"/>
      <c r="B14" s="305" t="s">
        <v>22</v>
      </c>
      <c r="C14" s="307" t="s">
        <v>23</v>
      </c>
      <c r="D14" s="308"/>
      <c r="E14" s="394" t="s">
        <v>115</v>
      </c>
      <c r="F14" s="144" t="s">
        <v>51</v>
      </c>
      <c r="G14" s="145"/>
      <c r="H14" s="145"/>
      <c r="I14" s="145"/>
      <c r="J14" s="145"/>
      <c r="K14" s="146" t="s">
        <v>82</v>
      </c>
      <c r="L14" s="394" t="s">
        <v>115</v>
      </c>
      <c r="M14" s="144" t="s">
        <v>127</v>
      </c>
      <c r="N14" s="145"/>
      <c r="O14" s="145"/>
      <c r="P14" s="145"/>
      <c r="Q14" s="145"/>
      <c r="R14" s="146" t="s">
        <v>82</v>
      </c>
    </row>
    <row r="15" spans="1:18" ht="47.4" customHeight="1" thickBot="1" x14ac:dyDescent="0.25">
      <c r="A15" s="320"/>
      <c r="B15" s="306"/>
      <c r="C15" s="309"/>
      <c r="D15" s="310"/>
      <c r="E15" s="395"/>
      <c r="F15" s="147" t="s">
        <v>108</v>
      </c>
      <c r="G15" s="148"/>
      <c r="H15" s="148"/>
      <c r="I15" s="148"/>
      <c r="J15" s="149">
        <f>H15-I15</f>
        <v>0</v>
      </c>
      <c r="K15" s="16">
        <f>ROUNDDOWN(MIN(J15*0.8,1000000),-3)</f>
        <v>0</v>
      </c>
      <c r="L15" s="395"/>
      <c r="M15" s="147" t="s">
        <v>128</v>
      </c>
      <c r="N15" s="148"/>
      <c r="O15" s="148"/>
      <c r="P15" s="148"/>
      <c r="Q15" s="149">
        <f>O15-P15</f>
        <v>0</v>
      </c>
      <c r="R15" s="16">
        <f>ROUNDDOWN(MIN(Q15*0.8,1000000),-3)</f>
        <v>0</v>
      </c>
    </row>
    <row r="16" spans="1:18" ht="72" customHeight="1" x14ac:dyDescent="0.2">
      <c r="A16" s="320"/>
      <c r="B16" s="87" t="s">
        <v>73</v>
      </c>
      <c r="C16" s="125" t="s">
        <v>27</v>
      </c>
      <c r="D16" s="125" t="s">
        <v>26</v>
      </c>
      <c r="E16" s="126" t="s">
        <v>114</v>
      </c>
      <c r="F16" s="127" t="s">
        <v>37</v>
      </c>
      <c r="G16" s="128"/>
      <c r="H16" s="128"/>
      <c r="I16" s="128"/>
      <c r="J16" s="128">
        <f>H16-I16</f>
        <v>0</v>
      </c>
      <c r="K16" s="404"/>
      <c r="L16" s="126" t="s">
        <v>114</v>
      </c>
      <c r="M16" s="127" t="s">
        <v>37</v>
      </c>
      <c r="N16" s="128"/>
      <c r="O16" s="128"/>
      <c r="P16" s="128"/>
      <c r="Q16" s="128">
        <f>O16-P16</f>
        <v>0</v>
      </c>
      <c r="R16" s="404"/>
    </row>
    <row r="17" spans="1:18" ht="72" customHeight="1" x14ac:dyDescent="0.2">
      <c r="A17" s="320"/>
      <c r="B17" s="291" t="s">
        <v>41</v>
      </c>
      <c r="C17" s="37" t="s">
        <v>10</v>
      </c>
      <c r="D17" s="37" t="s">
        <v>36</v>
      </c>
      <c r="E17" s="338" t="s">
        <v>121</v>
      </c>
      <c r="F17" s="339"/>
      <c r="G17" s="25"/>
      <c r="H17" s="25"/>
      <c r="I17" s="25"/>
      <c r="J17" s="25">
        <f>H17-I17</f>
        <v>0</v>
      </c>
      <c r="K17" s="404"/>
      <c r="L17" s="338" t="s">
        <v>121</v>
      </c>
      <c r="M17" s="339"/>
      <c r="N17" s="25"/>
      <c r="O17" s="25"/>
      <c r="P17" s="25"/>
      <c r="Q17" s="25">
        <f>O17-P17</f>
        <v>0</v>
      </c>
      <c r="R17" s="404"/>
    </row>
    <row r="18" spans="1:18" ht="72" customHeight="1" x14ac:dyDescent="0.2">
      <c r="A18" s="320"/>
      <c r="B18" s="292"/>
      <c r="C18" s="303" t="s">
        <v>11</v>
      </c>
      <c r="D18" s="110" t="s">
        <v>94</v>
      </c>
      <c r="E18" s="280" t="s">
        <v>113</v>
      </c>
      <c r="F18" s="281"/>
      <c r="G18" s="23"/>
      <c r="H18" s="23"/>
      <c r="I18" s="23"/>
      <c r="J18" s="23">
        <f>H18-I18</f>
        <v>0</v>
      </c>
      <c r="K18" s="404"/>
      <c r="L18" s="280" t="s">
        <v>113</v>
      </c>
      <c r="M18" s="281"/>
      <c r="N18" s="23"/>
      <c r="O18" s="23"/>
      <c r="P18" s="23"/>
      <c r="Q18" s="23">
        <f>O18-P18</f>
        <v>0</v>
      </c>
      <c r="R18" s="404"/>
    </row>
    <row r="19" spans="1:18" ht="72" customHeight="1" x14ac:dyDescent="0.2">
      <c r="A19" s="320"/>
      <c r="B19" s="292"/>
      <c r="C19" s="304"/>
      <c r="D19" s="111" t="s">
        <v>95</v>
      </c>
      <c r="E19" s="280" t="s">
        <v>112</v>
      </c>
      <c r="F19" s="281"/>
      <c r="G19" s="18"/>
      <c r="H19" s="18"/>
      <c r="I19" s="18"/>
      <c r="J19" s="18">
        <f>H19-I19</f>
        <v>0</v>
      </c>
      <c r="K19" s="404"/>
      <c r="L19" s="280" t="s">
        <v>112</v>
      </c>
      <c r="M19" s="281"/>
      <c r="N19" s="18"/>
      <c r="O19" s="18"/>
      <c r="P19" s="18"/>
      <c r="Q19" s="18">
        <f>O19-P19</f>
        <v>0</v>
      </c>
      <c r="R19" s="404"/>
    </row>
    <row r="20" spans="1:18" ht="35.4" customHeight="1" x14ac:dyDescent="0.2">
      <c r="A20" s="320"/>
      <c r="B20" s="293"/>
      <c r="C20" s="57"/>
      <c r="D20" s="57"/>
      <c r="E20" s="400" t="s">
        <v>38</v>
      </c>
      <c r="F20" s="401"/>
      <c r="G20" s="47">
        <f>SUM(G17:G19)</f>
        <v>0</v>
      </c>
      <c r="H20" s="47">
        <f>SUM(H17:H19)</f>
        <v>0</v>
      </c>
      <c r="I20" s="47">
        <f>SUM(I17:I19)</f>
        <v>0</v>
      </c>
      <c r="J20" s="56">
        <f>SUM(J17:J19)</f>
        <v>0</v>
      </c>
      <c r="K20" s="404"/>
      <c r="L20" s="400" t="s">
        <v>38</v>
      </c>
      <c r="M20" s="401"/>
      <c r="N20" s="47">
        <f>SUM(N17:N19)</f>
        <v>0</v>
      </c>
      <c r="O20" s="47">
        <f>SUM(O17:O19)</f>
        <v>0</v>
      </c>
      <c r="P20" s="47">
        <f>SUM(P17:P19)</f>
        <v>0</v>
      </c>
      <c r="Q20" s="56">
        <f>SUM(Q17:Q19)</f>
        <v>0</v>
      </c>
      <c r="R20" s="404"/>
    </row>
    <row r="21" spans="1:18" ht="71.400000000000006" customHeight="1" x14ac:dyDescent="0.2">
      <c r="A21" s="320"/>
      <c r="B21" s="311" t="s">
        <v>42</v>
      </c>
      <c r="C21" s="312"/>
      <c r="D21" s="312"/>
      <c r="E21" s="121" t="s">
        <v>109</v>
      </c>
      <c r="F21" s="58" t="s">
        <v>74</v>
      </c>
      <c r="G21" s="59"/>
      <c r="H21" s="59"/>
      <c r="I21" s="59"/>
      <c r="J21" s="60">
        <f>H21-I21</f>
        <v>0</v>
      </c>
      <c r="K21" s="404"/>
      <c r="L21" s="121" t="s">
        <v>109</v>
      </c>
      <c r="M21" s="58" t="s">
        <v>74</v>
      </c>
      <c r="N21" s="59"/>
      <c r="O21" s="59"/>
      <c r="P21" s="59"/>
      <c r="Q21" s="60">
        <f>O21-P21</f>
        <v>0</v>
      </c>
      <c r="R21" s="404"/>
    </row>
    <row r="22" spans="1:18" ht="71.400000000000006" customHeight="1" x14ac:dyDescent="0.2">
      <c r="A22" s="320"/>
      <c r="B22" s="402" t="s">
        <v>43</v>
      </c>
      <c r="C22" s="296" t="s">
        <v>17</v>
      </c>
      <c r="D22" s="297"/>
      <c r="E22" s="280" t="s">
        <v>111</v>
      </c>
      <c r="F22" s="281"/>
      <c r="G22" s="20"/>
      <c r="H22" s="20"/>
      <c r="I22" s="20"/>
      <c r="J22" s="19">
        <f>H22-I22</f>
        <v>0</v>
      </c>
      <c r="K22" s="404"/>
      <c r="L22" s="280" t="s">
        <v>111</v>
      </c>
      <c r="M22" s="281"/>
      <c r="N22" s="20"/>
      <c r="O22" s="20"/>
      <c r="P22" s="20"/>
      <c r="Q22" s="19">
        <f>O22-P22</f>
        <v>0</v>
      </c>
      <c r="R22" s="404"/>
    </row>
    <row r="23" spans="1:18" ht="71.400000000000006" customHeight="1" x14ac:dyDescent="0.2">
      <c r="A23" s="320"/>
      <c r="B23" s="299"/>
      <c r="C23" s="294" t="s">
        <v>18</v>
      </c>
      <c r="D23" s="295"/>
      <c r="E23" s="251" t="s">
        <v>110</v>
      </c>
      <c r="F23" s="252"/>
      <c r="G23" s="17"/>
      <c r="H23" s="17"/>
      <c r="I23" s="17"/>
      <c r="J23" s="19">
        <f>H23-I23</f>
        <v>0</v>
      </c>
      <c r="K23" s="404"/>
      <c r="L23" s="251" t="s">
        <v>110</v>
      </c>
      <c r="M23" s="252"/>
      <c r="N23" s="17"/>
      <c r="O23" s="17"/>
      <c r="P23" s="17"/>
      <c r="Q23" s="19">
        <f>O23-P23</f>
        <v>0</v>
      </c>
      <c r="R23" s="404"/>
    </row>
    <row r="24" spans="1:18" ht="47.4" customHeight="1" x14ac:dyDescent="0.2">
      <c r="A24" s="320"/>
      <c r="B24" s="300"/>
      <c r="C24" s="65"/>
      <c r="D24" s="61"/>
      <c r="E24" s="400" t="s">
        <v>21</v>
      </c>
      <c r="F24" s="401"/>
      <c r="G24" s="47">
        <f>SUM(G22:G23)</f>
        <v>0</v>
      </c>
      <c r="H24" s="47">
        <f>SUM(H22:H23)</f>
        <v>0</v>
      </c>
      <c r="I24" s="47">
        <f>SUM(I22:I23)</f>
        <v>0</v>
      </c>
      <c r="J24" s="56">
        <f>SUM(J22:J23)</f>
        <v>0</v>
      </c>
      <c r="K24" s="405"/>
      <c r="L24" s="400" t="s">
        <v>21</v>
      </c>
      <c r="M24" s="401"/>
      <c r="N24" s="47">
        <f>SUM(N22:N23)</f>
        <v>0</v>
      </c>
      <c r="O24" s="47">
        <f>SUM(O22:O23)</f>
        <v>0</v>
      </c>
      <c r="P24" s="47">
        <f>SUM(P22:P23)</f>
        <v>0</v>
      </c>
      <c r="Q24" s="56">
        <f>SUM(Q22:Q23)</f>
        <v>0</v>
      </c>
      <c r="R24" s="405"/>
    </row>
    <row r="25" spans="1:18" ht="27.6" customHeight="1" thickBot="1" x14ac:dyDescent="0.6">
      <c r="A25" s="320"/>
      <c r="B25" s="150"/>
      <c r="C25" s="151"/>
      <c r="D25" s="151"/>
      <c r="E25" s="67"/>
      <c r="F25" s="68"/>
      <c r="G25" s="69"/>
      <c r="H25" s="69"/>
      <c r="I25" s="69"/>
      <c r="J25" s="69"/>
      <c r="K25" s="131" t="s">
        <v>83</v>
      </c>
      <c r="L25" s="67"/>
      <c r="M25" s="68"/>
      <c r="N25" s="69"/>
      <c r="O25" s="69"/>
      <c r="P25" s="69"/>
      <c r="Q25" s="69"/>
      <c r="R25" s="131" t="s">
        <v>83</v>
      </c>
    </row>
    <row r="26" spans="1:18" ht="47.4" customHeight="1" thickBot="1" x14ac:dyDescent="0.25">
      <c r="A26" s="320"/>
      <c r="B26" s="152"/>
      <c r="C26" s="153"/>
      <c r="D26" s="154"/>
      <c r="E26" s="140"/>
      <c r="F26" s="141" t="s">
        <v>85</v>
      </c>
      <c r="G26" s="148">
        <f>SUM(G16,G20,G21,G24)</f>
        <v>0</v>
      </c>
      <c r="H26" s="148">
        <f>SUM(H16,H20,H21,H24)</f>
        <v>0</v>
      </c>
      <c r="I26" s="148">
        <f>SUM(I16,I20,I21,I24)</f>
        <v>0</v>
      </c>
      <c r="J26" s="148">
        <f>SUM(J16,J20,J21,J24)</f>
        <v>0</v>
      </c>
      <c r="K26" s="16">
        <f>ROUNDDOWN(MIN(J26*0.8,10000000),-3)</f>
        <v>0</v>
      </c>
      <c r="L26" s="396" t="s">
        <v>189</v>
      </c>
      <c r="M26" s="314"/>
      <c r="N26" s="148">
        <f>SUM(N16,N20,N21,N24)</f>
        <v>0</v>
      </c>
      <c r="O26" s="148">
        <f>SUM(O16,O20,O21,O24)</f>
        <v>0</v>
      </c>
      <c r="P26" s="148">
        <f>SUM(P16,P20,P21,P24)</f>
        <v>0</v>
      </c>
      <c r="Q26" s="148">
        <f>SUM(Q16,Q20,Q21,Q24)</f>
        <v>0</v>
      </c>
      <c r="R26" s="16">
        <f>ROUNDDOWN(MIN(Q26*0.8,10000000),-3)</f>
        <v>0</v>
      </c>
    </row>
    <row r="27" spans="1:18" ht="27.6" customHeight="1" thickBot="1" x14ac:dyDescent="0.6">
      <c r="A27" s="320"/>
      <c r="B27" s="397" t="s">
        <v>44</v>
      </c>
      <c r="C27" s="398" t="s">
        <v>7</v>
      </c>
      <c r="D27" s="399"/>
      <c r="E27" s="348" t="s">
        <v>144</v>
      </c>
      <c r="F27" s="302"/>
      <c r="G27" s="130"/>
      <c r="H27" s="130"/>
      <c r="I27" s="130"/>
      <c r="J27" s="130"/>
      <c r="K27" s="122" t="s">
        <v>82</v>
      </c>
      <c r="L27" s="348" t="s">
        <v>144</v>
      </c>
      <c r="M27" s="302"/>
      <c r="N27" s="130"/>
      <c r="O27" s="130"/>
      <c r="P27" s="130"/>
      <c r="Q27" s="130"/>
      <c r="R27" s="122" t="s">
        <v>82</v>
      </c>
    </row>
    <row r="28" spans="1:18" ht="71.400000000000006" customHeight="1" thickBot="1" x14ac:dyDescent="0.25">
      <c r="A28" s="320"/>
      <c r="B28" s="327"/>
      <c r="C28" s="323"/>
      <c r="D28" s="324"/>
      <c r="E28" s="249"/>
      <c r="F28" s="334"/>
      <c r="G28" s="97"/>
      <c r="H28" s="97"/>
      <c r="I28" s="97"/>
      <c r="J28" s="98">
        <f>H28-I28</f>
        <v>0</v>
      </c>
      <c r="K28" s="21">
        <f>ROUNDDOWN(MIN(J28*0.8,1000000),-3)</f>
        <v>0</v>
      </c>
      <c r="L28" s="249"/>
      <c r="M28" s="334"/>
      <c r="N28" s="97"/>
      <c r="O28" s="97"/>
      <c r="P28" s="97"/>
      <c r="Q28" s="98">
        <f>O28-P28</f>
        <v>0</v>
      </c>
      <c r="R28" s="21">
        <f>ROUNDDOWN(MIN(Q28*0.8,1000000),-3)</f>
        <v>0</v>
      </c>
    </row>
    <row r="29" spans="1:18" ht="27.6" customHeight="1" thickBot="1" x14ac:dyDescent="0.6">
      <c r="A29" s="320"/>
      <c r="B29" s="327"/>
      <c r="C29" s="325" t="s">
        <v>9</v>
      </c>
      <c r="D29" s="326"/>
      <c r="E29" s="332" t="s">
        <v>145</v>
      </c>
      <c r="F29" s="333"/>
      <c r="G29" s="99"/>
      <c r="H29" s="99"/>
      <c r="I29" s="99"/>
      <c r="J29" s="99"/>
      <c r="K29" s="122" t="s">
        <v>82</v>
      </c>
      <c r="L29" s="332" t="s">
        <v>145</v>
      </c>
      <c r="M29" s="333"/>
      <c r="N29" s="99"/>
      <c r="O29" s="99"/>
      <c r="P29" s="99"/>
      <c r="Q29" s="99"/>
      <c r="R29" s="122" t="s">
        <v>82</v>
      </c>
    </row>
    <row r="30" spans="1:18" ht="71.400000000000006" customHeight="1" thickBot="1" x14ac:dyDescent="0.25">
      <c r="A30" s="320"/>
      <c r="B30" s="327"/>
      <c r="C30" s="323"/>
      <c r="D30" s="324"/>
      <c r="E30" s="249"/>
      <c r="F30" s="250"/>
      <c r="G30" s="97"/>
      <c r="H30" s="97"/>
      <c r="I30" s="97"/>
      <c r="J30" s="98">
        <f>H30-I30</f>
        <v>0</v>
      </c>
      <c r="K30" s="21">
        <f>ROUNDDOWN(MIN(J30*0.8,1000000),-3)</f>
        <v>0</v>
      </c>
      <c r="L30" s="249"/>
      <c r="M30" s="250"/>
      <c r="N30" s="97"/>
      <c r="O30" s="97"/>
      <c r="P30" s="97"/>
      <c r="Q30" s="98">
        <f>O30-P30</f>
        <v>0</v>
      </c>
      <c r="R30" s="21">
        <f>ROUNDDOWN(MIN(Q30*0.8,1000000),-3)</f>
        <v>0</v>
      </c>
    </row>
    <row r="31" spans="1:18" ht="47.4" customHeight="1" thickBot="1" x14ac:dyDescent="0.25">
      <c r="A31" s="320"/>
      <c r="B31" s="328"/>
      <c r="C31" s="136"/>
      <c r="D31" s="136"/>
      <c r="E31" s="390" t="s">
        <v>40</v>
      </c>
      <c r="F31" s="391"/>
      <c r="G31" s="55">
        <f>SUM(G27:G30)</f>
        <v>0</v>
      </c>
      <c r="H31" s="55">
        <f>SUM(H27:H30)</f>
        <v>0</v>
      </c>
      <c r="I31" s="55">
        <f>SUM(I27:I30)</f>
        <v>0</v>
      </c>
      <c r="J31" s="138">
        <f>SUM(J27:J30)</f>
        <v>0</v>
      </c>
      <c r="K31" s="129">
        <f>K28+K30</f>
        <v>0</v>
      </c>
      <c r="L31" s="390" t="s">
        <v>40</v>
      </c>
      <c r="M31" s="391"/>
      <c r="N31" s="55">
        <f>SUM(N27:N30)</f>
        <v>0</v>
      </c>
      <c r="O31" s="55">
        <f>SUM(O27:O30)</f>
        <v>0</v>
      </c>
      <c r="P31" s="55">
        <f>SUM(P27:P30)</f>
        <v>0</v>
      </c>
      <c r="Q31" s="138">
        <f>SUM(Q27:Q30)</f>
        <v>0</v>
      </c>
      <c r="R31" s="129">
        <f>R28+R30</f>
        <v>0</v>
      </c>
    </row>
    <row r="32" spans="1:18" ht="47.4" customHeight="1" thickTop="1" thickBot="1" x14ac:dyDescent="0.25">
      <c r="A32" s="321"/>
      <c r="B32" s="132" t="s">
        <v>31</v>
      </c>
      <c r="C32" s="132"/>
      <c r="D32" s="132"/>
      <c r="E32" s="132"/>
      <c r="F32" s="133" t="s">
        <v>91</v>
      </c>
      <c r="G32" s="134">
        <f t="shared" ref="G32:I32" si="0">G13+G15+G26+G31</f>
        <v>0</v>
      </c>
      <c r="H32" s="134">
        <f t="shared" si="0"/>
        <v>0</v>
      </c>
      <c r="I32" s="134">
        <f t="shared" si="0"/>
        <v>0</v>
      </c>
      <c r="J32" s="134">
        <f>J13+J15+J26+J31</f>
        <v>0</v>
      </c>
      <c r="K32" s="135">
        <f>K13+K15+K26+K31</f>
        <v>0</v>
      </c>
      <c r="L32" s="132"/>
      <c r="M32" s="133" t="s">
        <v>91</v>
      </c>
      <c r="N32" s="134">
        <f t="shared" ref="N32" si="1">N13+N15+N26+N31</f>
        <v>0</v>
      </c>
      <c r="O32" s="134">
        <f t="shared" ref="O32" si="2">O13+O15+O26+O31</f>
        <v>0</v>
      </c>
      <c r="P32" s="134">
        <f t="shared" ref="P32" si="3">P13+P15+P26+P31</f>
        <v>0</v>
      </c>
      <c r="Q32" s="134">
        <f>Q13+Q15+Q26+Q31</f>
        <v>0</v>
      </c>
      <c r="R32" s="135">
        <f>R13+R15+R26+R31</f>
        <v>0</v>
      </c>
    </row>
    <row r="33" spans="1:18" ht="27" customHeight="1" thickBot="1" x14ac:dyDescent="0.6">
      <c r="A33" s="319" t="s">
        <v>29</v>
      </c>
      <c r="B33" s="374" t="s">
        <v>61</v>
      </c>
      <c r="C33" s="375"/>
      <c r="D33" s="376"/>
      <c r="E33" s="340" t="s">
        <v>122</v>
      </c>
      <c r="F33" s="341"/>
      <c r="G33" s="72"/>
      <c r="H33" s="74"/>
      <c r="I33" s="72"/>
      <c r="J33" s="76"/>
      <c r="K33" s="12" t="s">
        <v>62</v>
      </c>
      <c r="L33" s="340" t="s">
        <v>122</v>
      </c>
      <c r="M33" s="341"/>
      <c r="N33" s="72"/>
      <c r="O33" s="74"/>
      <c r="P33" s="72"/>
      <c r="Q33" s="76"/>
      <c r="R33" s="12" t="s">
        <v>62</v>
      </c>
    </row>
    <row r="34" spans="1:18" ht="71.400000000000006" customHeight="1" thickBot="1" x14ac:dyDescent="0.25">
      <c r="A34" s="320"/>
      <c r="B34" s="371"/>
      <c r="C34" s="372"/>
      <c r="D34" s="373"/>
      <c r="E34" s="380"/>
      <c r="F34" s="381"/>
      <c r="G34" s="73"/>
      <c r="H34" s="75"/>
      <c r="I34" s="73"/>
      <c r="J34" s="77">
        <f>H34-I34</f>
        <v>0</v>
      </c>
      <c r="K34" s="10">
        <f>ROUNDDOWN(MIN(J34*0.8,16500000),-3)</f>
        <v>0</v>
      </c>
      <c r="L34" s="380"/>
      <c r="M34" s="381"/>
      <c r="N34" s="73"/>
      <c r="O34" s="75"/>
      <c r="P34" s="73"/>
      <c r="Q34" s="77">
        <f>O34-P34</f>
        <v>0</v>
      </c>
      <c r="R34" s="10">
        <f>ROUNDDOWN(MIN(Q34*0.8,16500000),-3)</f>
        <v>0</v>
      </c>
    </row>
    <row r="35" spans="1:18" ht="27" customHeight="1" thickBot="1" x14ac:dyDescent="0.6">
      <c r="A35" s="320"/>
      <c r="B35" s="368" t="s">
        <v>30</v>
      </c>
      <c r="C35" s="369"/>
      <c r="D35" s="370"/>
      <c r="E35" s="41" t="s">
        <v>57</v>
      </c>
      <c r="F35" s="42"/>
      <c r="G35" s="78"/>
      <c r="H35" s="82"/>
      <c r="I35" s="78"/>
      <c r="J35" s="83"/>
      <c r="K35" s="6" t="s">
        <v>63</v>
      </c>
      <c r="L35" s="41" t="s">
        <v>57</v>
      </c>
      <c r="M35" s="42"/>
      <c r="N35" s="78"/>
      <c r="O35" s="82"/>
      <c r="P35" s="78"/>
      <c r="Q35" s="83"/>
      <c r="R35" s="6" t="s">
        <v>63</v>
      </c>
    </row>
    <row r="36" spans="1:18" ht="71.400000000000006" customHeight="1" thickBot="1" x14ac:dyDescent="0.25">
      <c r="A36" s="320"/>
      <c r="B36" s="377"/>
      <c r="C36" s="378"/>
      <c r="D36" s="379"/>
      <c r="E36" s="382"/>
      <c r="F36" s="383"/>
      <c r="G36" s="162"/>
      <c r="H36" s="163"/>
      <c r="I36" s="162"/>
      <c r="J36" s="164">
        <f>H36-I36</f>
        <v>0</v>
      </c>
      <c r="K36" s="165">
        <f>ROUNDDOWN(MIN(J36*0.8,20000000),-3)</f>
        <v>0</v>
      </c>
      <c r="L36" s="382"/>
      <c r="M36" s="383"/>
      <c r="N36" s="162"/>
      <c r="O36" s="163"/>
      <c r="P36" s="162"/>
      <c r="Q36" s="164">
        <f>O36-P36</f>
        <v>0</v>
      </c>
      <c r="R36" s="165">
        <f>ROUNDDOWN(MIN(Q36*0.8,20000000),-3)</f>
        <v>0</v>
      </c>
    </row>
    <row r="37" spans="1:18" ht="48.6" customHeight="1" thickTop="1" thickBot="1" x14ac:dyDescent="0.25">
      <c r="A37" s="321"/>
      <c r="B37" s="157"/>
      <c r="C37" s="118"/>
      <c r="D37" s="392" t="s">
        <v>89</v>
      </c>
      <c r="E37" s="392"/>
      <c r="F37" s="393"/>
      <c r="G37" s="159">
        <f>SUM(G33:G36)</f>
        <v>0</v>
      </c>
      <c r="H37" s="160">
        <f>SUM(H33:H36)</f>
        <v>0</v>
      </c>
      <c r="I37" s="160">
        <f>SUM(I33:I36)</f>
        <v>0</v>
      </c>
      <c r="J37" s="160">
        <f>SUM(J33:J36)</f>
        <v>0</v>
      </c>
      <c r="K37" s="161">
        <f>SUM(K34+K36)</f>
        <v>0</v>
      </c>
      <c r="L37" s="392" t="s">
        <v>89</v>
      </c>
      <c r="M37" s="393"/>
      <c r="N37" s="160">
        <f>SUM(N33:N36)</f>
        <v>0</v>
      </c>
      <c r="O37" s="160">
        <f>SUM(O33:O36)</f>
        <v>0</v>
      </c>
      <c r="P37" s="160">
        <f>SUM(P33:P36)</f>
        <v>0</v>
      </c>
      <c r="Q37" s="160">
        <f>SUM(Q33:Q36)</f>
        <v>0</v>
      </c>
      <c r="R37" s="161">
        <f>SUM(R34+R36)</f>
        <v>0</v>
      </c>
    </row>
    <row r="38" spans="1:18" ht="27" customHeight="1" thickBot="1" x14ac:dyDescent="0.6">
      <c r="A38" s="387" t="s">
        <v>14</v>
      </c>
      <c r="B38" s="374" t="s">
        <v>80</v>
      </c>
      <c r="C38" s="375"/>
      <c r="D38" s="376"/>
      <c r="E38" s="171" t="s">
        <v>57</v>
      </c>
      <c r="F38" s="172"/>
      <c r="G38" s="72"/>
      <c r="H38" s="72"/>
      <c r="I38" s="72"/>
      <c r="J38" s="72"/>
      <c r="K38" s="12" t="s">
        <v>64</v>
      </c>
      <c r="L38" s="171" t="s">
        <v>57</v>
      </c>
      <c r="M38" s="172"/>
      <c r="N38" s="72"/>
      <c r="O38" s="72"/>
      <c r="P38" s="72"/>
      <c r="Q38" s="72"/>
      <c r="R38" s="12" t="s">
        <v>64</v>
      </c>
    </row>
    <row r="39" spans="1:18" ht="89.4" customHeight="1" thickBot="1" x14ac:dyDescent="0.25">
      <c r="A39" s="388"/>
      <c r="B39" s="371"/>
      <c r="C39" s="372"/>
      <c r="D39" s="373"/>
      <c r="E39" s="380"/>
      <c r="F39" s="381"/>
      <c r="G39" s="80"/>
      <c r="H39" s="80"/>
      <c r="I39" s="80"/>
      <c r="J39" s="80">
        <f>H39-I39</f>
        <v>0</v>
      </c>
      <c r="K39" s="10">
        <f>ROUNDDOWN(MIN(J39*0.8,50000000),-3)</f>
        <v>0</v>
      </c>
      <c r="L39" s="380"/>
      <c r="M39" s="381"/>
      <c r="N39" s="80"/>
      <c r="O39" s="80"/>
      <c r="P39" s="80"/>
      <c r="Q39" s="80">
        <f>O39-P39</f>
        <v>0</v>
      </c>
      <c r="R39" s="10">
        <f>ROUNDDOWN(MIN(Q39*0.8,50000000),-3)</f>
        <v>0</v>
      </c>
    </row>
    <row r="40" spans="1:18" ht="27" customHeight="1" thickBot="1" x14ac:dyDescent="0.6">
      <c r="A40" s="388"/>
      <c r="B40" s="368" t="s">
        <v>79</v>
      </c>
      <c r="C40" s="369"/>
      <c r="D40" s="370"/>
      <c r="E40" s="384" t="s">
        <v>125</v>
      </c>
      <c r="F40" s="385"/>
      <c r="G40" s="73"/>
      <c r="H40" s="73"/>
      <c r="I40" s="73"/>
      <c r="J40" s="79"/>
      <c r="K40" s="6" t="s">
        <v>65</v>
      </c>
      <c r="L40" s="384" t="s">
        <v>124</v>
      </c>
      <c r="M40" s="385"/>
      <c r="N40" s="73"/>
      <c r="O40" s="73"/>
      <c r="P40" s="73"/>
      <c r="Q40" s="79"/>
      <c r="R40" s="6" t="s">
        <v>65</v>
      </c>
    </row>
    <row r="41" spans="1:18" ht="89.4" customHeight="1" thickBot="1" x14ac:dyDescent="0.25">
      <c r="A41" s="388"/>
      <c r="B41" s="371"/>
      <c r="C41" s="372"/>
      <c r="D41" s="373"/>
      <c r="E41" s="249" t="s">
        <v>106</v>
      </c>
      <c r="F41" s="250"/>
      <c r="G41" s="80"/>
      <c r="H41" s="80"/>
      <c r="I41" s="80"/>
      <c r="J41" s="81">
        <f t="shared" ref="J41:J51" si="4">H41-I41</f>
        <v>0</v>
      </c>
      <c r="K41" s="10">
        <f>ROUNDDOWN(MIN(J41*0.8,1500000),-3)</f>
        <v>0</v>
      </c>
      <c r="L41" s="249" t="s">
        <v>106</v>
      </c>
      <c r="M41" s="250"/>
      <c r="N41" s="80"/>
      <c r="O41" s="80"/>
      <c r="P41" s="80"/>
      <c r="Q41" s="81">
        <f t="shared" ref="Q41" si="5">O41-P41</f>
        <v>0</v>
      </c>
      <c r="R41" s="10">
        <f>ROUNDDOWN(MIN(Q41*0.8,1500000),-3)</f>
        <v>0</v>
      </c>
    </row>
    <row r="42" spans="1:18" ht="27" customHeight="1" thickBot="1" x14ac:dyDescent="0.6">
      <c r="A42" s="388"/>
      <c r="B42" s="362" t="s">
        <v>78</v>
      </c>
      <c r="C42" s="363"/>
      <c r="D42" s="364"/>
      <c r="E42" s="117" t="s">
        <v>57</v>
      </c>
      <c r="F42" s="114"/>
      <c r="G42" s="78"/>
      <c r="H42" s="78"/>
      <c r="I42" s="78"/>
      <c r="J42" s="79"/>
      <c r="K42" s="6" t="s">
        <v>66</v>
      </c>
      <c r="L42" s="117" t="s">
        <v>57</v>
      </c>
      <c r="M42" s="114"/>
      <c r="N42" s="78"/>
      <c r="O42" s="78"/>
      <c r="P42" s="78"/>
      <c r="Q42" s="79"/>
      <c r="R42" s="6" t="s">
        <v>66</v>
      </c>
    </row>
    <row r="43" spans="1:18" ht="89.4" customHeight="1" thickBot="1" x14ac:dyDescent="0.25">
      <c r="A43" s="388"/>
      <c r="B43" s="365"/>
      <c r="C43" s="366"/>
      <c r="D43" s="367"/>
      <c r="E43" s="247" t="s">
        <v>88</v>
      </c>
      <c r="F43" s="248"/>
      <c r="G43" s="80"/>
      <c r="H43" s="80"/>
      <c r="I43" s="80"/>
      <c r="J43" s="81">
        <f t="shared" si="4"/>
        <v>0</v>
      </c>
      <c r="K43" s="10">
        <f>ROUNDDOWN(MIN(J43*0.5,700000),-3)</f>
        <v>0</v>
      </c>
      <c r="L43" s="247" t="s">
        <v>88</v>
      </c>
      <c r="M43" s="248"/>
      <c r="N43" s="80"/>
      <c r="O43" s="80"/>
      <c r="P43" s="80"/>
      <c r="Q43" s="81">
        <f t="shared" ref="Q43" si="6">O43-P43</f>
        <v>0</v>
      </c>
      <c r="R43" s="10">
        <f>ROUNDDOWN(MIN(Q43*0.5,700000),-3)</f>
        <v>0</v>
      </c>
    </row>
    <row r="44" spans="1:18" ht="27" customHeight="1" thickBot="1" x14ac:dyDescent="0.6">
      <c r="A44" s="388"/>
      <c r="B44" s="354" t="s">
        <v>77</v>
      </c>
      <c r="C44" s="355"/>
      <c r="D44" s="297"/>
      <c r="E44" s="109" t="s">
        <v>86</v>
      </c>
      <c r="F44" s="108"/>
      <c r="G44" s="78"/>
      <c r="H44" s="78"/>
      <c r="I44" s="78"/>
      <c r="J44" s="79"/>
      <c r="K44" s="6" t="s">
        <v>67</v>
      </c>
      <c r="L44" s="109" t="s">
        <v>86</v>
      </c>
      <c r="M44" s="108"/>
      <c r="N44" s="78"/>
      <c r="O44" s="78"/>
      <c r="P44" s="78"/>
      <c r="Q44" s="79"/>
      <c r="R44" s="6" t="s">
        <v>67</v>
      </c>
    </row>
    <row r="45" spans="1:18" ht="107.4" customHeight="1" thickBot="1" x14ac:dyDescent="0.25">
      <c r="A45" s="388"/>
      <c r="B45" s="356"/>
      <c r="C45" s="357"/>
      <c r="D45" s="358"/>
      <c r="E45" s="249" t="s">
        <v>126</v>
      </c>
      <c r="F45" s="250"/>
      <c r="G45" s="80"/>
      <c r="H45" s="80"/>
      <c r="I45" s="80"/>
      <c r="J45" s="81">
        <f t="shared" si="4"/>
        <v>0</v>
      </c>
      <c r="K45" s="10">
        <f>ROUNDDOWN(MIN(J45*0.5,5000000),-3)</f>
        <v>0</v>
      </c>
      <c r="L45" s="249" t="s">
        <v>126</v>
      </c>
      <c r="M45" s="250"/>
      <c r="N45" s="80"/>
      <c r="O45" s="80"/>
      <c r="P45" s="80"/>
      <c r="Q45" s="81">
        <f t="shared" ref="Q45" si="7">O45-P45</f>
        <v>0</v>
      </c>
      <c r="R45" s="10">
        <f>ROUNDDOWN(MIN(Q45*0.5,5000000),-3)</f>
        <v>0</v>
      </c>
    </row>
    <row r="46" spans="1:18" ht="27" customHeight="1" thickBot="1" x14ac:dyDescent="0.6">
      <c r="A46" s="388"/>
      <c r="B46" s="356"/>
      <c r="C46" s="357"/>
      <c r="D46" s="358"/>
      <c r="E46" s="109" t="s">
        <v>86</v>
      </c>
      <c r="F46" s="108"/>
      <c r="G46" s="78"/>
      <c r="H46" s="78"/>
      <c r="I46" s="78"/>
      <c r="J46" s="79"/>
      <c r="K46" s="6" t="s">
        <v>67</v>
      </c>
      <c r="L46" s="109" t="s">
        <v>86</v>
      </c>
      <c r="M46" s="108"/>
      <c r="N46" s="78"/>
      <c r="O46" s="78"/>
      <c r="P46" s="78"/>
      <c r="Q46" s="79"/>
      <c r="R46" s="6" t="s">
        <v>67</v>
      </c>
    </row>
    <row r="47" spans="1:18" ht="107.4" customHeight="1" thickBot="1" x14ac:dyDescent="0.25">
      <c r="A47" s="388"/>
      <c r="B47" s="356"/>
      <c r="C47" s="357"/>
      <c r="D47" s="358"/>
      <c r="E47" s="249" t="s">
        <v>126</v>
      </c>
      <c r="F47" s="250"/>
      <c r="G47" s="80"/>
      <c r="H47" s="80"/>
      <c r="I47" s="80"/>
      <c r="J47" s="81">
        <f t="shared" si="4"/>
        <v>0</v>
      </c>
      <c r="K47" s="10">
        <f>ROUNDDOWN(MIN(J47*0.5,5000000),-3)</f>
        <v>0</v>
      </c>
      <c r="L47" s="249" t="s">
        <v>126</v>
      </c>
      <c r="M47" s="250"/>
      <c r="N47" s="80"/>
      <c r="O47" s="80"/>
      <c r="P47" s="80"/>
      <c r="Q47" s="81">
        <f t="shared" ref="Q47" si="8">O47-P47</f>
        <v>0</v>
      </c>
      <c r="R47" s="10">
        <f>ROUNDDOWN(MIN(Q47*0.5,5000000),-3)</f>
        <v>0</v>
      </c>
    </row>
    <row r="48" spans="1:18" ht="27" customHeight="1" thickBot="1" x14ac:dyDescent="0.6">
      <c r="A48" s="388"/>
      <c r="B48" s="356"/>
      <c r="C48" s="357"/>
      <c r="D48" s="358"/>
      <c r="E48" s="109" t="s">
        <v>86</v>
      </c>
      <c r="F48" s="108"/>
      <c r="G48" s="78"/>
      <c r="H48" s="78"/>
      <c r="I48" s="78"/>
      <c r="J48" s="79"/>
      <c r="K48" s="6" t="s">
        <v>67</v>
      </c>
      <c r="L48" s="109" t="s">
        <v>86</v>
      </c>
      <c r="M48" s="108"/>
      <c r="N48" s="78"/>
      <c r="O48" s="78"/>
      <c r="P48" s="78"/>
      <c r="Q48" s="79"/>
      <c r="R48" s="6" t="s">
        <v>67</v>
      </c>
    </row>
    <row r="49" spans="1:18" ht="107.4" customHeight="1" thickBot="1" x14ac:dyDescent="0.25">
      <c r="A49" s="388"/>
      <c r="B49" s="359"/>
      <c r="C49" s="360"/>
      <c r="D49" s="361"/>
      <c r="E49" s="249" t="s">
        <v>126</v>
      </c>
      <c r="F49" s="250"/>
      <c r="G49" s="80"/>
      <c r="H49" s="80"/>
      <c r="I49" s="80"/>
      <c r="J49" s="81">
        <f t="shared" si="4"/>
        <v>0</v>
      </c>
      <c r="K49" s="10">
        <f>ROUNDDOWN(MIN(J49*0.5,5000000),-3)</f>
        <v>0</v>
      </c>
      <c r="L49" s="249" t="s">
        <v>126</v>
      </c>
      <c r="M49" s="250"/>
      <c r="N49" s="80"/>
      <c r="O49" s="80"/>
      <c r="P49" s="80"/>
      <c r="Q49" s="81">
        <f t="shared" ref="Q49" si="9">O49-P49</f>
        <v>0</v>
      </c>
      <c r="R49" s="10">
        <f>ROUNDDOWN(MIN(Q49*0.5,5000000),-3)</f>
        <v>0</v>
      </c>
    </row>
    <row r="50" spans="1:18" ht="27" customHeight="1" thickBot="1" x14ac:dyDescent="0.6">
      <c r="A50" s="388"/>
      <c r="B50" s="349" t="s">
        <v>173</v>
      </c>
      <c r="C50" s="350"/>
      <c r="D50" s="326"/>
      <c r="E50" s="109" t="s">
        <v>87</v>
      </c>
      <c r="F50" s="108"/>
      <c r="G50" s="78"/>
      <c r="H50" s="78"/>
      <c r="I50" s="78"/>
      <c r="J50" s="79"/>
      <c r="K50" s="6" t="s">
        <v>68</v>
      </c>
      <c r="L50" s="109" t="s">
        <v>87</v>
      </c>
      <c r="M50" s="108"/>
      <c r="N50" s="78"/>
      <c r="O50" s="78"/>
      <c r="P50" s="78"/>
      <c r="Q50" s="79"/>
      <c r="R50" s="6" t="s">
        <v>68</v>
      </c>
    </row>
    <row r="51" spans="1:18" ht="89.4" customHeight="1" thickBot="1" x14ac:dyDescent="0.25">
      <c r="A51" s="388"/>
      <c r="B51" s="351"/>
      <c r="C51" s="352"/>
      <c r="D51" s="353"/>
      <c r="E51" s="344"/>
      <c r="F51" s="345"/>
      <c r="G51" s="162"/>
      <c r="H51" s="162"/>
      <c r="I51" s="162"/>
      <c r="J51" s="168">
        <f t="shared" si="4"/>
        <v>0</v>
      </c>
      <c r="K51" s="165">
        <f>ROUNDDOWN(MIN(J51*0.5,1500000),-3)</f>
        <v>0</v>
      </c>
      <c r="L51" s="344"/>
      <c r="M51" s="345"/>
      <c r="N51" s="162"/>
      <c r="O51" s="162"/>
      <c r="P51" s="162"/>
      <c r="Q51" s="168">
        <f t="shared" ref="Q51" si="10">O51-P51</f>
        <v>0</v>
      </c>
      <c r="R51" s="165">
        <f>ROUNDDOWN(MIN(Q51*0.5,1500000),-3)</f>
        <v>0</v>
      </c>
    </row>
    <row r="52" spans="1:18" ht="36.6" customHeight="1" thickTop="1" thickBot="1" x14ac:dyDescent="0.25">
      <c r="A52" s="389"/>
      <c r="B52" s="157"/>
      <c r="C52" s="118"/>
      <c r="D52" s="158"/>
      <c r="E52" s="107"/>
      <c r="F52" s="132" t="s">
        <v>91</v>
      </c>
      <c r="G52" s="166">
        <f>SUM(G38:G51)</f>
        <v>0</v>
      </c>
      <c r="H52" s="166">
        <f>SUM(H38:H51)</f>
        <v>0</v>
      </c>
      <c r="I52" s="166">
        <f>SUM(I38:I51)</f>
        <v>0</v>
      </c>
      <c r="J52" s="166">
        <f>SUM(J38:J51)</f>
        <v>0</v>
      </c>
      <c r="K52" s="167">
        <f>SUM(K39,K41,K43,K45,K47,K49,K51)</f>
        <v>0</v>
      </c>
      <c r="L52" s="158"/>
      <c r="M52" s="132" t="s">
        <v>91</v>
      </c>
      <c r="N52" s="166">
        <f>SUM(N38:N51)</f>
        <v>0</v>
      </c>
      <c r="O52" s="166">
        <f>SUM(O38:O51)</f>
        <v>0</v>
      </c>
      <c r="P52" s="166">
        <f>SUM(P38:P51)</f>
        <v>0</v>
      </c>
      <c r="Q52" s="166">
        <f>SUM(Q38:Q51)</f>
        <v>0</v>
      </c>
      <c r="R52" s="167">
        <f>SUM(R39,R41,R43,R45,R47,R49,R51)</f>
        <v>0</v>
      </c>
    </row>
    <row r="53" spans="1:18" ht="27" customHeight="1" thickBot="1" x14ac:dyDescent="0.6">
      <c r="A53" s="237" t="s">
        <v>59</v>
      </c>
      <c r="B53" s="238"/>
      <c r="C53" s="238"/>
      <c r="D53" s="238"/>
      <c r="E53" s="169" t="s">
        <v>60</v>
      </c>
      <c r="F53" s="116"/>
      <c r="G53" s="173"/>
      <c r="H53" s="173"/>
      <c r="I53" s="173"/>
      <c r="J53" s="173"/>
      <c r="K53" s="12" t="s">
        <v>68</v>
      </c>
      <c r="L53" s="115" t="s">
        <v>60</v>
      </c>
      <c r="M53" s="116"/>
      <c r="N53" s="173"/>
      <c r="O53" s="173"/>
      <c r="P53" s="173"/>
      <c r="Q53" s="173"/>
      <c r="R53" s="12" t="s">
        <v>68</v>
      </c>
    </row>
    <row r="54" spans="1:18" ht="71.400000000000006" customHeight="1" thickBot="1" x14ac:dyDescent="0.25">
      <c r="A54" s="240"/>
      <c r="B54" s="241"/>
      <c r="C54" s="241"/>
      <c r="D54" s="241"/>
      <c r="E54" s="386" t="s">
        <v>51</v>
      </c>
      <c r="F54" s="343"/>
      <c r="G54" s="85"/>
      <c r="H54" s="85"/>
      <c r="I54" s="85"/>
      <c r="J54" s="85">
        <f>H54-I54</f>
        <v>0</v>
      </c>
      <c r="K54" s="71">
        <f>ROUNDDOWN(MIN(J54*0.5,1500000),-3)</f>
        <v>0</v>
      </c>
      <c r="L54" s="342" t="s">
        <v>51</v>
      </c>
      <c r="M54" s="343"/>
      <c r="N54" s="85"/>
      <c r="O54" s="85"/>
      <c r="P54" s="85"/>
      <c r="Q54" s="85">
        <f>O54-P54</f>
        <v>0</v>
      </c>
      <c r="R54" s="71">
        <f>ROUNDDOWN(MIN(Q54*0.5,1500000),-3)</f>
        <v>0</v>
      </c>
    </row>
    <row r="55" spans="1:18" ht="48" customHeight="1" thickTop="1" thickBot="1" x14ac:dyDescent="0.25">
      <c r="A55" s="184" t="s">
        <v>51</v>
      </c>
      <c r="B55" s="185"/>
      <c r="C55" s="185"/>
      <c r="D55" s="185"/>
      <c r="E55" s="205" t="s">
        <v>129</v>
      </c>
      <c r="F55" s="206"/>
      <c r="G55" s="86">
        <f>SUM(G32,G37,G52,G54)</f>
        <v>0</v>
      </c>
      <c r="H55" s="86">
        <f>SUM(H32,H37,H52,H54)</f>
        <v>0</v>
      </c>
      <c r="I55" s="86">
        <f>SUM(I32,I37,I52,I54)</f>
        <v>0</v>
      </c>
      <c r="J55" s="86">
        <f>SUM(J32,J37,J52,J54)</f>
        <v>0</v>
      </c>
      <c r="K55" s="11">
        <f>SUM(K32,K37,K52,K54)</f>
        <v>0</v>
      </c>
      <c r="L55" s="346" t="s">
        <v>130</v>
      </c>
      <c r="M55" s="347"/>
      <c r="N55" s="86">
        <f>SUM(N32,N37,N52,N54)</f>
        <v>0</v>
      </c>
      <c r="O55" s="86">
        <f>SUM(O32,O37,O52,O54)</f>
        <v>0</v>
      </c>
      <c r="P55" s="86">
        <f>SUM(P32,P37,P52,P54)</f>
        <v>0</v>
      </c>
      <c r="Q55" s="86">
        <f>SUM(Q32,Q37,Q52,Q54)</f>
        <v>0</v>
      </c>
      <c r="R55" s="11">
        <f>SUM(R32,R37,R52,R54)</f>
        <v>0</v>
      </c>
    </row>
    <row r="56" spans="1:18" s="3" customFormat="1" ht="24" customHeight="1" x14ac:dyDescent="0.2">
      <c r="A56" s="24" t="s">
        <v>69</v>
      </c>
      <c r="C56" s="44"/>
      <c r="D56" s="45"/>
    </row>
    <row r="57" spans="1:18" s="3" customFormat="1" ht="24" customHeight="1" x14ac:dyDescent="0.2">
      <c r="A57" s="24" t="s">
        <v>107</v>
      </c>
      <c r="C57" s="44"/>
      <c r="D57" s="45"/>
    </row>
    <row r="58" spans="1:18" s="3" customFormat="1" ht="24" customHeight="1" x14ac:dyDescent="0.2">
      <c r="A58" s="24"/>
      <c r="C58" s="44"/>
      <c r="D58" s="45"/>
    </row>
  </sheetData>
  <mergeCells count="104">
    <mergeCell ref="L26:M26"/>
    <mergeCell ref="C23:D23"/>
    <mergeCell ref="B17:B20"/>
    <mergeCell ref="I7:J7"/>
    <mergeCell ref="K7:K8"/>
    <mergeCell ref="N7:N8"/>
    <mergeCell ref="O7:O8"/>
    <mergeCell ref="P7:Q7"/>
    <mergeCell ref="R7:R8"/>
    <mergeCell ref="K16:K24"/>
    <mergeCell ref="R9:R11"/>
    <mergeCell ref="R16:R24"/>
    <mergeCell ref="E22:F22"/>
    <mergeCell ref="E23:F23"/>
    <mergeCell ref="L22:M22"/>
    <mergeCell ref="A1:B1"/>
    <mergeCell ref="C1:Q1"/>
    <mergeCell ref="A2:R2"/>
    <mergeCell ref="A6:D8"/>
    <mergeCell ref="E6:F8"/>
    <mergeCell ref="G6:K6"/>
    <mergeCell ref="L6:M8"/>
    <mergeCell ref="N6:R6"/>
    <mergeCell ref="G7:G8"/>
    <mergeCell ref="H7:H8"/>
    <mergeCell ref="E31:F31"/>
    <mergeCell ref="C29:D30"/>
    <mergeCell ref="D37:F37"/>
    <mergeCell ref="L14:L15"/>
    <mergeCell ref="A9:A32"/>
    <mergeCell ref="B9:B10"/>
    <mergeCell ref="E13:F13"/>
    <mergeCell ref="L13:M13"/>
    <mergeCell ref="B14:B15"/>
    <mergeCell ref="C14:D15"/>
    <mergeCell ref="E14:E15"/>
    <mergeCell ref="L28:M28"/>
    <mergeCell ref="B27:B31"/>
    <mergeCell ref="C27:D28"/>
    <mergeCell ref="E24:F24"/>
    <mergeCell ref="L24:M24"/>
    <mergeCell ref="C18:C19"/>
    <mergeCell ref="E20:F20"/>
    <mergeCell ref="L20:M20"/>
    <mergeCell ref="B21:D21"/>
    <mergeCell ref="B22:B24"/>
    <mergeCell ref="C22:D22"/>
    <mergeCell ref="L27:M27"/>
    <mergeCell ref="L23:M23"/>
    <mergeCell ref="L40:M40"/>
    <mergeCell ref="L41:M41"/>
    <mergeCell ref="L43:M43"/>
    <mergeCell ref="L31:M31"/>
    <mergeCell ref="L29:M29"/>
    <mergeCell ref="L30:M30"/>
    <mergeCell ref="L33:M33"/>
    <mergeCell ref="L34:M34"/>
    <mergeCell ref="L36:M36"/>
    <mergeCell ref="L37:M37"/>
    <mergeCell ref="A53:D54"/>
    <mergeCell ref="B50:D51"/>
    <mergeCell ref="B44:D49"/>
    <mergeCell ref="B42:D43"/>
    <mergeCell ref="B40:D41"/>
    <mergeCell ref="B38:D39"/>
    <mergeCell ref="B35:D36"/>
    <mergeCell ref="B33:D34"/>
    <mergeCell ref="E34:F34"/>
    <mergeCell ref="E36:F36"/>
    <mergeCell ref="E39:F39"/>
    <mergeCell ref="E40:F40"/>
    <mergeCell ref="E41:F41"/>
    <mergeCell ref="E43:F43"/>
    <mergeCell ref="E45:F45"/>
    <mergeCell ref="E47:F47"/>
    <mergeCell ref="E49:F49"/>
    <mergeCell ref="E51:F51"/>
    <mergeCell ref="E54:F54"/>
    <mergeCell ref="A33:A37"/>
    <mergeCell ref="A38:A52"/>
    <mergeCell ref="E55:F55"/>
    <mergeCell ref="E10:F10"/>
    <mergeCell ref="E9:F9"/>
    <mergeCell ref="L9:M9"/>
    <mergeCell ref="L10:M10"/>
    <mergeCell ref="E17:F17"/>
    <mergeCell ref="E18:F18"/>
    <mergeCell ref="E19:F19"/>
    <mergeCell ref="L17:M17"/>
    <mergeCell ref="L18:M18"/>
    <mergeCell ref="L19:M19"/>
    <mergeCell ref="E33:F33"/>
    <mergeCell ref="L54:M54"/>
    <mergeCell ref="L51:M51"/>
    <mergeCell ref="L55:M55"/>
    <mergeCell ref="K9:K11"/>
    <mergeCell ref="E27:F27"/>
    <mergeCell ref="E28:F28"/>
    <mergeCell ref="E29:F29"/>
    <mergeCell ref="E30:F30"/>
    <mergeCell ref="L45:M45"/>
    <mergeCell ref="L47:M47"/>
    <mergeCell ref="L49:M49"/>
    <mergeCell ref="L39:M39"/>
  </mergeCells>
  <phoneticPr fontId="2"/>
  <pageMargins left="0.35433070866141736" right="0.27559055118110237" top="0.39370078740157483" bottom="0.19685039370078741" header="0.51181102362204722" footer="0.51181102362204722"/>
  <pageSetup paperSize="8" scale="46" fitToHeight="0" orientation="landscape" r:id="rId1"/>
  <headerFooter alignWithMargins="0"/>
  <rowBreaks count="1" manualBreakCount="1">
    <brk id="32" max="17" man="1"/>
  </rowBreaks>
  <colBreaks count="1" manualBreakCount="1">
    <brk id="18" max="3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7E897-B4D6-4AA3-BC6A-43A0A352630C}">
  <sheetPr>
    <pageSetUpPr fitToPage="1"/>
  </sheetPr>
  <dimension ref="A1:R58"/>
  <sheetViews>
    <sheetView tabSelected="1" view="pageBreakPreview" zoomScale="50" zoomScaleNormal="70" zoomScaleSheetLayoutView="50" workbookViewId="0">
      <selection activeCell="B4" sqref="B4"/>
    </sheetView>
  </sheetViews>
  <sheetFormatPr defaultColWidth="9" defaultRowHeight="19.2" x14ac:dyDescent="0.2"/>
  <cols>
    <col min="1" max="1" width="6.6640625" style="28" customWidth="1"/>
    <col min="2" max="2" width="35.5546875" style="28" customWidth="1"/>
    <col min="3" max="3" width="16.6640625" style="48" customWidth="1"/>
    <col min="4" max="4" width="15.5546875" style="46" customWidth="1"/>
    <col min="5" max="5" width="61.21875" style="28" customWidth="1"/>
    <col min="6" max="6" width="13.33203125" style="28" customWidth="1"/>
    <col min="7" max="8" width="22.33203125" style="28" customWidth="1"/>
    <col min="9" max="10" width="19.88671875" style="28" customWidth="1"/>
    <col min="11" max="11" width="27.88671875" style="28" customWidth="1"/>
    <col min="12" max="12" width="61.21875" style="28" customWidth="1"/>
    <col min="13" max="13" width="13.44140625" style="28" customWidth="1"/>
    <col min="14" max="15" width="20.109375" style="28" customWidth="1"/>
    <col min="16" max="17" width="19.88671875" style="28" customWidth="1"/>
    <col min="18" max="18" width="27.88671875" style="28" customWidth="1"/>
    <col min="19" max="16384" width="9" style="28"/>
  </cols>
  <sheetData>
    <row r="1" spans="1:18" ht="23.4" customHeight="1" x14ac:dyDescent="0.2">
      <c r="A1" s="253" t="s">
        <v>156</v>
      </c>
      <c r="B1" s="253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9"/>
    </row>
    <row r="2" spans="1:18" ht="30" customHeight="1" thickBot="1" x14ac:dyDescent="0.25">
      <c r="A2" s="265" t="s">
        <v>92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</row>
    <row r="3" spans="1:18" ht="24" customHeight="1" x14ac:dyDescent="0.55000000000000004">
      <c r="B3" s="49" t="s">
        <v>5</v>
      </c>
      <c r="C3" s="92" t="s">
        <v>120</v>
      </c>
      <c r="D3" s="28"/>
      <c r="K3" s="93"/>
      <c r="R3" s="93"/>
    </row>
    <row r="4" spans="1:18" ht="34.5" customHeight="1" thickBot="1" x14ac:dyDescent="0.6">
      <c r="B4" s="94" t="s">
        <v>6</v>
      </c>
      <c r="C4" s="95" t="s">
        <v>6</v>
      </c>
      <c r="D4" s="28"/>
      <c r="K4" s="93"/>
      <c r="R4" s="93"/>
    </row>
    <row r="5" spans="1:18" ht="42" customHeight="1" thickBot="1" x14ac:dyDescent="0.6">
      <c r="B5" s="29"/>
      <c r="C5" s="170"/>
      <c r="D5" s="28"/>
      <c r="K5" s="93"/>
      <c r="R5" s="93" t="s">
        <v>0</v>
      </c>
    </row>
    <row r="6" spans="1:18" ht="24" customHeight="1" x14ac:dyDescent="0.2">
      <c r="A6" s="406" t="s">
        <v>168</v>
      </c>
      <c r="B6" s="407"/>
      <c r="C6" s="407"/>
      <c r="D6" s="407"/>
      <c r="E6" s="275" t="s">
        <v>169</v>
      </c>
      <c r="F6" s="268"/>
      <c r="G6" s="255" t="s">
        <v>8</v>
      </c>
      <c r="H6" s="256"/>
      <c r="I6" s="256"/>
      <c r="J6" s="256"/>
      <c r="K6" s="257"/>
      <c r="L6" s="275" t="s">
        <v>170</v>
      </c>
      <c r="M6" s="268"/>
      <c r="N6" s="255" t="s">
        <v>93</v>
      </c>
      <c r="O6" s="256"/>
      <c r="P6" s="256"/>
      <c r="Q6" s="256"/>
      <c r="R6" s="257"/>
    </row>
    <row r="7" spans="1:18" ht="24" customHeight="1" x14ac:dyDescent="0.2">
      <c r="A7" s="408"/>
      <c r="B7" s="260"/>
      <c r="C7" s="260"/>
      <c r="D7" s="260"/>
      <c r="E7" s="276"/>
      <c r="F7" s="271"/>
      <c r="G7" s="260" t="s">
        <v>4</v>
      </c>
      <c r="H7" s="263" t="s">
        <v>171</v>
      </c>
      <c r="I7" s="260" t="s">
        <v>3</v>
      </c>
      <c r="J7" s="260"/>
      <c r="K7" s="261" t="s">
        <v>119</v>
      </c>
      <c r="L7" s="276"/>
      <c r="M7" s="271"/>
      <c r="N7" s="260" t="s">
        <v>4</v>
      </c>
      <c r="O7" s="263" t="s">
        <v>172</v>
      </c>
      <c r="P7" s="260" t="s">
        <v>3</v>
      </c>
      <c r="Q7" s="260"/>
      <c r="R7" s="261" t="s">
        <v>119</v>
      </c>
    </row>
    <row r="8" spans="1:18" ht="24" customHeight="1" thickBot="1" x14ac:dyDescent="0.25">
      <c r="A8" s="409"/>
      <c r="B8" s="403"/>
      <c r="C8" s="403"/>
      <c r="D8" s="403"/>
      <c r="E8" s="277"/>
      <c r="F8" s="274"/>
      <c r="G8" s="403"/>
      <c r="H8" s="264"/>
      <c r="I8" s="119" t="s">
        <v>104</v>
      </c>
      <c r="J8" s="120" t="s">
        <v>105</v>
      </c>
      <c r="K8" s="262"/>
      <c r="L8" s="277"/>
      <c r="M8" s="274"/>
      <c r="N8" s="403"/>
      <c r="O8" s="264"/>
      <c r="P8" s="119" t="s">
        <v>104</v>
      </c>
      <c r="Q8" s="120" t="s">
        <v>105</v>
      </c>
      <c r="R8" s="262"/>
    </row>
    <row r="9" spans="1:18" ht="71.400000000000006" customHeight="1" x14ac:dyDescent="0.2">
      <c r="A9" s="319" t="s">
        <v>15</v>
      </c>
      <c r="B9" s="301" t="s">
        <v>16</v>
      </c>
      <c r="C9" s="30" t="s">
        <v>19</v>
      </c>
      <c r="D9" s="31" t="s">
        <v>72</v>
      </c>
      <c r="E9" s="335" t="s">
        <v>116</v>
      </c>
      <c r="F9" s="336"/>
      <c r="G9" s="13"/>
      <c r="H9" s="13"/>
      <c r="I9" s="13"/>
      <c r="J9" s="13">
        <f>H9-I9</f>
        <v>0</v>
      </c>
      <c r="K9" s="282"/>
      <c r="L9" s="335" t="s">
        <v>116</v>
      </c>
      <c r="M9" s="336"/>
      <c r="N9" s="13"/>
      <c r="O9" s="13"/>
      <c r="P9" s="13"/>
      <c r="Q9" s="13">
        <f>O9-P9</f>
        <v>0</v>
      </c>
      <c r="R9" s="282"/>
    </row>
    <row r="10" spans="1:18" ht="71.400000000000006" customHeight="1" x14ac:dyDescent="0.2">
      <c r="A10" s="320"/>
      <c r="B10" s="302"/>
      <c r="C10" s="32" t="s">
        <v>20</v>
      </c>
      <c r="D10" s="33" t="s">
        <v>72</v>
      </c>
      <c r="E10" s="280" t="s">
        <v>117</v>
      </c>
      <c r="F10" s="281"/>
      <c r="G10" s="14"/>
      <c r="H10" s="14"/>
      <c r="I10" s="14"/>
      <c r="J10" s="14">
        <f>H10-I10</f>
        <v>0</v>
      </c>
      <c r="K10" s="283"/>
      <c r="L10" s="280" t="s">
        <v>117</v>
      </c>
      <c r="M10" s="281"/>
      <c r="N10" s="14"/>
      <c r="O10" s="14"/>
      <c r="P10" s="14"/>
      <c r="Q10" s="14">
        <f>O10-P10</f>
        <v>0</v>
      </c>
      <c r="R10" s="283"/>
    </row>
    <row r="11" spans="1:18" ht="71.400000000000006" customHeight="1" x14ac:dyDescent="0.2">
      <c r="A11" s="320"/>
      <c r="B11" s="88" t="s">
        <v>32</v>
      </c>
      <c r="C11" s="34" t="s">
        <v>24</v>
      </c>
      <c r="D11" s="35" t="s">
        <v>25</v>
      </c>
      <c r="E11" s="50" t="s">
        <v>118</v>
      </c>
      <c r="F11" s="36"/>
      <c r="G11" s="15"/>
      <c r="H11" s="15"/>
      <c r="I11" s="15"/>
      <c r="J11" s="15">
        <f>H11-I11</f>
        <v>0</v>
      </c>
      <c r="K11" s="283"/>
      <c r="L11" s="50" t="s">
        <v>118</v>
      </c>
      <c r="M11" s="36"/>
      <c r="N11" s="15"/>
      <c r="O11" s="15"/>
      <c r="P11" s="15"/>
      <c r="Q11" s="15">
        <f>O11-P11</f>
        <v>0</v>
      </c>
      <c r="R11" s="283"/>
    </row>
    <row r="12" spans="1:18" ht="27.6" customHeight="1" thickBot="1" x14ac:dyDescent="0.6">
      <c r="A12" s="320"/>
      <c r="B12" s="89"/>
      <c r="C12" s="51"/>
      <c r="D12" s="51"/>
      <c r="E12" s="52"/>
      <c r="F12" s="53"/>
      <c r="G12" s="54"/>
      <c r="H12" s="54"/>
      <c r="I12" s="54"/>
      <c r="J12" s="54"/>
      <c r="K12" s="124" t="s">
        <v>81</v>
      </c>
      <c r="L12" s="52"/>
      <c r="M12" s="53"/>
      <c r="N12" s="54"/>
      <c r="O12" s="54"/>
      <c r="P12" s="54"/>
      <c r="Q12" s="54"/>
      <c r="R12" s="124" t="s">
        <v>81</v>
      </c>
    </row>
    <row r="13" spans="1:18" ht="47.4" customHeight="1" thickBot="1" x14ac:dyDescent="0.25">
      <c r="A13" s="320"/>
      <c r="B13" s="139"/>
      <c r="C13" s="140"/>
      <c r="D13" s="140"/>
      <c r="E13" s="313" t="s">
        <v>35</v>
      </c>
      <c r="F13" s="314"/>
      <c r="G13" s="142">
        <f>SUM(G9:G11)</f>
        <v>0</v>
      </c>
      <c r="H13" s="142">
        <f>SUM(H9:H11)</f>
        <v>0</v>
      </c>
      <c r="I13" s="142">
        <f>SUM(I9:I11)</f>
        <v>0</v>
      </c>
      <c r="J13" s="143">
        <f>SUM(J9:J11)</f>
        <v>0</v>
      </c>
      <c r="K13" s="16">
        <f>ROUNDDOWN(MIN(J13*0.8,5000000),-3)</f>
        <v>0</v>
      </c>
      <c r="L13" s="396" t="s">
        <v>35</v>
      </c>
      <c r="M13" s="314"/>
      <c r="N13" s="142">
        <f>SUM(N9:N11)</f>
        <v>0</v>
      </c>
      <c r="O13" s="142">
        <f>SUM(O9:O11)</f>
        <v>0</v>
      </c>
      <c r="P13" s="142">
        <f>SUM(P9:P11)</f>
        <v>0</v>
      </c>
      <c r="Q13" s="143">
        <f>SUM(Q9:Q11)</f>
        <v>0</v>
      </c>
      <c r="R13" s="16">
        <f>ROUNDDOWN(MIN(Q13*0.8,5000000),-3)</f>
        <v>0</v>
      </c>
    </row>
    <row r="14" spans="1:18" s="96" customFormat="1" ht="27.6" customHeight="1" thickBot="1" x14ac:dyDescent="0.6">
      <c r="A14" s="320"/>
      <c r="B14" s="305" t="s">
        <v>22</v>
      </c>
      <c r="C14" s="307" t="s">
        <v>23</v>
      </c>
      <c r="D14" s="308"/>
      <c r="E14" s="394" t="s">
        <v>115</v>
      </c>
      <c r="F14" s="144" t="s">
        <v>51</v>
      </c>
      <c r="G14" s="145"/>
      <c r="H14" s="145"/>
      <c r="I14" s="145"/>
      <c r="J14" s="145"/>
      <c r="K14" s="146" t="s">
        <v>82</v>
      </c>
      <c r="L14" s="394" t="s">
        <v>115</v>
      </c>
      <c r="M14" s="144" t="s">
        <v>127</v>
      </c>
      <c r="N14" s="145"/>
      <c r="O14" s="145"/>
      <c r="P14" s="145"/>
      <c r="Q14" s="145"/>
      <c r="R14" s="146" t="s">
        <v>82</v>
      </c>
    </row>
    <row r="15" spans="1:18" ht="47.4" customHeight="1" thickBot="1" x14ac:dyDescent="0.25">
      <c r="A15" s="320"/>
      <c r="B15" s="306"/>
      <c r="C15" s="309"/>
      <c r="D15" s="310"/>
      <c r="E15" s="395"/>
      <c r="F15" s="147" t="s">
        <v>108</v>
      </c>
      <c r="G15" s="148"/>
      <c r="H15" s="148"/>
      <c r="I15" s="148"/>
      <c r="J15" s="149">
        <f>H15-I15</f>
        <v>0</v>
      </c>
      <c r="K15" s="16">
        <f>ROUNDDOWN(MIN(J15*0.8,1000000),-3)</f>
        <v>0</v>
      </c>
      <c r="L15" s="395"/>
      <c r="M15" s="147" t="s">
        <v>128</v>
      </c>
      <c r="N15" s="148"/>
      <c r="O15" s="148"/>
      <c r="P15" s="148"/>
      <c r="Q15" s="149">
        <f>O15-P15</f>
        <v>0</v>
      </c>
      <c r="R15" s="16">
        <f>ROUNDDOWN(MIN(Q15*0.8,1000000),-3)</f>
        <v>0</v>
      </c>
    </row>
    <row r="16" spans="1:18" ht="72" customHeight="1" x14ac:dyDescent="0.2">
      <c r="A16" s="320"/>
      <c r="B16" s="87" t="s">
        <v>73</v>
      </c>
      <c r="C16" s="125" t="s">
        <v>27</v>
      </c>
      <c r="D16" s="125" t="s">
        <v>26</v>
      </c>
      <c r="E16" s="126" t="s">
        <v>114</v>
      </c>
      <c r="F16" s="127" t="s">
        <v>37</v>
      </c>
      <c r="G16" s="128"/>
      <c r="H16" s="128"/>
      <c r="I16" s="128"/>
      <c r="J16" s="128">
        <f>H16-I16</f>
        <v>0</v>
      </c>
      <c r="K16" s="404"/>
      <c r="L16" s="126" t="s">
        <v>114</v>
      </c>
      <c r="M16" s="127" t="s">
        <v>37</v>
      </c>
      <c r="N16" s="128"/>
      <c r="O16" s="128"/>
      <c r="P16" s="128"/>
      <c r="Q16" s="128">
        <f>O16-P16</f>
        <v>0</v>
      </c>
      <c r="R16" s="404"/>
    </row>
    <row r="17" spans="1:18" ht="72" customHeight="1" x14ac:dyDescent="0.2">
      <c r="A17" s="320"/>
      <c r="B17" s="291" t="s">
        <v>41</v>
      </c>
      <c r="C17" s="37" t="s">
        <v>10</v>
      </c>
      <c r="D17" s="37" t="s">
        <v>36</v>
      </c>
      <c r="E17" s="338" t="s">
        <v>121</v>
      </c>
      <c r="F17" s="339"/>
      <c r="G17" s="25"/>
      <c r="H17" s="25"/>
      <c r="I17" s="25"/>
      <c r="J17" s="25">
        <f>H17-I17</f>
        <v>0</v>
      </c>
      <c r="K17" s="404"/>
      <c r="L17" s="338" t="s">
        <v>163</v>
      </c>
      <c r="M17" s="339"/>
      <c r="N17" s="25"/>
      <c r="O17" s="25"/>
      <c r="P17" s="25"/>
      <c r="Q17" s="25">
        <f>O17-P17</f>
        <v>0</v>
      </c>
      <c r="R17" s="404"/>
    </row>
    <row r="18" spans="1:18" ht="72" customHeight="1" x14ac:dyDescent="0.2">
      <c r="A18" s="320"/>
      <c r="B18" s="292"/>
      <c r="C18" s="303" t="s">
        <v>11</v>
      </c>
      <c r="D18" s="110" t="s">
        <v>94</v>
      </c>
      <c r="E18" s="280" t="s">
        <v>113</v>
      </c>
      <c r="F18" s="281"/>
      <c r="G18" s="23"/>
      <c r="H18" s="23"/>
      <c r="I18" s="23"/>
      <c r="J18" s="23">
        <f>H18-I18</f>
        <v>0</v>
      </c>
      <c r="K18" s="404"/>
      <c r="L18" s="280" t="s">
        <v>113</v>
      </c>
      <c r="M18" s="281"/>
      <c r="N18" s="23"/>
      <c r="O18" s="23"/>
      <c r="P18" s="23"/>
      <c r="Q18" s="23">
        <f>O18-P18</f>
        <v>0</v>
      </c>
      <c r="R18" s="404"/>
    </row>
    <row r="19" spans="1:18" ht="72" customHeight="1" x14ac:dyDescent="0.2">
      <c r="A19" s="320"/>
      <c r="B19" s="292"/>
      <c r="C19" s="304"/>
      <c r="D19" s="111" t="s">
        <v>95</v>
      </c>
      <c r="E19" s="280" t="s">
        <v>112</v>
      </c>
      <c r="F19" s="281"/>
      <c r="G19" s="18"/>
      <c r="H19" s="18"/>
      <c r="I19" s="18"/>
      <c r="J19" s="18">
        <f>H19-I19</f>
        <v>0</v>
      </c>
      <c r="K19" s="404"/>
      <c r="L19" s="280" t="s">
        <v>112</v>
      </c>
      <c r="M19" s="281"/>
      <c r="N19" s="18"/>
      <c r="O19" s="18"/>
      <c r="P19" s="18"/>
      <c r="Q19" s="18">
        <f>O19-P19</f>
        <v>0</v>
      </c>
      <c r="R19" s="404"/>
    </row>
    <row r="20" spans="1:18" ht="35.4" customHeight="1" x14ac:dyDescent="0.2">
      <c r="A20" s="320"/>
      <c r="B20" s="293"/>
      <c r="C20" s="57"/>
      <c r="D20" s="57"/>
      <c r="E20" s="400" t="s">
        <v>38</v>
      </c>
      <c r="F20" s="401"/>
      <c r="G20" s="47">
        <f>SUM(G17:G19)</f>
        <v>0</v>
      </c>
      <c r="H20" s="47">
        <f>SUM(H17:H19)</f>
        <v>0</v>
      </c>
      <c r="I20" s="47">
        <f>SUM(I17:I19)</f>
        <v>0</v>
      </c>
      <c r="J20" s="56">
        <f>SUM(J17:J19)</f>
        <v>0</v>
      </c>
      <c r="K20" s="404"/>
      <c r="L20" s="400" t="s">
        <v>38</v>
      </c>
      <c r="M20" s="401"/>
      <c r="N20" s="47">
        <f>SUM(N17:N19)</f>
        <v>0</v>
      </c>
      <c r="O20" s="47">
        <f>SUM(O17:O19)</f>
        <v>0</v>
      </c>
      <c r="P20" s="47">
        <f>SUM(P17:P19)</f>
        <v>0</v>
      </c>
      <c r="Q20" s="56">
        <f>SUM(Q17:Q19)</f>
        <v>0</v>
      </c>
      <c r="R20" s="404"/>
    </row>
    <row r="21" spans="1:18" ht="71.400000000000006" customHeight="1" x14ac:dyDescent="0.2">
      <c r="A21" s="320"/>
      <c r="B21" s="311" t="s">
        <v>42</v>
      </c>
      <c r="C21" s="312"/>
      <c r="D21" s="312"/>
      <c r="E21" s="121" t="s">
        <v>109</v>
      </c>
      <c r="F21" s="58" t="s">
        <v>74</v>
      </c>
      <c r="G21" s="59"/>
      <c r="H21" s="59"/>
      <c r="I21" s="59"/>
      <c r="J21" s="60">
        <f>H21-I21</f>
        <v>0</v>
      </c>
      <c r="K21" s="404"/>
      <c r="L21" s="121" t="s">
        <v>157</v>
      </c>
      <c r="M21" s="58" t="s">
        <v>74</v>
      </c>
      <c r="N21" s="59"/>
      <c r="O21" s="59"/>
      <c r="P21" s="59"/>
      <c r="Q21" s="60">
        <f>O21-P21</f>
        <v>0</v>
      </c>
      <c r="R21" s="404"/>
    </row>
    <row r="22" spans="1:18" ht="71.400000000000006" customHeight="1" x14ac:dyDescent="0.2">
      <c r="A22" s="320"/>
      <c r="B22" s="402" t="s">
        <v>43</v>
      </c>
      <c r="C22" s="296" t="s">
        <v>17</v>
      </c>
      <c r="D22" s="297"/>
      <c r="E22" s="280" t="s">
        <v>111</v>
      </c>
      <c r="F22" s="281"/>
      <c r="G22" s="20"/>
      <c r="H22" s="20"/>
      <c r="I22" s="20"/>
      <c r="J22" s="19">
        <f>H22-I22</f>
        <v>0</v>
      </c>
      <c r="K22" s="404"/>
      <c r="L22" s="280" t="s">
        <v>111</v>
      </c>
      <c r="M22" s="281"/>
      <c r="N22" s="20"/>
      <c r="O22" s="20"/>
      <c r="P22" s="20"/>
      <c r="Q22" s="19">
        <f>O22-P22</f>
        <v>0</v>
      </c>
      <c r="R22" s="404"/>
    </row>
    <row r="23" spans="1:18" ht="71.400000000000006" customHeight="1" x14ac:dyDescent="0.2">
      <c r="A23" s="320"/>
      <c r="B23" s="299"/>
      <c r="C23" s="294" t="s">
        <v>18</v>
      </c>
      <c r="D23" s="295"/>
      <c r="E23" s="251" t="s">
        <v>110</v>
      </c>
      <c r="F23" s="252"/>
      <c r="G23" s="17"/>
      <c r="H23" s="17"/>
      <c r="I23" s="17"/>
      <c r="J23" s="19">
        <f>H23-I23</f>
        <v>0</v>
      </c>
      <c r="K23" s="404"/>
      <c r="L23" s="251" t="s">
        <v>110</v>
      </c>
      <c r="M23" s="252"/>
      <c r="N23" s="17"/>
      <c r="O23" s="17"/>
      <c r="P23" s="17"/>
      <c r="Q23" s="19">
        <f>O23-P23</f>
        <v>0</v>
      </c>
      <c r="R23" s="404"/>
    </row>
    <row r="24" spans="1:18" ht="47.4" customHeight="1" x14ac:dyDescent="0.2">
      <c r="A24" s="320"/>
      <c r="B24" s="300"/>
      <c r="C24" s="65"/>
      <c r="D24" s="61"/>
      <c r="E24" s="400" t="s">
        <v>21</v>
      </c>
      <c r="F24" s="401"/>
      <c r="G24" s="47">
        <f>SUM(G22:G23)</f>
        <v>0</v>
      </c>
      <c r="H24" s="47">
        <f>SUM(H22:H23)</f>
        <v>0</v>
      </c>
      <c r="I24" s="47">
        <f>SUM(I22:I23)</f>
        <v>0</v>
      </c>
      <c r="J24" s="56">
        <f>SUM(J22:J23)</f>
        <v>0</v>
      </c>
      <c r="K24" s="405"/>
      <c r="L24" s="400" t="s">
        <v>21</v>
      </c>
      <c r="M24" s="401"/>
      <c r="N24" s="47">
        <f>SUM(N22:N23)</f>
        <v>0</v>
      </c>
      <c r="O24" s="47">
        <f>SUM(O22:O23)</f>
        <v>0</v>
      </c>
      <c r="P24" s="47">
        <f>SUM(P22:P23)</f>
        <v>0</v>
      </c>
      <c r="Q24" s="56">
        <f>SUM(Q22:Q23)</f>
        <v>0</v>
      </c>
      <c r="R24" s="405"/>
    </row>
    <row r="25" spans="1:18" ht="27.6" customHeight="1" thickBot="1" x14ac:dyDescent="0.6">
      <c r="A25" s="320"/>
      <c r="B25" s="150"/>
      <c r="C25" s="151"/>
      <c r="D25" s="151"/>
      <c r="E25" s="67"/>
      <c r="F25" s="68"/>
      <c r="G25" s="69"/>
      <c r="H25" s="69"/>
      <c r="I25" s="69"/>
      <c r="J25" s="69"/>
      <c r="K25" s="131" t="s">
        <v>83</v>
      </c>
      <c r="L25" s="67"/>
      <c r="M25" s="68"/>
      <c r="N25" s="69"/>
      <c r="O25" s="69"/>
      <c r="P25" s="69"/>
      <c r="Q25" s="69"/>
      <c r="R25" s="131" t="s">
        <v>83</v>
      </c>
    </row>
    <row r="26" spans="1:18" ht="47.4" customHeight="1" thickBot="1" x14ac:dyDescent="0.25">
      <c r="A26" s="320"/>
      <c r="B26" s="152"/>
      <c r="C26" s="153"/>
      <c r="D26" s="154"/>
      <c r="E26" s="140"/>
      <c r="F26" s="141" t="s">
        <v>85</v>
      </c>
      <c r="G26" s="148">
        <f>SUM(G16,G20,G21,G24)</f>
        <v>0</v>
      </c>
      <c r="H26" s="148">
        <f>SUM(H16,H20,H21,H24)</f>
        <v>0</v>
      </c>
      <c r="I26" s="148">
        <f>SUM(I16,I20,I21,I24)</f>
        <v>0</v>
      </c>
      <c r="J26" s="148">
        <f>SUM(J16,J20,J21,J24)</f>
        <v>0</v>
      </c>
      <c r="K26" s="16">
        <f>ROUNDDOWN(MIN(J26*0.8,10000000),-3)</f>
        <v>0</v>
      </c>
      <c r="L26" s="396" t="s">
        <v>189</v>
      </c>
      <c r="M26" s="314"/>
      <c r="N26" s="148">
        <f>SUM(N16,N20,N21,N24)</f>
        <v>0</v>
      </c>
      <c r="O26" s="148">
        <f>SUM(O16,O20,O21,O24)</f>
        <v>0</v>
      </c>
      <c r="P26" s="148">
        <f>SUM(P16,P20,P21,P24)</f>
        <v>0</v>
      </c>
      <c r="Q26" s="148">
        <f>SUM(Q16,Q20,Q21,Q24)</f>
        <v>0</v>
      </c>
      <c r="R26" s="16">
        <f>ROUNDDOWN(MIN(Q26*0.8,10000000),-3)</f>
        <v>0</v>
      </c>
    </row>
    <row r="27" spans="1:18" ht="27.6" customHeight="1" thickBot="1" x14ac:dyDescent="0.6">
      <c r="A27" s="320"/>
      <c r="B27" s="397" t="s">
        <v>44</v>
      </c>
      <c r="C27" s="398" t="s">
        <v>7</v>
      </c>
      <c r="D27" s="399"/>
      <c r="E27" s="348" t="s">
        <v>144</v>
      </c>
      <c r="F27" s="302"/>
      <c r="G27" s="130"/>
      <c r="H27" s="130"/>
      <c r="I27" s="130"/>
      <c r="J27" s="130"/>
      <c r="K27" s="122" t="s">
        <v>82</v>
      </c>
      <c r="L27" s="348" t="s">
        <v>158</v>
      </c>
      <c r="M27" s="302"/>
      <c r="N27" s="130"/>
      <c r="O27" s="130"/>
      <c r="P27" s="130"/>
      <c r="Q27" s="130"/>
      <c r="R27" s="122" t="s">
        <v>82</v>
      </c>
    </row>
    <row r="28" spans="1:18" ht="71.400000000000006" customHeight="1" thickBot="1" x14ac:dyDescent="0.25">
      <c r="A28" s="320"/>
      <c r="B28" s="327"/>
      <c r="C28" s="323"/>
      <c r="D28" s="324"/>
      <c r="E28" s="249"/>
      <c r="F28" s="334"/>
      <c r="G28" s="97"/>
      <c r="H28" s="97"/>
      <c r="I28" s="97"/>
      <c r="J28" s="98">
        <f>H28-I28</f>
        <v>0</v>
      </c>
      <c r="K28" s="21">
        <f>ROUNDDOWN(MIN(J28*0.8,1000000),-3)</f>
        <v>0</v>
      </c>
      <c r="L28" s="249"/>
      <c r="M28" s="334"/>
      <c r="N28" s="97"/>
      <c r="O28" s="97"/>
      <c r="P28" s="97"/>
      <c r="Q28" s="98">
        <f>O28-P28</f>
        <v>0</v>
      </c>
      <c r="R28" s="21">
        <f>ROUNDDOWN(MIN(Q28*0.8,1000000),-3)</f>
        <v>0</v>
      </c>
    </row>
    <row r="29" spans="1:18" ht="27.6" customHeight="1" thickBot="1" x14ac:dyDescent="0.6">
      <c r="A29" s="320"/>
      <c r="B29" s="327"/>
      <c r="C29" s="325" t="s">
        <v>9</v>
      </c>
      <c r="D29" s="326"/>
      <c r="E29" s="332" t="s">
        <v>145</v>
      </c>
      <c r="F29" s="333"/>
      <c r="G29" s="99"/>
      <c r="H29" s="99"/>
      <c r="I29" s="99"/>
      <c r="J29" s="99"/>
      <c r="K29" s="122" t="s">
        <v>82</v>
      </c>
      <c r="L29" s="332" t="s">
        <v>159</v>
      </c>
      <c r="M29" s="333"/>
      <c r="N29" s="99"/>
      <c r="O29" s="99"/>
      <c r="P29" s="99"/>
      <c r="Q29" s="99"/>
      <c r="R29" s="122" t="s">
        <v>82</v>
      </c>
    </row>
    <row r="30" spans="1:18" ht="71.400000000000006" customHeight="1" thickBot="1" x14ac:dyDescent="0.25">
      <c r="A30" s="320"/>
      <c r="B30" s="327"/>
      <c r="C30" s="323"/>
      <c r="D30" s="324"/>
      <c r="E30" s="249"/>
      <c r="F30" s="250"/>
      <c r="G30" s="97"/>
      <c r="H30" s="97"/>
      <c r="I30" s="97"/>
      <c r="J30" s="98">
        <f>H30-I30</f>
        <v>0</v>
      </c>
      <c r="K30" s="21">
        <f>ROUNDDOWN(MIN(J30*0.8,1000000),-3)</f>
        <v>0</v>
      </c>
      <c r="L30" s="249"/>
      <c r="M30" s="250"/>
      <c r="N30" s="97"/>
      <c r="O30" s="97"/>
      <c r="P30" s="97"/>
      <c r="Q30" s="98">
        <f>O30-P30</f>
        <v>0</v>
      </c>
      <c r="R30" s="21">
        <f>ROUNDDOWN(MIN(Q30*0.8,1000000),-3)</f>
        <v>0</v>
      </c>
    </row>
    <row r="31" spans="1:18" ht="47.4" customHeight="1" thickBot="1" x14ac:dyDescent="0.25">
      <c r="A31" s="320"/>
      <c r="B31" s="328"/>
      <c r="C31" s="136"/>
      <c r="D31" s="136"/>
      <c r="E31" s="390" t="s">
        <v>40</v>
      </c>
      <c r="F31" s="391"/>
      <c r="G31" s="55">
        <f>SUM(G27:G30)</f>
        <v>0</v>
      </c>
      <c r="H31" s="55">
        <f>SUM(H27:H30)</f>
        <v>0</v>
      </c>
      <c r="I31" s="55">
        <f>SUM(I27:I30)</f>
        <v>0</v>
      </c>
      <c r="J31" s="138">
        <f>SUM(J27:J30)</f>
        <v>0</v>
      </c>
      <c r="K31" s="129">
        <f>K28+K30</f>
        <v>0</v>
      </c>
      <c r="L31" s="390" t="s">
        <v>40</v>
      </c>
      <c r="M31" s="391"/>
      <c r="N31" s="55">
        <f>SUM(N27:N30)</f>
        <v>0</v>
      </c>
      <c r="O31" s="55">
        <f>SUM(O27:O30)</f>
        <v>0</v>
      </c>
      <c r="P31" s="55">
        <f>SUM(P27:P30)</f>
        <v>0</v>
      </c>
      <c r="Q31" s="138">
        <f>SUM(Q27:Q30)</f>
        <v>0</v>
      </c>
      <c r="R31" s="129">
        <f>R28+R30</f>
        <v>0</v>
      </c>
    </row>
    <row r="32" spans="1:18" ht="47.4" customHeight="1" thickTop="1" thickBot="1" x14ac:dyDescent="0.25">
      <c r="A32" s="321"/>
      <c r="B32" s="132" t="s">
        <v>31</v>
      </c>
      <c r="C32" s="132"/>
      <c r="D32" s="132"/>
      <c r="E32" s="132"/>
      <c r="F32" s="133" t="s">
        <v>91</v>
      </c>
      <c r="G32" s="134">
        <f t="shared" ref="G32:I32" si="0">G13+G15+G26+G31</f>
        <v>0</v>
      </c>
      <c r="H32" s="134">
        <f t="shared" si="0"/>
        <v>0</v>
      </c>
      <c r="I32" s="134">
        <f t="shared" si="0"/>
        <v>0</v>
      </c>
      <c r="J32" s="134">
        <f>J13+J15+J26+J31</f>
        <v>0</v>
      </c>
      <c r="K32" s="135">
        <f>K13+K15+K26+K31</f>
        <v>0</v>
      </c>
      <c r="L32" s="132"/>
      <c r="M32" s="133" t="s">
        <v>91</v>
      </c>
      <c r="N32" s="134">
        <f t="shared" ref="N32:P32" si="1">N13+N15+N26+N31</f>
        <v>0</v>
      </c>
      <c r="O32" s="134">
        <f t="shared" si="1"/>
        <v>0</v>
      </c>
      <c r="P32" s="134">
        <f t="shared" si="1"/>
        <v>0</v>
      </c>
      <c r="Q32" s="134">
        <f>Q13+Q15+Q26+Q31</f>
        <v>0</v>
      </c>
      <c r="R32" s="135">
        <f>R13+R15+R26+R31</f>
        <v>0</v>
      </c>
    </row>
    <row r="33" spans="1:18" ht="27" customHeight="1" thickBot="1" x14ac:dyDescent="0.6">
      <c r="A33" s="319" t="s">
        <v>29</v>
      </c>
      <c r="B33" s="374" t="s">
        <v>61</v>
      </c>
      <c r="C33" s="375"/>
      <c r="D33" s="376"/>
      <c r="E33" s="340" t="s">
        <v>122</v>
      </c>
      <c r="F33" s="341"/>
      <c r="G33" s="72"/>
      <c r="H33" s="74"/>
      <c r="I33" s="72"/>
      <c r="J33" s="76"/>
      <c r="K33" s="12" t="s">
        <v>62</v>
      </c>
      <c r="L33" s="340" t="s">
        <v>160</v>
      </c>
      <c r="M33" s="341"/>
      <c r="N33" s="72"/>
      <c r="O33" s="74"/>
      <c r="P33" s="72"/>
      <c r="Q33" s="76"/>
      <c r="R33" s="12" t="s">
        <v>62</v>
      </c>
    </row>
    <row r="34" spans="1:18" ht="71.400000000000006" customHeight="1" thickBot="1" x14ac:dyDescent="0.25">
      <c r="A34" s="320"/>
      <c r="B34" s="371"/>
      <c r="C34" s="372"/>
      <c r="D34" s="373"/>
      <c r="E34" s="380"/>
      <c r="F34" s="381"/>
      <c r="G34" s="73"/>
      <c r="H34" s="75"/>
      <c r="I34" s="73"/>
      <c r="J34" s="77">
        <f>H34-I34</f>
        <v>0</v>
      </c>
      <c r="K34" s="10">
        <f>ROUNDDOWN(MIN(J34*0.8,16500000),-3)</f>
        <v>0</v>
      </c>
      <c r="L34" s="380"/>
      <c r="M34" s="381"/>
      <c r="N34" s="73"/>
      <c r="O34" s="75"/>
      <c r="P34" s="73"/>
      <c r="Q34" s="77">
        <f>O34-P34</f>
        <v>0</v>
      </c>
      <c r="R34" s="10">
        <f>ROUNDDOWN(MIN(Q34*0.8,16500000),-3)</f>
        <v>0</v>
      </c>
    </row>
    <row r="35" spans="1:18" ht="27" customHeight="1" thickBot="1" x14ac:dyDescent="0.6">
      <c r="A35" s="320"/>
      <c r="B35" s="368" t="s">
        <v>30</v>
      </c>
      <c r="C35" s="369"/>
      <c r="D35" s="370"/>
      <c r="E35" s="41" t="s">
        <v>57</v>
      </c>
      <c r="F35" s="42"/>
      <c r="G35" s="78"/>
      <c r="H35" s="82"/>
      <c r="I35" s="78"/>
      <c r="J35" s="83"/>
      <c r="K35" s="6" t="s">
        <v>63</v>
      </c>
      <c r="L35" s="41" t="s">
        <v>161</v>
      </c>
      <c r="M35" s="42"/>
      <c r="N35" s="78"/>
      <c r="O35" s="82"/>
      <c r="P35" s="78"/>
      <c r="Q35" s="83"/>
      <c r="R35" s="6" t="s">
        <v>63</v>
      </c>
    </row>
    <row r="36" spans="1:18" ht="71.400000000000006" customHeight="1" thickBot="1" x14ac:dyDescent="0.25">
      <c r="A36" s="320"/>
      <c r="B36" s="377"/>
      <c r="C36" s="378"/>
      <c r="D36" s="379"/>
      <c r="E36" s="382"/>
      <c r="F36" s="383"/>
      <c r="G36" s="162"/>
      <c r="H36" s="163"/>
      <c r="I36" s="162"/>
      <c r="J36" s="164">
        <f>H36-I36</f>
        <v>0</v>
      </c>
      <c r="K36" s="165">
        <f>ROUNDDOWN(MIN(J36*0.8,20000000),-3)</f>
        <v>0</v>
      </c>
      <c r="L36" s="382"/>
      <c r="M36" s="383"/>
      <c r="N36" s="162"/>
      <c r="O36" s="163"/>
      <c r="P36" s="162"/>
      <c r="Q36" s="164">
        <f>O36-P36</f>
        <v>0</v>
      </c>
      <c r="R36" s="165">
        <f>ROUNDDOWN(MIN(Q36*0.8,20000000),-3)</f>
        <v>0</v>
      </c>
    </row>
    <row r="37" spans="1:18" ht="48.6" customHeight="1" thickTop="1" thickBot="1" x14ac:dyDescent="0.25">
      <c r="A37" s="321"/>
      <c r="B37" s="157"/>
      <c r="C37" s="118"/>
      <c r="D37" s="392" t="s">
        <v>89</v>
      </c>
      <c r="E37" s="392"/>
      <c r="F37" s="393"/>
      <c r="G37" s="159">
        <f>SUM(G33:G36)</f>
        <v>0</v>
      </c>
      <c r="H37" s="160">
        <f>SUM(H33:H36)</f>
        <v>0</v>
      </c>
      <c r="I37" s="160">
        <f>SUM(I33:I36)</f>
        <v>0</v>
      </c>
      <c r="J37" s="160">
        <f>SUM(J33:J36)</f>
        <v>0</v>
      </c>
      <c r="K37" s="161">
        <f>SUM(K34+K36)</f>
        <v>0</v>
      </c>
      <c r="L37" s="392" t="s">
        <v>89</v>
      </c>
      <c r="M37" s="393"/>
      <c r="N37" s="160">
        <f>SUM(N33:N36)</f>
        <v>0</v>
      </c>
      <c r="O37" s="160">
        <f>SUM(O33:O36)</f>
        <v>0</v>
      </c>
      <c r="P37" s="160">
        <f>SUM(P33:P36)</f>
        <v>0</v>
      </c>
      <c r="Q37" s="160">
        <f>SUM(Q33:Q36)</f>
        <v>0</v>
      </c>
      <c r="R37" s="161">
        <f>SUM(R34+R36)</f>
        <v>0</v>
      </c>
    </row>
    <row r="38" spans="1:18" ht="27" customHeight="1" thickBot="1" x14ac:dyDescent="0.6">
      <c r="A38" s="387" t="s">
        <v>14</v>
      </c>
      <c r="B38" s="374" t="s">
        <v>80</v>
      </c>
      <c r="C38" s="375"/>
      <c r="D38" s="376"/>
      <c r="E38" s="171" t="s">
        <v>57</v>
      </c>
      <c r="F38" s="172"/>
      <c r="G38" s="72"/>
      <c r="H38" s="72"/>
      <c r="I38" s="72"/>
      <c r="J38" s="72"/>
      <c r="K38" s="12" t="s">
        <v>64</v>
      </c>
      <c r="L38" s="171" t="s">
        <v>162</v>
      </c>
      <c r="M38" s="172"/>
      <c r="N38" s="72"/>
      <c r="O38" s="72"/>
      <c r="P38" s="72"/>
      <c r="Q38" s="72"/>
      <c r="R38" s="12" t="s">
        <v>64</v>
      </c>
    </row>
    <row r="39" spans="1:18" ht="89.4" customHeight="1" thickBot="1" x14ac:dyDescent="0.25">
      <c r="A39" s="388"/>
      <c r="B39" s="371"/>
      <c r="C39" s="372"/>
      <c r="D39" s="373"/>
      <c r="E39" s="380"/>
      <c r="F39" s="381"/>
      <c r="G39" s="80"/>
      <c r="H39" s="80"/>
      <c r="I39" s="80"/>
      <c r="J39" s="80">
        <f>H39-I39</f>
        <v>0</v>
      </c>
      <c r="K39" s="10">
        <f>ROUNDDOWN(MIN(J39*0.8,50000000),-3)</f>
        <v>0</v>
      </c>
      <c r="L39" s="380"/>
      <c r="M39" s="381"/>
      <c r="N39" s="80"/>
      <c r="O39" s="80"/>
      <c r="P39" s="80"/>
      <c r="Q39" s="80">
        <f>O39-P39</f>
        <v>0</v>
      </c>
      <c r="R39" s="10">
        <f>ROUNDDOWN(MIN(Q39*0.8,50000000),-3)</f>
        <v>0</v>
      </c>
    </row>
    <row r="40" spans="1:18" ht="27" customHeight="1" thickBot="1" x14ac:dyDescent="0.6">
      <c r="A40" s="388"/>
      <c r="B40" s="368" t="s">
        <v>79</v>
      </c>
      <c r="C40" s="369"/>
      <c r="D40" s="370"/>
      <c r="E40" s="384" t="s">
        <v>125</v>
      </c>
      <c r="F40" s="385"/>
      <c r="G40" s="73"/>
      <c r="H40" s="73"/>
      <c r="I40" s="73"/>
      <c r="J40" s="79"/>
      <c r="K40" s="6" t="s">
        <v>65</v>
      </c>
      <c r="L40" s="384" t="s">
        <v>124</v>
      </c>
      <c r="M40" s="385"/>
      <c r="N40" s="73"/>
      <c r="O40" s="73"/>
      <c r="P40" s="73"/>
      <c r="Q40" s="79"/>
      <c r="R40" s="6" t="s">
        <v>65</v>
      </c>
    </row>
    <row r="41" spans="1:18" ht="89.4" customHeight="1" thickBot="1" x14ac:dyDescent="0.25">
      <c r="A41" s="388"/>
      <c r="B41" s="371"/>
      <c r="C41" s="372"/>
      <c r="D41" s="373"/>
      <c r="E41" s="249" t="s">
        <v>106</v>
      </c>
      <c r="F41" s="250"/>
      <c r="G41" s="80"/>
      <c r="H41" s="80"/>
      <c r="I41" s="80"/>
      <c r="J41" s="81">
        <f t="shared" ref="J41:J51" si="2">H41-I41</f>
        <v>0</v>
      </c>
      <c r="K41" s="10">
        <f>ROUNDDOWN(MIN(J41*0.8,1500000),-3)</f>
        <v>0</v>
      </c>
      <c r="L41" s="249" t="s">
        <v>165</v>
      </c>
      <c r="M41" s="250"/>
      <c r="N41" s="80"/>
      <c r="O41" s="80"/>
      <c r="P41" s="80"/>
      <c r="Q41" s="81">
        <f t="shared" ref="Q41" si="3">O41-P41</f>
        <v>0</v>
      </c>
      <c r="R41" s="10">
        <f>ROUNDDOWN(MIN(Q41*0.8,1500000),-3)</f>
        <v>0</v>
      </c>
    </row>
    <row r="42" spans="1:18" ht="27" customHeight="1" thickBot="1" x14ac:dyDescent="0.6">
      <c r="A42" s="388"/>
      <c r="B42" s="362" t="s">
        <v>78</v>
      </c>
      <c r="C42" s="363"/>
      <c r="D42" s="364"/>
      <c r="E42" s="117" t="s">
        <v>57</v>
      </c>
      <c r="F42" s="114"/>
      <c r="G42" s="78"/>
      <c r="H42" s="78"/>
      <c r="I42" s="78"/>
      <c r="J42" s="79"/>
      <c r="K42" s="6" t="s">
        <v>66</v>
      </c>
      <c r="L42" s="117" t="s">
        <v>164</v>
      </c>
      <c r="M42" s="114"/>
      <c r="N42" s="78"/>
      <c r="O42" s="78"/>
      <c r="P42" s="78"/>
      <c r="Q42" s="79"/>
      <c r="R42" s="6" t="s">
        <v>66</v>
      </c>
    </row>
    <row r="43" spans="1:18" ht="89.4" customHeight="1" thickBot="1" x14ac:dyDescent="0.25">
      <c r="A43" s="388"/>
      <c r="B43" s="365"/>
      <c r="C43" s="366"/>
      <c r="D43" s="367"/>
      <c r="E43" s="247" t="s">
        <v>88</v>
      </c>
      <c r="F43" s="248"/>
      <c r="G43" s="80"/>
      <c r="H43" s="80"/>
      <c r="I43" s="80"/>
      <c r="J43" s="81">
        <f t="shared" si="2"/>
        <v>0</v>
      </c>
      <c r="K43" s="10">
        <f>ROUNDDOWN(MIN(J43*0.5,700000),-3)</f>
        <v>0</v>
      </c>
      <c r="L43" s="247" t="s">
        <v>88</v>
      </c>
      <c r="M43" s="248"/>
      <c r="N43" s="80"/>
      <c r="O43" s="80"/>
      <c r="P43" s="80"/>
      <c r="Q43" s="81">
        <f t="shared" ref="Q43" si="4">O43-P43</f>
        <v>0</v>
      </c>
      <c r="R43" s="10">
        <f>ROUNDDOWN(MIN(Q43*0.5,700000),-3)</f>
        <v>0</v>
      </c>
    </row>
    <row r="44" spans="1:18" ht="27" customHeight="1" thickBot="1" x14ac:dyDescent="0.6">
      <c r="A44" s="388"/>
      <c r="B44" s="354" t="s">
        <v>77</v>
      </c>
      <c r="C44" s="355"/>
      <c r="D44" s="297"/>
      <c r="E44" s="109" t="s">
        <v>86</v>
      </c>
      <c r="F44" s="108"/>
      <c r="G44" s="78"/>
      <c r="H44" s="78"/>
      <c r="I44" s="78"/>
      <c r="J44" s="79"/>
      <c r="K44" s="6" t="s">
        <v>67</v>
      </c>
      <c r="L44" s="109" t="s">
        <v>86</v>
      </c>
      <c r="M44" s="108"/>
      <c r="N44" s="78"/>
      <c r="O44" s="78"/>
      <c r="P44" s="78"/>
      <c r="Q44" s="79"/>
      <c r="R44" s="6" t="s">
        <v>67</v>
      </c>
    </row>
    <row r="45" spans="1:18" ht="107.4" customHeight="1" thickBot="1" x14ac:dyDescent="0.25">
      <c r="A45" s="388"/>
      <c r="B45" s="356"/>
      <c r="C45" s="357"/>
      <c r="D45" s="358"/>
      <c r="E45" s="249" t="s">
        <v>126</v>
      </c>
      <c r="F45" s="250"/>
      <c r="G45" s="80"/>
      <c r="H45" s="80"/>
      <c r="I45" s="80"/>
      <c r="J45" s="81">
        <f t="shared" si="2"/>
        <v>0</v>
      </c>
      <c r="K45" s="10">
        <f>ROUNDDOWN(MIN(J45*0.5,5000000),-3)</f>
        <v>0</v>
      </c>
      <c r="L45" s="249" t="s">
        <v>166</v>
      </c>
      <c r="M45" s="250"/>
      <c r="N45" s="80"/>
      <c r="O45" s="80"/>
      <c r="P45" s="80"/>
      <c r="Q45" s="81">
        <f t="shared" ref="Q45" si="5">O45-P45</f>
        <v>0</v>
      </c>
      <c r="R45" s="10">
        <f>ROUNDDOWN(MIN(Q45*0.5,5000000),-3)</f>
        <v>0</v>
      </c>
    </row>
    <row r="46" spans="1:18" ht="27" customHeight="1" thickBot="1" x14ac:dyDescent="0.6">
      <c r="A46" s="388"/>
      <c r="B46" s="356"/>
      <c r="C46" s="357"/>
      <c r="D46" s="358"/>
      <c r="E46" s="109" t="s">
        <v>86</v>
      </c>
      <c r="F46" s="108"/>
      <c r="G46" s="78"/>
      <c r="H46" s="78"/>
      <c r="I46" s="78"/>
      <c r="J46" s="79"/>
      <c r="K46" s="6" t="s">
        <v>67</v>
      </c>
      <c r="L46" s="109" t="s">
        <v>86</v>
      </c>
      <c r="M46" s="108"/>
      <c r="N46" s="78"/>
      <c r="O46" s="78"/>
      <c r="P46" s="78"/>
      <c r="Q46" s="79"/>
      <c r="R46" s="6" t="s">
        <v>67</v>
      </c>
    </row>
    <row r="47" spans="1:18" ht="107.4" customHeight="1" thickBot="1" x14ac:dyDescent="0.25">
      <c r="A47" s="388"/>
      <c r="B47" s="356"/>
      <c r="C47" s="357"/>
      <c r="D47" s="358"/>
      <c r="E47" s="249" t="s">
        <v>126</v>
      </c>
      <c r="F47" s="250"/>
      <c r="G47" s="80"/>
      <c r="H47" s="80"/>
      <c r="I47" s="80"/>
      <c r="J47" s="81">
        <f t="shared" si="2"/>
        <v>0</v>
      </c>
      <c r="K47" s="10">
        <f>ROUNDDOWN(MIN(J47*0.5,5000000),-3)</f>
        <v>0</v>
      </c>
      <c r="L47" s="249" t="s">
        <v>166</v>
      </c>
      <c r="M47" s="250"/>
      <c r="N47" s="80"/>
      <c r="O47" s="80"/>
      <c r="P47" s="80"/>
      <c r="Q47" s="81">
        <f t="shared" ref="Q47" si="6">O47-P47</f>
        <v>0</v>
      </c>
      <c r="R47" s="10">
        <f>ROUNDDOWN(MIN(Q47*0.5,5000000),-3)</f>
        <v>0</v>
      </c>
    </row>
    <row r="48" spans="1:18" ht="27" customHeight="1" thickBot="1" x14ac:dyDescent="0.6">
      <c r="A48" s="388"/>
      <c r="B48" s="356"/>
      <c r="C48" s="357"/>
      <c r="D48" s="358"/>
      <c r="E48" s="109" t="s">
        <v>86</v>
      </c>
      <c r="F48" s="108"/>
      <c r="G48" s="78"/>
      <c r="H48" s="78"/>
      <c r="I48" s="78"/>
      <c r="J48" s="79"/>
      <c r="K48" s="6" t="s">
        <v>67</v>
      </c>
      <c r="L48" s="109" t="s">
        <v>86</v>
      </c>
      <c r="M48" s="108"/>
      <c r="N48" s="78"/>
      <c r="O48" s="78"/>
      <c r="P48" s="78"/>
      <c r="Q48" s="79"/>
      <c r="R48" s="6" t="s">
        <v>67</v>
      </c>
    </row>
    <row r="49" spans="1:18" ht="107.4" customHeight="1" thickBot="1" x14ac:dyDescent="0.25">
      <c r="A49" s="388"/>
      <c r="B49" s="359"/>
      <c r="C49" s="360"/>
      <c r="D49" s="361"/>
      <c r="E49" s="249" t="s">
        <v>126</v>
      </c>
      <c r="F49" s="250"/>
      <c r="G49" s="80"/>
      <c r="H49" s="80"/>
      <c r="I49" s="80"/>
      <c r="J49" s="81">
        <f t="shared" si="2"/>
        <v>0</v>
      </c>
      <c r="K49" s="10">
        <f>ROUNDDOWN(MIN(J49*0.5,5000000),-3)</f>
        <v>0</v>
      </c>
      <c r="L49" s="249" t="s">
        <v>166</v>
      </c>
      <c r="M49" s="250"/>
      <c r="N49" s="80"/>
      <c r="O49" s="80"/>
      <c r="P49" s="80"/>
      <c r="Q49" s="81">
        <f t="shared" ref="Q49" si="7">O49-P49</f>
        <v>0</v>
      </c>
      <c r="R49" s="10">
        <f>ROUNDDOWN(MIN(Q49*0.5,5000000),-3)</f>
        <v>0</v>
      </c>
    </row>
    <row r="50" spans="1:18" ht="27" customHeight="1" thickBot="1" x14ac:dyDescent="0.6">
      <c r="A50" s="388"/>
      <c r="B50" s="349" t="s">
        <v>173</v>
      </c>
      <c r="C50" s="350"/>
      <c r="D50" s="326"/>
      <c r="E50" s="109" t="s">
        <v>87</v>
      </c>
      <c r="F50" s="108"/>
      <c r="G50" s="78"/>
      <c r="H50" s="78"/>
      <c r="I50" s="78"/>
      <c r="J50" s="79"/>
      <c r="K50" s="6" t="s">
        <v>68</v>
      </c>
      <c r="L50" s="109" t="s">
        <v>167</v>
      </c>
      <c r="M50" s="108"/>
      <c r="N50" s="78"/>
      <c r="O50" s="78"/>
      <c r="P50" s="78"/>
      <c r="Q50" s="79"/>
      <c r="R50" s="6" t="s">
        <v>68</v>
      </c>
    </row>
    <row r="51" spans="1:18" ht="89.4" customHeight="1" thickBot="1" x14ac:dyDescent="0.25">
      <c r="A51" s="388"/>
      <c r="B51" s="351"/>
      <c r="C51" s="352"/>
      <c r="D51" s="353"/>
      <c r="E51" s="344"/>
      <c r="F51" s="345"/>
      <c r="G51" s="162"/>
      <c r="H51" s="162"/>
      <c r="I51" s="162"/>
      <c r="J51" s="168">
        <f t="shared" si="2"/>
        <v>0</v>
      </c>
      <c r="K51" s="165">
        <f>ROUNDDOWN(MIN(J51*0.5,1500000),-3)</f>
        <v>0</v>
      </c>
      <c r="L51" s="344"/>
      <c r="M51" s="345"/>
      <c r="N51" s="162"/>
      <c r="O51" s="162"/>
      <c r="P51" s="162"/>
      <c r="Q51" s="168">
        <f t="shared" ref="Q51" si="8">O51-P51</f>
        <v>0</v>
      </c>
      <c r="R51" s="165">
        <f>ROUNDDOWN(MIN(Q51*0.5,1500000),-3)</f>
        <v>0</v>
      </c>
    </row>
    <row r="52" spans="1:18" ht="36.6" customHeight="1" thickTop="1" thickBot="1" x14ac:dyDescent="0.25">
      <c r="A52" s="389"/>
      <c r="B52" s="157"/>
      <c r="C52" s="118"/>
      <c r="D52" s="158"/>
      <c r="E52" s="107"/>
      <c r="F52" s="132" t="s">
        <v>91</v>
      </c>
      <c r="G52" s="166">
        <f>SUM(G38:G51)</f>
        <v>0</v>
      </c>
      <c r="H52" s="166">
        <f>SUM(H38:H51)</f>
        <v>0</v>
      </c>
      <c r="I52" s="166">
        <f>SUM(I38:I51)</f>
        <v>0</v>
      </c>
      <c r="J52" s="166">
        <f>SUM(J38:J51)</f>
        <v>0</v>
      </c>
      <c r="K52" s="167">
        <f>SUM(K39,K41,K43,K45,K47,K49,K51)</f>
        <v>0</v>
      </c>
      <c r="L52" s="158"/>
      <c r="M52" s="132" t="s">
        <v>91</v>
      </c>
      <c r="N52" s="166">
        <f>SUM(N38:N51)</f>
        <v>0</v>
      </c>
      <c r="O52" s="166">
        <f>SUM(O38:O51)</f>
        <v>0</v>
      </c>
      <c r="P52" s="166">
        <f>SUM(P38:P51)</f>
        <v>0</v>
      </c>
      <c r="Q52" s="166">
        <f>SUM(Q38:Q51)</f>
        <v>0</v>
      </c>
      <c r="R52" s="167">
        <f>SUM(R39,R41,R43,R45,R47,R49,R51)</f>
        <v>0</v>
      </c>
    </row>
    <row r="53" spans="1:18" ht="27" customHeight="1" thickBot="1" x14ac:dyDescent="0.6">
      <c r="A53" s="237" t="s">
        <v>59</v>
      </c>
      <c r="B53" s="238"/>
      <c r="C53" s="238"/>
      <c r="D53" s="238"/>
      <c r="E53" s="169" t="s">
        <v>60</v>
      </c>
      <c r="F53" s="116"/>
      <c r="G53" s="173"/>
      <c r="H53" s="173"/>
      <c r="I53" s="173"/>
      <c r="J53" s="173"/>
      <c r="K53" s="12" t="s">
        <v>68</v>
      </c>
      <c r="L53" s="115" t="s">
        <v>164</v>
      </c>
      <c r="M53" s="116"/>
      <c r="N53" s="173"/>
      <c r="O53" s="173"/>
      <c r="P53" s="173"/>
      <c r="Q53" s="173"/>
      <c r="R53" s="12" t="s">
        <v>68</v>
      </c>
    </row>
    <row r="54" spans="1:18" ht="71.400000000000006" customHeight="1" thickBot="1" x14ac:dyDescent="0.25">
      <c r="A54" s="240"/>
      <c r="B54" s="241"/>
      <c r="C54" s="241"/>
      <c r="D54" s="241"/>
      <c r="E54" s="386" t="s">
        <v>51</v>
      </c>
      <c r="F54" s="343"/>
      <c r="G54" s="85"/>
      <c r="H54" s="85"/>
      <c r="I54" s="85"/>
      <c r="J54" s="85">
        <f>H54-I54</f>
        <v>0</v>
      </c>
      <c r="K54" s="71">
        <f>ROUNDDOWN(MIN(J54*0.5,1500000),-3)</f>
        <v>0</v>
      </c>
      <c r="L54" s="342" t="s">
        <v>51</v>
      </c>
      <c r="M54" s="343"/>
      <c r="N54" s="85"/>
      <c r="O54" s="85"/>
      <c r="P54" s="85"/>
      <c r="Q54" s="85">
        <f>O54-P54</f>
        <v>0</v>
      </c>
      <c r="R54" s="71">
        <f>ROUNDDOWN(MIN(Q54*0.5,1500000),-3)</f>
        <v>0</v>
      </c>
    </row>
    <row r="55" spans="1:18" ht="48" customHeight="1" thickTop="1" thickBot="1" x14ac:dyDescent="0.25">
      <c r="A55" s="184" t="s">
        <v>51</v>
      </c>
      <c r="B55" s="185"/>
      <c r="C55" s="185"/>
      <c r="D55" s="185"/>
      <c r="E55" s="205" t="s">
        <v>129</v>
      </c>
      <c r="F55" s="206"/>
      <c r="G55" s="86">
        <f>SUM(G32,G37,G52,G54)</f>
        <v>0</v>
      </c>
      <c r="H55" s="86">
        <f>SUM(H32,H37,H52,H54)</f>
        <v>0</v>
      </c>
      <c r="I55" s="86">
        <f>SUM(I32,I37,I52,I54)</f>
        <v>0</v>
      </c>
      <c r="J55" s="86">
        <f>SUM(J32,J37,J52,J54)</f>
        <v>0</v>
      </c>
      <c r="K55" s="11">
        <f>SUM(K32,K37,K52,K54)</f>
        <v>0</v>
      </c>
      <c r="L55" s="346" t="s">
        <v>130</v>
      </c>
      <c r="M55" s="347"/>
      <c r="N55" s="86">
        <f>SUM(N32,N37,N52,N54)</f>
        <v>0</v>
      </c>
      <c r="O55" s="86">
        <f>SUM(O32,O37,O52,O54)</f>
        <v>0</v>
      </c>
      <c r="P55" s="86">
        <f>SUM(P32,P37,P52,P54)</f>
        <v>0</v>
      </c>
      <c r="Q55" s="86">
        <f>SUM(Q32,Q37,Q52,Q54)</f>
        <v>0</v>
      </c>
      <c r="R55" s="11">
        <f>SUM(R32,R37,R52,R54)</f>
        <v>0</v>
      </c>
    </row>
    <row r="56" spans="1:18" s="3" customFormat="1" ht="24" customHeight="1" x14ac:dyDescent="0.2">
      <c r="A56" s="24" t="s">
        <v>69</v>
      </c>
      <c r="C56" s="44"/>
      <c r="D56" s="45"/>
    </row>
    <row r="57" spans="1:18" s="3" customFormat="1" ht="24" customHeight="1" x14ac:dyDescent="0.2">
      <c r="A57" s="24" t="s">
        <v>107</v>
      </c>
      <c r="C57" s="44"/>
      <c r="D57" s="45"/>
    </row>
    <row r="58" spans="1:18" s="3" customFormat="1" ht="24" customHeight="1" x14ac:dyDescent="0.2">
      <c r="A58" s="24"/>
      <c r="C58" s="44"/>
      <c r="D58" s="45"/>
    </row>
  </sheetData>
  <mergeCells count="104">
    <mergeCell ref="A1:B1"/>
    <mergeCell ref="C1:Q1"/>
    <mergeCell ref="A2:R2"/>
    <mergeCell ref="A6:D8"/>
    <mergeCell ref="E6:F8"/>
    <mergeCell ref="G6:K6"/>
    <mergeCell ref="L6:M8"/>
    <mergeCell ref="N6:R6"/>
    <mergeCell ref="G7:G8"/>
    <mergeCell ref="H7:H8"/>
    <mergeCell ref="L23:M23"/>
    <mergeCell ref="R9:R11"/>
    <mergeCell ref="E13:F13"/>
    <mergeCell ref="L13:M13"/>
    <mergeCell ref="B14:B15"/>
    <mergeCell ref="C14:D15"/>
    <mergeCell ref="E14:E15"/>
    <mergeCell ref="I7:J7"/>
    <mergeCell ref="K7:K8"/>
    <mergeCell ref="N7:N8"/>
    <mergeCell ref="O7:O8"/>
    <mergeCell ref="P7:Q7"/>
    <mergeCell ref="R7:R8"/>
    <mergeCell ref="L14:L15"/>
    <mergeCell ref="E10:F10"/>
    <mergeCell ref="E9:F9"/>
    <mergeCell ref="L9:M9"/>
    <mergeCell ref="L10:M10"/>
    <mergeCell ref="A9:A32"/>
    <mergeCell ref="B9:B10"/>
    <mergeCell ref="K9:K11"/>
    <mergeCell ref="K16:K24"/>
    <mergeCell ref="R16:R24"/>
    <mergeCell ref="B17:B20"/>
    <mergeCell ref="C18:C19"/>
    <mergeCell ref="E20:F20"/>
    <mergeCell ref="L20:M20"/>
    <mergeCell ref="B21:D21"/>
    <mergeCell ref="B22:B24"/>
    <mergeCell ref="C22:D22"/>
    <mergeCell ref="C23:D23"/>
    <mergeCell ref="E24:F24"/>
    <mergeCell ref="L24:M24"/>
    <mergeCell ref="E17:F17"/>
    <mergeCell ref="E18:F18"/>
    <mergeCell ref="E19:F19"/>
    <mergeCell ref="L17:M17"/>
    <mergeCell ref="L18:M18"/>
    <mergeCell ref="L19:M19"/>
    <mergeCell ref="E22:F22"/>
    <mergeCell ref="E23:F23"/>
    <mergeCell ref="L22:M22"/>
    <mergeCell ref="L26:M26"/>
    <mergeCell ref="L36:M36"/>
    <mergeCell ref="D37:F37"/>
    <mergeCell ref="L37:M37"/>
    <mergeCell ref="A38:A52"/>
    <mergeCell ref="L39:M39"/>
    <mergeCell ref="A33:A37"/>
    <mergeCell ref="L33:M33"/>
    <mergeCell ref="L34:M34"/>
    <mergeCell ref="L40:M40"/>
    <mergeCell ref="E33:F33"/>
    <mergeCell ref="B27:B31"/>
    <mergeCell ref="C27:D28"/>
    <mergeCell ref="E27:F27"/>
    <mergeCell ref="L27:M27"/>
    <mergeCell ref="E28:F28"/>
    <mergeCell ref="E31:F31"/>
    <mergeCell ref="L31:M31"/>
    <mergeCell ref="L28:M28"/>
    <mergeCell ref="C29:D30"/>
    <mergeCell ref="E29:F29"/>
    <mergeCell ref="L29:M29"/>
    <mergeCell ref="E30:F30"/>
    <mergeCell ref="L30:M30"/>
    <mergeCell ref="L55:M55"/>
    <mergeCell ref="L49:M49"/>
    <mergeCell ref="L54:M54"/>
    <mergeCell ref="L51:M51"/>
    <mergeCell ref="L45:M45"/>
    <mergeCell ref="L47:M47"/>
    <mergeCell ref="E55:F55"/>
    <mergeCell ref="L41:M41"/>
    <mergeCell ref="L43:M43"/>
    <mergeCell ref="A53:D54"/>
    <mergeCell ref="B50:D51"/>
    <mergeCell ref="B44:D49"/>
    <mergeCell ref="B42:D43"/>
    <mergeCell ref="B40:D41"/>
    <mergeCell ref="B38:D39"/>
    <mergeCell ref="B35:D36"/>
    <mergeCell ref="B33:D34"/>
    <mergeCell ref="E34:F34"/>
    <mergeCell ref="E36:F36"/>
    <mergeCell ref="E39:F39"/>
    <mergeCell ref="E40:F40"/>
    <mergeCell ref="E41:F41"/>
    <mergeCell ref="E43:F43"/>
    <mergeCell ref="E45:F45"/>
    <mergeCell ref="E47:F47"/>
    <mergeCell ref="E49:F49"/>
    <mergeCell ref="E51:F51"/>
    <mergeCell ref="E54:F54"/>
  </mergeCells>
  <phoneticPr fontId="2"/>
  <pageMargins left="0.35433070866141736" right="0.27559055118110237" top="0.39370078740157483" bottom="0.19685039370078741" header="0.51181102362204722" footer="0.51181102362204722"/>
  <pageSetup paperSize="8" scale="46" fitToHeight="0" orientation="landscape" r:id="rId1"/>
  <headerFooter alignWithMargins="0"/>
  <rowBreaks count="1" manualBreakCount="1">
    <brk id="32" max="17" man="1"/>
  </rowBreaks>
  <colBreaks count="1" manualBreakCount="1">
    <brk id="18" max="3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12D2C-0079-4842-8BB7-1C483AFAA019}">
  <sheetPr>
    <pageSetUpPr fitToPage="1"/>
  </sheetPr>
  <dimension ref="A1:R58"/>
  <sheetViews>
    <sheetView view="pageBreakPreview" topLeftCell="B1" zoomScale="50" zoomScaleNormal="70" zoomScaleSheetLayoutView="50" workbookViewId="0">
      <selection activeCell="G6" sqref="A6:XFD8"/>
    </sheetView>
  </sheetViews>
  <sheetFormatPr defaultColWidth="9" defaultRowHeight="19.2" x14ac:dyDescent="0.2"/>
  <cols>
    <col min="1" max="1" width="6.6640625" style="28" customWidth="1"/>
    <col min="2" max="2" width="35.5546875" style="28" customWidth="1"/>
    <col min="3" max="3" width="16.6640625" style="48" customWidth="1"/>
    <col min="4" max="4" width="15.5546875" style="46" customWidth="1"/>
    <col min="5" max="5" width="61.21875" style="28" customWidth="1"/>
    <col min="6" max="6" width="13.33203125" style="28" customWidth="1"/>
    <col min="7" max="8" width="22.33203125" style="28" customWidth="1"/>
    <col min="9" max="10" width="19.88671875" style="28" customWidth="1"/>
    <col min="11" max="11" width="27.88671875" style="28" customWidth="1"/>
    <col min="12" max="12" width="61.21875" style="28" customWidth="1"/>
    <col min="13" max="13" width="13.44140625" style="28" customWidth="1"/>
    <col min="14" max="15" width="20.109375" style="28" customWidth="1"/>
    <col min="16" max="17" width="19.88671875" style="28" customWidth="1"/>
    <col min="18" max="18" width="27.88671875" style="28" customWidth="1"/>
    <col min="19" max="16384" width="9" style="28"/>
  </cols>
  <sheetData>
    <row r="1" spans="1:18" ht="23.4" customHeight="1" x14ac:dyDescent="0.2">
      <c r="A1" s="253" t="s">
        <v>156</v>
      </c>
      <c r="B1" s="253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9"/>
    </row>
    <row r="2" spans="1:18" ht="30" customHeight="1" thickBot="1" x14ac:dyDescent="0.25">
      <c r="A2" s="265" t="s">
        <v>92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</row>
    <row r="3" spans="1:18" ht="24" customHeight="1" x14ac:dyDescent="0.55000000000000004">
      <c r="B3" s="49" t="s">
        <v>5</v>
      </c>
      <c r="C3" s="92" t="s">
        <v>120</v>
      </c>
      <c r="D3" s="28"/>
      <c r="K3" s="93"/>
      <c r="R3" s="93"/>
    </row>
    <row r="4" spans="1:18" ht="34.5" customHeight="1" thickBot="1" x14ac:dyDescent="0.6">
      <c r="B4" s="94" t="s">
        <v>6</v>
      </c>
      <c r="C4" s="95" t="s">
        <v>6</v>
      </c>
      <c r="D4" s="28"/>
      <c r="K4" s="93"/>
      <c r="R4" s="93"/>
    </row>
    <row r="5" spans="1:18" ht="42" customHeight="1" thickBot="1" x14ac:dyDescent="0.6">
      <c r="B5" s="29"/>
      <c r="C5" s="170"/>
      <c r="D5" s="28"/>
      <c r="K5" s="93"/>
      <c r="R5" s="93" t="s">
        <v>0</v>
      </c>
    </row>
    <row r="6" spans="1:18" ht="24" customHeight="1" x14ac:dyDescent="0.2">
      <c r="A6" s="406" t="s">
        <v>168</v>
      </c>
      <c r="B6" s="407"/>
      <c r="C6" s="407"/>
      <c r="D6" s="407"/>
      <c r="E6" s="275" t="s">
        <v>169</v>
      </c>
      <c r="F6" s="268"/>
      <c r="G6" s="255" t="s">
        <v>8</v>
      </c>
      <c r="H6" s="256"/>
      <c r="I6" s="256"/>
      <c r="J6" s="256"/>
      <c r="K6" s="257"/>
      <c r="L6" s="275" t="s">
        <v>170</v>
      </c>
      <c r="M6" s="268"/>
      <c r="N6" s="255" t="s">
        <v>93</v>
      </c>
      <c r="O6" s="256"/>
      <c r="P6" s="256"/>
      <c r="Q6" s="256"/>
      <c r="R6" s="257"/>
    </row>
    <row r="7" spans="1:18" ht="24" customHeight="1" x14ac:dyDescent="0.2">
      <c r="A7" s="408"/>
      <c r="B7" s="260"/>
      <c r="C7" s="260"/>
      <c r="D7" s="260"/>
      <c r="E7" s="276"/>
      <c r="F7" s="271"/>
      <c r="G7" s="260" t="s">
        <v>4</v>
      </c>
      <c r="H7" s="263" t="s">
        <v>171</v>
      </c>
      <c r="I7" s="260" t="s">
        <v>3</v>
      </c>
      <c r="J7" s="260"/>
      <c r="K7" s="261" t="s">
        <v>119</v>
      </c>
      <c r="L7" s="276"/>
      <c r="M7" s="271"/>
      <c r="N7" s="260" t="s">
        <v>4</v>
      </c>
      <c r="O7" s="263" t="s">
        <v>172</v>
      </c>
      <c r="P7" s="260" t="s">
        <v>3</v>
      </c>
      <c r="Q7" s="260"/>
      <c r="R7" s="261" t="s">
        <v>119</v>
      </c>
    </row>
    <row r="8" spans="1:18" ht="24" customHeight="1" thickBot="1" x14ac:dyDescent="0.25">
      <c r="A8" s="409"/>
      <c r="B8" s="403"/>
      <c r="C8" s="403"/>
      <c r="D8" s="403"/>
      <c r="E8" s="277"/>
      <c r="F8" s="274"/>
      <c r="G8" s="403"/>
      <c r="H8" s="264"/>
      <c r="I8" s="119" t="s">
        <v>104</v>
      </c>
      <c r="J8" s="120" t="s">
        <v>105</v>
      </c>
      <c r="K8" s="262"/>
      <c r="L8" s="277"/>
      <c r="M8" s="274"/>
      <c r="N8" s="403"/>
      <c r="O8" s="264"/>
      <c r="P8" s="119" t="s">
        <v>104</v>
      </c>
      <c r="Q8" s="120" t="s">
        <v>105</v>
      </c>
      <c r="R8" s="262"/>
    </row>
    <row r="9" spans="1:18" ht="71.400000000000006" customHeight="1" x14ac:dyDescent="0.2">
      <c r="A9" s="319" t="s">
        <v>15</v>
      </c>
      <c r="B9" s="301" t="s">
        <v>16</v>
      </c>
      <c r="C9" s="30" t="s">
        <v>19</v>
      </c>
      <c r="D9" s="31" t="s">
        <v>72</v>
      </c>
      <c r="E9" s="410" t="s">
        <v>131</v>
      </c>
      <c r="F9" s="411"/>
      <c r="G9" s="189">
        <v>6812000</v>
      </c>
      <c r="H9" s="189">
        <v>6533000</v>
      </c>
      <c r="I9" s="189">
        <v>6101000</v>
      </c>
      <c r="J9" s="13">
        <f>H9-I9</f>
        <v>432000</v>
      </c>
      <c r="K9" s="282"/>
      <c r="L9" s="410" t="s">
        <v>131</v>
      </c>
      <c r="M9" s="411"/>
      <c r="N9" s="189">
        <v>6200000</v>
      </c>
      <c r="O9" s="189">
        <v>6010000</v>
      </c>
      <c r="P9" s="189">
        <v>5801800</v>
      </c>
      <c r="Q9" s="13">
        <f>O9-P9</f>
        <v>208200</v>
      </c>
      <c r="R9" s="282"/>
    </row>
    <row r="10" spans="1:18" ht="71.400000000000006" customHeight="1" x14ac:dyDescent="0.2">
      <c r="A10" s="320"/>
      <c r="B10" s="302"/>
      <c r="C10" s="32" t="s">
        <v>20</v>
      </c>
      <c r="D10" s="33" t="s">
        <v>72</v>
      </c>
      <c r="E10" s="412" t="s">
        <v>132</v>
      </c>
      <c r="F10" s="413"/>
      <c r="G10" s="190">
        <v>5804000</v>
      </c>
      <c r="H10" s="190">
        <v>5400000</v>
      </c>
      <c r="I10" s="190">
        <v>3413000</v>
      </c>
      <c r="J10" s="14">
        <f>H10-I10</f>
        <v>1987000</v>
      </c>
      <c r="K10" s="283"/>
      <c r="L10" s="412" t="s">
        <v>132</v>
      </c>
      <c r="M10" s="413"/>
      <c r="N10" s="190">
        <v>5804000</v>
      </c>
      <c r="O10" s="190">
        <v>5400000</v>
      </c>
      <c r="P10" s="190">
        <v>3413000</v>
      </c>
      <c r="Q10" s="14">
        <f>O10-P10</f>
        <v>1987000</v>
      </c>
      <c r="R10" s="283"/>
    </row>
    <row r="11" spans="1:18" ht="71.400000000000006" customHeight="1" x14ac:dyDescent="0.2">
      <c r="A11" s="320"/>
      <c r="B11" s="88" t="s">
        <v>32</v>
      </c>
      <c r="C11" s="34" t="s">
        <v>24</v>
      </c>
      <c r="D11" s="35" t="s">
        <v>25</v>
      </c>
      <c r="E11" s="186" t="s">
        <v>133</v>
      </c>
      <c r="F11" s="187"/>
      <c r="G11" s="191">
        <v>5099000</v>
      </c>
      <c r="H11" s="191">
        <v>4980000</v>
      </c>
      <c r="I11" s="191">
        <v>1471000</v>
      </c>
      <c r="J11" s="15">
        <f>H11-I11</f>
        <v>3509000</v>
      </c>
      <c r="K11" s="283"/>
      <c r="L11" s="186" t="s">
        <v>133</v>
      </c>
      <c r="M11" s="187"/>
      <c r="N11" s="191">
        <v>5099000</v>
      </c>
      <c r="O11" s="191">
        <v>4980000</v>
      </c>
      <c r="P11" s="191">
        <v>1471000</v>
      </c>
      <c r="Q11" s="15">
        <f>O11-P11</f>
        <v>3509000</v>
      </c>
      <c r="R11" s="283"/>
    </row>
    <row r="12" spans="1:18" ht="27.6" customHeight="1" thickBot="1" x14ac:dyDescent="0.6">
      <c r="A12" s="320"/>
      <c r="B12" s="89"/>
      <c r="C12" s="51"/>
      <c r="D12" s="51"/>
      <c r="E12" s="52"/>
      <c r="F12" s="53"/>
      <c r="G12" s="54"/>
      <c r="H12" s="54"/>
      <c r="I12" s="54"/>
      <c r="J12" s="54"/>
      <c r="K12" s="124" t="s">
        <v>81</v>
      </c>
      <c r="L12" s="52"/>
      <c r="M12" s="53"/>
      <c r="N12" s="54"/>
      <c r="O12" s="54"/>
      <c r="P12" s="54"/>
      <c r="Q12" s="54"/>
      <c r="R12" s="124" t="s">
        <v>81</v>
      </c>
    </row>
    <row r="13" spans="1:18" ht="47.4" customHeight="1" thickBot="1" x14ac:dyDescent="0.25">
      <c r="A13" s="320"/>
      <c r="B13" s="139"/>
      <c r="C13" s="140"/>
      <c r="D13" s="140"/>
      <c r="E13" s="313" t="s">
        <v>35</v>
      </c>
      <c r="F13" s="314"/>
      <c r="G13" s="142">
        <f>SUM(G9:G11)</f>
        <v>17715000</v>
      </c>
      <c r="H13" s="142">
        <f>SUM(H9:H11)</f>
        <v>16913000</v>
      </c>
      <c r="I13" s="142">
        <f>SUM(I9:I11)</f>
        <v>10985000</v>
      </c>
      <c r="J13" s="143">
        <f>SUM(J9:J11)</f>
        <v>5928000</v>
      </c>
      <c r="K13" s="16">
        <f>ROUNDDOWN(MIN(J13*0.8,5000000),-3)</f>
        <v>4742000</v>
      </c>
      <c r="L13" s="396" t="s">
        <v>35</v>
      </c>
      <c r="M13" s="314"/>
      <c r="N13" s="142">
        <f>SUM(N9:N11)</f>
        <v>17103000</v>
      </c>
      <c r="O13" s="142">
        <f>SUM(O9:O11)</f>
        <v>16390000</v>
      </c>
      <c r="P13" s="142">
        <f>SUM(P9:P11)</f>
        <v>10685800</v>
      </c>
      <c r="Q13" s="143">
        <f>SUM(Q9:Q11)</f>
        <v>5704200</v>
      </c>
      <c r="R13" s="16">
        <f>ROUNDDOWN(MIN(Q13*0.8,5000000),-3)</f>
        <v>4563000</v>
      </c>
    </row>
    <row r="14" spans="1:18" s="96" customFormat="1" ht="27.6" customHeight="1" thickBot="1" x14ac:dyDescent="0.6">
      <c r="A14" s="320"/>
      <c r="B14" s="305" t="s">
        <v>22</v>
      </c>
      <c r="C14" s="307" t="s">
        <v>23</v>
      </c>
      <c r="D14" s="308"/>
      <c r="E14" s="414" t="s">
        <v>134</v>
      </c>
      <c r="F14" s="144" t="s">
        <v>51</v>
      </c>
      <c r="G14" s="145"/>
      <c r="H14" s="145"/>
      <c r="I14" s="145"/>
      <c r="J14" s="145"/>
      <c r="K14" s="146" t="s">
        <v>82</v>
      </c>
      <c r="L14" s="414" t="s">
        <v>134</v>
      </c>
      <c r="M14" s="144" t="s">
        <v>127</v>
      </c>
      <c r="N14" s="145"/>
      <c r="O14" s="145"/>
      <c r="P14" s="145"/>
      <c r="Q14" s="145"/>
      <c r="R14" s="146" t="s">
        <v>82</v>
      </c>
    </row>
    <row r="15" spans="1:18" ht="47.4" customHeight="1" thickBot="1" x14ac:dyDescent="0.25">
      <c r="A15" s="320"/>
      <c r="B15" s="306"/>
      <c r="C15" s="309"/>
      <c r="D15" s="310"/>
      <c r="E15" s="415"/>
      <c r="F15" s="147" t="s">
        <v>108</v>
      </c>
      <c r="G15" s="192">
        <v>6225000</v>
      </c>
      <c r="H15" s="192">
        <v>5663000</v>
      </c>
      <c r="I15" s="192">
        <v>3000000</v>
      </c>
      <c r="J15" s="149">
        <f>H15-I15</f>
        <v>2663000</v>
      </c>
      <c r="K15" s="16">
        <f>ROUNDDOWN(MIN(J15*0.8,1000000),-3)</f>
        <v>1000000</v>
      </c>
      <c r="L15" s="415"/>
      <c r="M15" s="147" t="s">
        <v>128</v>
      </c>
      <c r="N15" s="192">
        <v>6225000</v>
      </c>
      <c r="O15" s="192">
        <v>5663000</v>
      </c>
      <c r="P15" s="192">
        <v>3000000</v>
      </c>
      <c r="Q15" s="149">
        <f>O15-P15</f>
        <v>2663000</v>
      </c>
      <c r="R15" s="16">
        <f>ROUNDDOWN(MIN(Q15*0.8,1000000),-3)</f>
        <v>1000000</v>
      </c>
    </row>
    <row r="16" spans="1:18" ht="72" customHeight="1" x14ac:dyDescent="0.2">
      <c r="A16" s="320"/>
      <c r="B16" s="87" t="s">
        <v>73</v>
      </c>
      <c r="C16" s="125" t="s">
        <v>27</v>
      </c>
      <c r="D16" s="125" t="s">
        <v>26</v>
      </c>
      <c r="E16" s="188" t="s">
        <v>135</v>
      </c>
      <c r="F16" s="127" t="s">
        <v>37</v>
      </c>
      <c r="G16" s="193">
        <v>890000</v>
      </c>
      <c r="H16" s="193">
        <v>890000</v>
      </c>
      <c r="I16" s="193">
        <v>0</v>
      </c>
      <c r="J16" s="128">
        <f>H16-I16</f>
        <v>890000</v>
      </c>
      <c r="K16" s="404"/>
      <c r="L16" s="188" t="s">
        <v>135</v>
      </c>
      <c r="M16" s="127" t="s">
        <v>37</v>
      </c>
      <c r="N16" s="193">
        <v>890000</v>
      </c>
      <c r="O16" s="193">
        <v>890000</v>
      </c>
      <c r="P16" s="193">
        <v>0</v>
      </c>
      <c r="Q16" s="128">
        <f>O16-P16</f>
        <v>890000</v>
      </c>
      <c r="R16" s="404"/>
    </row>
    <row r="17" spans="1:18" ht="72" customHeight="1" x14ac:dyDescent="0.2">
      <c r="A17" s="320"/>
      <c r="B17" s="291" t="s">
        <v>41</v>
      </c>
      <c r="C17" s="37" t="s">
        <v>10</v>
      </c>
      <c r="D17" s="37" t="s">
        <v>36</v>
      </c>
      <c r="E17" s="338" t="s">
        <v>136</v>
      </c>
      <c r="F17" s="339"/>
      <c r="G17" s="194">
        <v>1120000</v>
      </c>
      <c r="H17" s="194">
        <v>1120000</v>
      </c>
      <c r="I17" s="194">
        <v>1000</v>
      </c>
      <c r="J17" s="25">
        <f>H17-I17</f>
        <v>1119000</v>
      </c>
      <c r="K17" s="404"/>
      <c r="L17" s="338" t="s">
        <v>174</v>
      </c>
      <c r="M17" s="339"/>
      <c r="N17" s="194">
        <v>1120000</v>
      </c>
      <c r="O17" s="194">
        <v>1120000</v>
      </c>
      <c r="P17" s="194">
        <v>1000</v>
      </c>
      <c r="Q17" s="25">
        <f>O17-P17</f>
        <v>1119000</v>
      </c>
      <c r="R17" s="404"/>
    </row>
    <row r="18" spans="1:18" ht="72" customHeight="1" x14ac:dyDescent="0.2">
      <c r="A18" s="320"/>
      <c r="B18" s="292"/>
      <c r="C18" s="303" t="s">
        <v>11</v>
      </c>
      <c r="D18" s="110" t="s">
        <v>94</v>
      </c>
      <c r="E18" s="412" t="s">
        <v>137</v>
      </c>
      <c r="F18" s="413"/>
      <c r="G18" s="195">
        <v>98340</v>
      </c>
      <c r="H18" s="195">
        <v>98340</v>
      </c>
      <c r="I18" s="195">
        <v>3700</v>
      </c>
      <c r="J18" s="23">
        <f>H18-I18</f>
        <v>94640</v>
      </c>
      <c r="K18" s="404"/>
      <c r="L18" s="412" t="s">
        <v>137</v>
      </c>
      <c r="M18" s="413"/>
      <c r="N18" s="195">
        <v>98340</v>
      </c>
      <c r="O18" s="195">
        <v>98340</v>
      </c>
      <c r="P18" s="195">
        <v>3700</v>
      </c>
      <c r="Q18" s="23">
        <f>O18-P18</f>
        <v>94640</v>
      </c>
      <c r="R18" s="404"/>
    </row>
    <row r="19" spans="1:18" ht="72" customHeight="1" x14ac:dyDescent="0.2">
      <c r="A19" s="320"/>
      <c r="B19" s="292"/>
      <c r="C19" s="304"/>
      <c r="D19" s="111" t="s">
        <v>95</v>
      </c>
      <c r="E19" s="412" t="s">
        <v>138</v>
      </c>
      <c r="F19" s="413"/>
      <c r="G19" s="196">
        <v>14960</v>
      </c>
      <c r="H19" s="196">
        <v>14960</v>
      </c>
      <c r="I19" s="196">
        <v>1000</v>
      </c>
      <c r="J19" s="18">
        <f>H19-I19</f>
        <v>13960</v>
      </c>
      <c r="K19" s="404"/>
      <c r="L19" s="412" t="s">
        <v>138</v>
      </c>
      <c r="M19" s="413"/>
      <c r="N19" s="196">
        <v>14960</v>
      </c>
      <c r="O19" s="196">
        <v>14960</v>
      </c>
      <c r="P19" s="196">
        <v>1000</v>
      </c>
      <c r="Q19" s="18">
        <f>O19-P19</f>
        <v>13960</v>
      </c>
      <c r="R19" s="404"/>
    </row>
    <row r="20" spans="1:18" ht="35.4" customHeight="1" x14ac:dyDescent="0.2">
      <c r="A20" s="320"/>
      <c r="B20" s="293"/>
      <c r="C20" s="57"/>
      <c r="D20" s="57"/>
      <c r="E20" s="400" t="s">
        <v>38</v>
      </c>
      <c r="F20" s="401"/>
      <c r="G20" s="47">
        <f>SUM(G17:G19)</f>
        <v>1233300</v>
      </c>
      <c r="H20" s="47">
        <f>SUM(H17:H19)</f>
        <v>1233300</v>
      </c>
      <c r="I20" s="47">
        <f>SUM(I17:I19)</f>
        <v>5700</v>
      </c>
      <c r="J20" s="56">
        <f>SUM(J17:J19)</f>
        <v>1227600</v>
      </c>
      <c r="K20" s="404"/>
      <c r="L20" s="400" t="s">
        <v>38</v>
      </c>
      <c r="M20" s="401"/>
      <c r="N20" s="47">
        <f>SUM(N17:N19)</f>
        <v>1233300</v>
      </c>
      <c r="O20" s="47">
        <f>SUM(O17:O19)</f>
        <v>1233300</v>
      </c>
      <c r="P20" s="47">
        <f>SUM(P17:P19)</f>
        <v>5700</v>
      </c>
      <c r="Q20" s="56">
        <f>SUM(Q17:Q19)</f>
        <v>1227600</v>
      </c>
      <c r="R20" s="404"/>
    </row>
    <row r="21" spans="1:18" ht="71.400000000000006" customHeight="1" x14ac:dyDescent="0.2">
      <c r="A21" s="320"/>
      <c r="B21" s="311" t="s">
        <v>42</v>
      </c>
      <c r="C21" s="312"/>
      <c r="D21" s="312"/>
      <c r="E21" s="121" t="s">
        <v>139</v>
      </c>
      <c r="F21" s="58" t="s">
        <v>74</v>
      </c>
      <c r="G21" s="197">
        <v>3600</v>
      </c>
      <c r="H21" s="197">
        <v>3600</v>
      </c>
      <c r="I21" s="197">
        <v>0</v>
      </c>
      <c r="J21" s="60">
        <f>H21-I21</f>
        <v>3600</v>
      </c>
      <c r="K21" s="404"/>
      <c r="L21" s="121" t="s">
        <v>175</v>
      </c>
      <c r="M21" s="58" t="s">
        <v>74</v>
      </c>
      <c r="N21" s="197">
        <v>3600</v>
      </c>
      <c r="O21" s="197">
        <v>3600</v>
      </c>
      <c r="P21" s="197">
        <v>0</v>
      </c>
      <c r="Q21" s="60">
        <f>O21-P21</f>
        <v>3600</v>
      </c>
      <c r="R21" s="404"/>
    </row>
    <row r="22" spans="1:18" ht="71.400000000000006" customHeight="1" x14ac:dyDescent="0.2">
      <c r="A22" s="320"/>
      <c r="B22" s="402" t="s">
        <v>43</v>
      </c>
      <c r="C22" s="296" t="s">
        <v>17</v>
      </c>
      <c r="D22" s="297"/>
      <c r="E22" s="412" t="s">
        <v>140</v>
      </c>
      <c r="F22" s="413"/>
      <c r="G22" s="198">
        <v>100000</v>
      </c>
      <c r="H22" s="198">
        <v>100000</v>
      </c>
      <c r="I22" s="198">
        <v>0</v>
      </c>
      <c r="J22" s="19">
        <f>H22-I22</f>
        <v>100000</v>
      </c>
      <c r="K22" s="404"/>
      <c r="L22" s="412" t="s">
        <v>140</v>
      </c>
      <c r="M22" s="413"/>
      <c r="N22" s="198">
        <v>100000</v>
      </c>
      <c r="O22" s="198">
        <v>100000</v>
      </c>
      <c r="P22" s="198">
        <v>0</v>
      </c>
      <c r="Q22" s="19">
        <f>O22-P22</f>
        <v>100000</v>
      </c>
      <c r="R22" s="404"/>
    </row>
    <row r="23" spans="1:18" ht="71.400000000000006" customHeight="1" x14ac:dyDescent="0.2">
      <c r="A23" s="320"/>
      <c r="B23" s="299"/>
      <c r="C23" s="294" t="s">
        <v>18</v>
      </c>
      <c r="D23" s="295"/>
      <c r="E23" s="416" t="s">
        <v>141</v>
      </c>
      <c r="F23" s="417"/>
      <c r="G23" s="194">
        <v>100000</v>
      </c>
      <c r="H23" s="194">
        <v>100000</v>
      </c>
      <c r="I23" s="194">
        <v>0</v>
      </c>
      <c r="J23" s="19">
        <f>H23-I23</f>
        <v>100000</v>
      </c>
      <c r="K23" s="404"/>
      <c r="L23" s="416" t="s">
        <v>141</v>
      </c>
      <c r="M23" s="417"/>
      <c r="N23" s="194">
        <v>100000</v>
      </c>
      <c r="O23" s="194">
        <v>100000</v>
      </c>
      <c r="P23" s="194">
        <v>0</v>
      </c>
      <c r="Q23" s="19">
        <f>O23-P23</f>
        <v>100000</v>
      </c>
      <c r="R23" s="404"/>
    </row>
    <row r="24" spans="1:18" ht="47.4" customHeight="1" x14ac:dyDescent="0.2">
      <c r="A24" s="320"/>
      <c r="B24" s="300"/>
      <c r="C24" s="65"/>
      <c r="D24" s="61"/>
      <c r="E24" s="400" t="s">
        <v>21</v>
      </c>
      <c r="F24" s="401"/>
      <c r="G24" s="47">
        <f>SUM(G22:G23)</f>
        <v>200000</v>
      </c>
      <c r="H24" s="47">
        <f>SUM(H22:H23)</f>
        <v>200000</v>
      </c>
      <c r="I24" s="47">
        <f>SUM(I22:I23)</f>
        <v>0</v>
      </c>
      <c r="J24" s="56">
        <f>SUM(J22:J23)</f>
        <v>200000</v>
      </c>
      <c r="K24" s="405"/>
      <c r="L24" s="400" t="s">
        <v>21</v>
      </c>
      <c r="M24" s="401"/>
      <c r="N24" s="47">
        <f>SUM(N22:N23)</f>
        <v>200000</v>
      </c>
      <c r="O24" s="47">
        <f>SUM(O22:O23)</f>
        <v>200000</v>
      </c>
      <c r="P24" s="47">
        <f>SUM(P22:P23)</f>
        <v>0</v>
      </c>
      <c r="Q24" s="56">
        <f>SUM(Q22:Q23)</f>
        <v>200000</v>
      </c>
      <c r="R24" s="405"/>
    </row>
    <row r="25" spans="1:18" ht="27.6" customHeight="1" thickBot="1" x14ac:dyDescent="0.6">
      <c r="A25" s="320"/>
      <c r="B25" s="150"/>
      <c r="C25" s="151"/>
      <c r="D25" s="151"/>
      <c r="E25" s="67"/>
      <c r="F25" s="68"/>
      <c r="G25" s="69"/>
      <c r="H25" s="69"/>
      <c r="I25" s="69"/>
      <c r="J25" s="69"/>
      <c r="K25" s="131" t="s">
        <v>83</v>
      </c>
      <c r="L25" s="67"/>
      <c r="M25" s="68"/>
      <c r="N25" s="69"/>
      <c r="O25" s="69"/>
      <c r="P25" s="69"/>
      <c r="Q25" s="69"/>
      <c r="R25" s="131" t="s">
        <v>83</v>
      </c>
    </row>
    <row r="26" spans="1:18" ht="47.4" customHeight="1" thickBot="1" x14ac:dyDescent="0.25">
      <c r="A26" s="320"/>
      <c r="B26" s="152"/>
      <c r="C26" s="153"/>
      <c r="D26" s="154"/>
      <c r="E26" s="140"/>
      <c r="F26" s="141" t="s">
        <v>53</v>
      </c>
      <c r="G26" s="148">
        <f>SUM(G16,G20,G21,G24)</f>
        <v>2326900</v>
      </c>
      <c r="H26" s="148">
        <f>SUM(H16,H20,H21,H24)</f>
        <v>2326900</v>
      </c>
      <c r="I26" s="148">
        <f>SUM(I16,I20,I21,I24)</f>
        <v>5700</v>
      </c>
      <c r="J26" s="148">
        <f>SUM(J16,J20,J21,J24)</f>
        <v>2321200</v>
      </c>
      <c r="K26" s="16">
        <f>ROUNDDOWN(MIN(J26*0.8,10000000),-3)</f>
        <v>1856000</v>
      </c>
      <c r="L26" s="396" t="s">
        <v>189</v>
      </c>
      <c r="M26" s="314"/>
      <c r="N26" s="148">
        <f>SUM(N16,N20,N21,N24)</f>
        <v>2326900</v>
      </c>
      <c r="O26" s="148">
        <f>SUM(O16,O20,O21,O24)</f>
        <v>2326900</v>
      </c>
      <c r="P26" s="148">
        <f>SUM(P16,P20,P21,P24)</f>
        <v>5700</v>
      </c>
      <c r="Q26" s="148">
        <f>SUM(Q16,Q20,Q21,Q24)</f>
        <v>2321200</v>
      </c>
      <c r="R26" s="16">
        <f>ROUNDDOWN(MIN(Q26*0.8,10000000),-3)</f>
        <v>1856000</v>
      </c>
    </row>
    <row r="27" spans="1:18" ht="27.6" customHeight="1" thickBot="1" x14ac:dyDescent="0.6">
      <c r="A27" s="320"/>
      <c r="B27" s="397" t="s">
        <v>44</v>
      </c>
      <c r="C27" s="398" t="s">
        <v>7</v>
      </c>
      <c r="D27" s="399"/>
      <c r="E27" s="348" t="s">
        <v>142</v>
      </c>
      <c r="F27" s="302"/>
      <c r="G27" s="130"/>
      <c r="H27" s="130"/>
      <c r="I27" s="130"/>
      <c r="J27" s="130"/>
      <c r="K27" s="122" t="s">
        <v>82</v>
      </c>
      <c r="L27" s="421" t="s">
        <v>176</v>
      </c>
      <c r="M27" s="301"/>
      <c r="N27" s="130"/>
      <c r="O27" s="130"/>
      <c r="P27" s="130"/>
      <c r="Q27" s="130"/>
      <c r="R27" s="122" t="s">
        <v>82</v>
      </c>
    </row>
    <row r="28" spans="1:18" ht="71.400000000000006" customHeight="1" thickBot="1" x14ac:dyDescent="0.25">
      <c r="A28" s="320"/>
      <c r="B28" s="327"/>
      <c r="C28" s="323"/>
      <c r="D28" s="324"/>
      <c r="E28" s="418" t="s">
        <v>147</v>
      </c>
      <c r="F28" s="422"/>
      <c r="G28" s="199">
        <v>650000</v>
      </c>
      <c r="H28" s="199">
        <v>42513</v>
      </c>
      <c r="I28" s="199">
        <v>0</v>
      </c>
      <c r="J28" s="98">
        <f>H28-I28</f>
        <v>42513</v>
      </c>
      <c r="K28" s="21">
        <f>ROUNDDOWN(MIN(J28*0.8,1000000),-3)</f>
        <v>34000</v>
      </c>
      <c r="L28" s="423" t="s">
        <v>182</v>
      </c>
      <c r="M28" s="424"/>
      <c r="N28" s="199">
        <v>650000</v>
      </c>
      <c r="O28" s="199">
        <v>42513</v>
      </c>
      <c r="P28" s="199">
        <v>0</v>
      </c>
      <c r="Q28" s="98">
        <f>O28-P28</f>
        <v>42513</v>
      </c>
      <c r="R28" s="21">
        <f>ROUNDDOWN(MIN(Q28*0.8,1000000),-3)</f>
        <v>34000</v>
      </c>
    </row>
    <row r="29" spans="1:18" ht="27.6" customHeight="1" thickBot="1" x14ac:dyDescent="0.6">
      <c r="A29" s="320"/>
      <c r="B29" s="327"/>
      <c r="C29" s="325" t="s">
        <v>9</v>
      </c>
      <c r="D29" s="326"/>
      <c r="E29" s="332" t="s">
        <v>143</v>
      </c>
      <c r="F29" s="333"/>
      <c r="G29" s="99"/>
      <c r="H29" s="99"/>
      <c r="I29" s="99"/>
      <c r="J29" s="99"/>
      <c r="K29" s="122" t="s">
        <v>82</v>
      </c>
      <c r="L29" s="425" t="s">
        <v>177</v>
      </c>
      <c r="M29" s="426"/>
      <c r="N29" s="99"/>
      <c r="O29" s="99"/>
      <c r="P29" s="99"/>
      <c r="Q29" s="99"/>
      <c r="R29" s="122" t="s">
        <v>82</v>
      </c>
    </row>
    <row r="30" spans="1:18" ht="71.400000000000006" customHeight="1" thickBot="1" x14ac:dyDescent="0.25">
      <c r="A30" s="320"/>
      <c r="B30" s="327"/>
      <c r="C30" s="323"/>
      <c r="D30" s="324"/>
      <c r="E30" s="418" t="s">
        <v>148</v>
      </c>
      <c r="F30" s="250"/>
      <c r="G30" s="199">
        <v>450000</v>
      </c>
      <c r="H30" s="199">
        <v>0</v>
      </c>
      <c r="I30" s="199">
        <v>0</v>
      </c>
      <c r="J30" s="98">
        <f>H30-I30</f>
        <v>0</v>
      </c>
      <c r="K30" s="21">
        <f>ROUNDDOWN(MIN(J30*0.8,1000000),-3)</f>
        <v>0</v>
      </c>
      <c r="L30" s="418" t="s">
        <v>146</v>
      </c>
      <c r="M30" s="250"/>
      <c r="N30" s="199">
        <v>450000</v>
      </c>
      <c r="O30" s="199">
        <v>0</v>
      </c>
      <c r="P30" s="199">
        <v>0</v>
      </c>
      <c r="Q30" s="98">
        <f>O30-P30</f>
        <v>0</v>
      </c>
      <c r="R30" s="21">
        <f>ROUNDDOWN(MIN(Q30*0.8,1000000),-3)</f>
        <v>0</v>
      </c>
    </row>
    <row r="31" spans="1:18" ht="47.4" customHeight="1" thickBot="1" x14ac:dyDescent="0.25">
      <c r="A31" s="320"/>
      <c r="B31" s="328"/>
      <c r="C31" s="136"/>
      <c r="D31" s="136"/>
      <c r="E31" s="390" t="s">
        <v>40</v>
      </c>
      <c r="F31" s="391"/>
      <c r="G31" s="55">
        <f>SUM(G27:G30)</f>
        <v>1100000</v>
      </c>
      <c r="H31" s="55">
        <f>SUM(H27:H30)</f>
        <v>42513</v>
      </c>
      <c r="I31" s="55">
        <f>SUM(I27:I30)</f>
        <v>0</v>
      </c>
      <c r="J31" s="138">
        <f>SUM(J27:J30)</f>
        <v>42513</v>
      </c>
      <c r="K31" s="129">
        <f>K28+K30</f>
        <v>34000</v>
      </c>
      <c r="L31" s="390" t="s">
        <v>40</v>
      </c>
      <c r="M31" s="391"/>
      <c r="N31" s="55">
        <f>SUM(N27:N30)</f>
        <v>1100000</v>
      </c>
      <c r="O31" s="55">
        <f>SUM(O27:O30)</f>
        <v>42513</v>
      </c>
      <c r="P31" s="55">
        <f>SUM(P27:P30)</f>
        <v>0</v>
      </c>
      <c r="Q31" s="138">
        <f>SUM(Q27:Q30)</f>
        <v>42513</v>
      </c>
      <c r="R31" s="129">
        <f>R28+R30</f>
        <v>34000</v>
      </c>
    </row>
    <row r="32" spans="1:18" ht="47.4" customHeight="1" thickTop="1" thickBot="1" x14ac:dyDescent="0.25">
      <c r="A32" s="321"/>
      <c r="B32" s="132" t="s">
        <v>31</v>
      </c>
      <c r="C32" s="132"/>
      <c r="D32" s="132"/>
      <c r="E32" s="132"/>
      <c r="F32" s="133" t="s">
        <v>90</v>
      </c>
      <c r="G32" s="134">
        <f t="shared" ref="G32:I32" si="0">G13+G15+G26+G31</f>
        <v>27366900</v>
      </c>
      <c r="H32" s="134">
        <f t="shared" si="0"/>
        <v>24945413</v>
      </c>
      <c r="I32" s="134">
        <f t="shared" si="0"/>
        <v>13990700</v>
      </c>
      <c r="J32" s="134">
        <f>J13+J15+J26+J31</f>
        <v>10954713</v>
      </c>
      <c r="K32" s="135">
        <f>K13+K15+K26+K31</f>
        <v>7632000</v>
      </c>
      <c r="L32" s="132"/>
      <c r="M32" s="133" t="s">
        <v>90</v>
      </c>
      <c r="N32" s="134">
        <f t="shared" ref="N32:P32" si="1">N13+N15+N26+N31</f>
        <v>26754900</v>
      </c>
      <c r="O32" s="134">
        <f t="shared" si="1"/>
        <v>24422413</v>
      </c>
      <c r="P32" s="134">
        <f t="shared" si="1"/>
        <v>13691500</v>
      </c>
      <c r="Q32" s="134">
        <f>Q13+Q15+Q26+Q31</f>
        <v>10730913</v>
      </c>
      <c r="R32" s="135">
        <f>R13+R15+R26+R31</f>
        <v>7453000</v>
      </c>
    </row>
    <row r="33" spans="1:18" ht="27" customHeight="1" thickBot="1" x14ac:dyDescent="0.6">
      <c r="A33" s="319" t="s">
        <v>29</v>
      </c>
      <c r="B33" s="374" t="s">
        <v>61</v>
      </c>
      <c r="C33" s="375"/>
      <c r="D33" s="376"/>
      <c r="E33" s="340" t="s">
        <v>178</v>
      </c>
      <c r="F33" s="341"/>
      <c r="G33" s="72"/>
      <c r="H33" s="74"/>
      <c r="I33" s="72"/>
      <c r="J33" s="76"/>
      <c r="K33" s="12" t="s">
        <v>62</v>
      </c>
      <c r="L33" s="340" t="s">
        <v>181</v>
      </c>
      <c r="M33" s="341"/>
      <c r="N33" s="72"/>
      <c r="O33" s="74"/>
      <c r="P33" s="72"/>
      <c r="Q33" s="76"/>
      <c r="R33" s="12" t="s">
        <v>62</v>
      </c>
    </row>
    <row r="34" spans="1:18" ht="71.400000000000006" customHeight="1" thickBot="1" x14ac:dyDescent="0.25">
      <c r="A34" s="320"/>
      <c r="B34" s="371"/>
      <c r="C34" s="372"/>
      <c r="D34" s="373"/>
      <c r="E34" s="419" t="s">
        <v>179</v>
      </c>
      <c r="F34" s="420"/>
      <c r="G34" s="200">
        <v>5804000</v>
      </c>
      <c r="H34" s="201">
        <v>5400000</v>
      </c>
      <c r="I34" s="200">
        <v>0</v>
      </c>
      <c r="J34" s="77">
        <f>H34-I34</f>
        <v>5400000</v>
      </c>
      <c r="K34" s="10">
        <f>ROUNDDOWN(MIN(J34*0.8,16500000),-3)</f>
        <v>4320000</v>
      </c>
      <c r="L34" s="419" t="s">
        <v>180</v>
      </c>
      <c r="M34" s="420"/>
      <c r="N34" s="200">
        <v>5804000</v>
      </c>
      <c r="O34" s="201">
        <v>5400000</v>
      </c>
      <c r="P34" s="200">
        <v>0</v>
      </c>
      <c r="Q34" s="77">
        <f>O34-P34</f>
        <v>5400000</v>
      </c>
      <c r="R34" s="10">
        <f>ROUNDDOWN(MIN(Q34*0.8,16500000),-3)</f>
        <v>4320000</v>
      </c>
    </row>
    <row r="35" spans="1:18" ht="27" customHeight="1" thickBot="1" x14ac:dyDescent="0.6">
      <c r="A35" s="320"/>
      <c r="B35" s="368" t="s">
        <v>30</v>
      </c>
      <c r="C35" s="369"/>
      <c r="D35" s="370"/>
      <c r="E35" s="41" t="s">
        <v>57</v>
      </c>
      <c r="F35" s="42"/>
      <c r="G35" s="78"/>
      <c r="H35" s="82"/>
      <c r="I35" s="78"/>
      <c r="J35" s="83"/>
      <c r="K35" s="6" t="s">
        <v>63</v>
      </c>
      <c r="L35" s="41" t="s">
        <v>161</v>
      </c>
      <c r="M35" s="42"/>
      <c r="N35" s="78"/>
      <c r="O35" s="82"/>
      <c r="P35" s="78"/>
      <c r="Q35" s="83"/>
      <c r="R35" s="6" t="s">
        <v>63</v>
      </c>
    </row>
    <row r="36" spans="1:18" ht="71.400000000000006" customHeight="1" thickBot="1" x14ac:dyDescent="0.25">
      <c r="A36" s="320"/>
      <c r="B36" s="377"/>
      <c r="C36" s="378"/>
      <c r="D36" s="379"/>
      <c r="E36" s="382"/>
      <c r="F36" s="383"/>
      <c r="G36" s="202">
        <v>0</v>
      </c>
      <c r="H36" s="203">
        <v>0</v>
      </c>
      <c r="I36" s="202">
        <v>0</v>
      </c>
      <c r="J36" s="164">
        <f>H36-I36</f>
        <v>0</v>
      </c>
      <c r="K36" s="165">
        <f>ROUNDDOWN(MIN(J36*0.8,20000000),-3)</f>
        <v>0</v>
      </c>
      <c r="L36" s="382"/>
      <c r="M36" s="383"/>
      <c r="N36" s="202">
        <v>0</v>
      </c>
      <c r="O36" s="203">
        <v>0</v>
      </c>
      <c r="P36" s="202">
        <v>0</v>
      </c>
      <c r="Q36" s="164">
        <f>O36-P36</f>
        <v>0</v>
      </c>
      <c r="R36" s="165">
        <f>ROUNDDOWN(MIN(Q36*0.8,20000000),-3)</f>
        <v>0</v>
      </c>
    </row>
    <row r="37" spans="1:18" ht="48.6" customHeight="1" thickTop="1" thickBot="1" x14ac:dyDescent="0.25">
      <c r="A37" s="321"/>
      <c r="B37" s="157"/>
      <c r="C37" s="118"/>
      <c r="D37" s="392" t="s">
        <v>89</v>
      </c>
      <c r="E37" s="392"/>
      <c r="F37" s="393"/>
      <c r="G37" s="159">
        <f>SUM(G33:G36)</f>
        <v>5804000</v>
      </c>
      <c r="H37" s="160">
        <f>SUM(H33:H36)</f>
        <v>5400000</v>
      </c>
      <c r="I37" s="160">
        <f>SUM(I33:I36)</f>
        <v>0</v>
      </c>
      <c r="J37" s="160">
        <f>SUM(J33:J36)</f>
        <v>5400000</v>
      </c>
      <c r="K37" s="161">
        <f>SUM(K34+K36)</f>
        <v>4320000</v>
      </c>
      <c r="L37" s="392" t="s">
        <v>89</v>
      </c>
      <c r="M37" s="393"/>
      <c r="N37" s="160">
        <f>SUM(N33:N36)</f>
        <v>5804000</v>
      </c>
      <c r="O37" s="160">
        <f>SUM(O33:O36)</f>
        <v>5400000</v>
      </c>
      <c r="P37" s="160">
        <f>SUM(P33:P36)</f>
        <v>0</v>
      </c>
      <c r="Q37" s="160">
        <f>SUM(Q33:Q36)</f>
        <v>5400000</v>
      </c>
      <c r="R37" s="161">
        <f>SUM(R34+R36)</f>
        <v>4320000</v>
      </c>
    </row>
    <row r="38" spans="1:18" ht="27" customHeight="1" thickBot="1" x14ac:dyDescent="0.6">
      <c r="A38" s="387" t="s">
        <v>14</v>
      </c>
      <c r="B38" s="374" t="s">
        <v>80</v>
      </c>
      <c r="C38" s="375"/>
      <c r="D38" s="376"/>
      <c r="E38" s="171" t="s">
        <v>57</v>
      </c>
      <c r="F38" s="172"/>
      <c r="G38" s="72"/>
      <c r="H38" s="72"/>
      <c r="I38" s="72"/>
      <c r="J38" s="72"/>
      <c r="K38" s="12" t="s">
        <v>64</v>
      </c>
      <c r="L38" s="171" t="s">
        <v>162</v>
      </c>
      <c r="M38" s="172"/>
      <c r="N38" s="72"/>
      <c r="O38" s="72"/>
      <c r="P38" s="72"/>
      <c r="Q38" s="72"/>
      <c r="R38" s="12" t="s">
        <v>64</v>
      </c>
    </row>
    <row r="39" spans="1:18" ht="89.4" customHeight="1" thickBot="1" x14ac:dyDescent="0.25">
      <c r="A39" s="388"/>
      <c r="B39" s="371"/>
      <c r="C39" s="372"/>
      <c r="D39" s="373"/>
      <c r="E39" s="419" t="s">
        <v>149</v>
      </c>
      <c r="F39" s="420"/>
      <c r="G39" s="204">
        <v>1750000</v>
      </c>
      <c r="H39" s="204">
        <v>1750000</v>
      </c>
      <c r="I39" s="204">
        <v>0</v>
      </c>
      <c r="J39" s="80">
        <f>H39-I39</f>
        <v>1750000</v>
      </c>
      <c r="K39" s="10">
        <f>ROUNDDOWN(MIN(J39*0.8,50000000),-3)</f>
        <v>1400000</v>
      </c>
      <c r="L39" s="419" t="s">
        <v>183</v>
      </c>
      <c r="M39" s="420"/>
      <c r="N39" s="204">
        <v>1750000</v>
      </c>
      <c r="O39" s="204">
        <v>1750000</v>
      </c>
      <c r="P39" s="204">
        <v>0</v>
      </c>
      <c r="Q39" s="80">
        <f>O39-P39</f>
        <v>1750000</v>
      </c>
      <c r="R39" s="10">
        <f>ROUNDDOWN(MIN(Q39*0.8,50000000),-3)</f>
        <v>1400000</v>
      </c>
    </row>
    <row r="40" spans="1:18" ht="27" customHeight="1" thickBot="1" x14ac:dyDescent="0.6">
      <c r="A40" s="388"/>
      <c r="B40" s="368" t="s">
        <v>79</v>
      </c>
      <c r="C40" s="369"/>
      <c r="D40" s="370"/>
      <c r="E40" s="384" t="s">
        <v>125</v>
      </c>
      <c r="F40" s="385"/>
      <c r="G40" s="73"/>
      <c r="H40" s="73"/>
      <c r="I40" s="73"/>
      <c r="J40" s="79"/>
      <c r="K40" s="6" t="s">
        <v>65</v>
      </c>
      <c r="L40" s="384" t="s">
        <v>124</v>
      </c>
      <c r="M40" s="385"/>
      <c r="N40" s="73"/>
      <c r="O40" s="73"/>
      <c r="P40" s="73"/>
      <c r="Q40" s="79"/>
      <c r="R40" s="6" t="s">
        <v>65</v>
      </c>
    </row>
    <row r="41" spans="1:18" ht="89.4" customHeight="1" thickBot="1" x14ac:dyDescent="0.25">
      <c r="A41" s="388"/>
      <c r="B41" s="371"/>
      <c r="C41" s="372"/>
      <c r="D41" s="373"/>
      <c r="E41" s="249" t="s">
        <v>103</v>
      </c>
      <c r="F41" s="250"/>
      <c r="G41" s="204">
        <v>0</v>
      </c>
      <c r="H41" s="204">
        <v>0</v>
      </c>
      <c r="I41" s="204">
        <v>0</v>
      </c>
      <c r="J41" s="81">
        <f t="shared" ref="J41:J49" si="2">H41-I41</f>
        <v>0</v>
      </c>
      <c r="K41" s="10">
        <f>ROUNDDOWN(MIN(J41*0.8,1500000),-3)</f>
        <v>0</v>
      </c>
      <c r="L41" s="249" t="s">
        <v>165</v>
      </c>
      <c r="M41" s="250"/>
      <c r="N41" s="204">
        <v>0</v>
      </c>
      <c r="O41" s="204">
        <v>0</v>
      </c>
      <c r="P41" s="204">
        <v>0</v>
      </c>
      <c r="Q41" s="81">
        <f t="shared" ref="Q41" si="3">O41-P41</f>
        <v>0</v>
      </c>
      <c r="R41" s="10">
        <f>ROUNDDOWN(MIN(Q41*0.8,1500000),-3)</f>
        <v>0</v>
      </c>
    </row>
    <row r="42" spans="1:18" ht="27" customHeight="1" thickBot="1" x14ac:dyDescent="0.6">
      <c r="A42" s="388"/>
      <c r="B42" s="362" t="s">
        <v>78</v>
      </c>
      <c r="C42" s="363"/>
      <c r="D42" s="364"/>
      <c r="E42" s="117" t="s">
        <v>57</v>
      </c>
      <c r="F42" s="114"/>
      <c r="G42" s="78"/>
      <c r="H42" s="78"/>
      <c r="I42" s="78"/>
      <c r="J42" s="79"/>
      <c r="K42" s="6" t="s">
        <v>66</v>
      </c>
      <c r="L42" s="117" t="s">
        <v>164</v>
      </c>
      <c r="M42" s="114"/>
      <c r="N42" s="78"/>
      <c r="O42" s="78"/>
      <c r="P42" s="78"/>
      <c r="Q42" s="79"/>
      <c r="R42" s="6" t="s">
        <v>66</v>
      </c>
    </row>
    <row r="43" spans="1:18" ht="89.4" customHeight="1" thickBot="1" x14ac:dyDescent="0.25">
      <c r="A43" s="388"/>
      <c r="B43" s="365"/>
      <c r="C43" s="366"/>
      <c r="D43" s="367"/>
      <c r="E43" s="419" t="s">
        <v>150</v>
      </c>
      <c r="F43" s="420"/>
      <c r="G43" s="204">
        <v>1700000</v>
      </c>
      <c r="H43" s="204">
        <v>1700000</v>
      </c>
      <c r="I43" s="204">
        <v>0</v>
      </c>
      <c r="J43" s="81">
        <f t="shared" si="2"/>
        <v>1700000</v>
      </c>
      <c r="K43" s="10">
        <f>ROUNDDOWN(MIN(J43*0.5,700000),-3)</f>
        <v>700000</v>
      </c>
      <c r="L43" s="419" t="s">
        <v>150</v>
      </c>
      <c r="M43" s="420"/>
      <c r="N43" s="204">
        <v>1700000</v>
      </c>
      <c r="O43" s="204">
        <v>1700000</v>
      </c>
      <c r="P43" s="204">
        <v>0</v>
      </c>
      <c r="Q43" s="81">
        <f t="shared" ref="Q43" si="4">O43-P43</f>
        <v>1700000</v>
      </c>
      <c r="R43" s="10">
        <f>ROUNDDOWN(MIN(Q43*0.5,700000),-3)</f>
        <v>700000</v>
      </c>
    </row>
    <row r="44" spans="1:18" ht="27" customHeight="1" thickBot="1" x14ac:dyDescent="0.6">
      <c r="A44" s="388"/>
      <c r="B44" s="354" t="s">
        <v>77</v>
      </c>
      <c r="C44" s="355"/>
      <c r="D44" s="297"/>
      <c r="E44" s="109" t="s">
        <v>184</v>
      </c>
      <c r="F44" s="108"/>
      <c r="G44" s="78"/>
      <c r="H44" s="78"/>
      <c r="I44" s="78"/>
      <c r="J44" s="79"/>
      <c r="K44" s="6" t="s">
        <v>67</v>
      </c>
      <c r="L44" s="109" t="s">
        <v>184</v>
      </c>
      <c r="M44" s="108"/>
      <c r="N44" s="78"/>
      <c r="O44" s="78"/>
      <c r="P44" s="78"/>
      <c r="Q44" s="79"/>
      <c r="R44" s="6" t="s">
        <v>67</v>
      </c>
    </row>
    <row r="45" spans="1:18" ht="107.4" customHeight="1" thickBot="1" x14ac:dyDescent="0.25">
      <c r="A45" s="388"/>
      <c r="B45" s="356"/>
      <c r="C45" s="357"/>
      <c r="D45" s="358"/>
      <c r="E45" s="249" t="s">
        <v>151</v>
      </c>
      <c r="F45" s="250"/>
      <c r="G45" s="204">
        <v>800000</v>
      </c>
      <c r="H45" s="204">
        <v>800000</v>
      </c>
      <c r="I45" s="204">
        <v>20000</v>
      </c>
      <c r="J45" s="81">
        <f t="shared" si="2"/>
        <v>780000</v>
      </c>
      <c r="K45" s="10">
        <f>ROUNDDOWN(MIN(J45*0.5,5000000),-3)</f>
        <v>390000</v>
      </c>
      <c r="L45" s="249" t="s">
        <v>185</v>
      </c>
      <c r="M45" s="250"/>
      <c r="N45" s="204">
        <v>800000</v>
      </c>
      <c r="O45" s="204">
        <v>800000</v>
      </c>
      <c r="P45" s="204">
        <v>20000</v>
      </c>
      <c r="Q45" s="81">
        <f t="shared" ref="Q45" si="5">O45-P45</f>
        <v>780000</v>
      </c>
      <c r="R45" s="10">
        <f>ROUNDDOWN(MIN(Q45*0.5,5000000),-3)</f>
        <v>390000</v>
      </c>
    </row>
    <row r="46" spans="1:18" ht="27" customHeight="1" thickBot="1" x14ac:dyDescent="0.6">
      <c r="A46" s="388"/>
      <c r="B46" s="356"/>
      <c r="C46" s="357"/>
      <c r="D46" s="358"/>
      <c r="E46" s="109" t="s">
        <v>152</v>
      </c>
      <c r="F46" s="108"/>
      <c r="G46" s="78"/>
      <c r="H46" s="78"/>
      <c r="I46" s="78"/>
      <c r="J46" s="79"/>
      <c r="K46" s="6" t="s">
        <v>67</v>
      </c>
      <c r="L46" s="109" t="s">
        <v>152</v>
      </c>
      <c r="M46" s="108"/>
      <c r="N46" s="78"/>
      <c r="O46" s="78"/>
      <c r="P46" s="78"/>
      <c r="Q46" s="79"/>
      <c r="R46" s="6" t="s">
        <v>67</v>
      </c>
    </row>
    <row r="47" spans="1:18" ht="107.4" customHeight="1" thickBot="1" x14ac:dyDescent="0.25">
      <c r="A47" s="388"/>
      <c r="B47" s="356"/>
      <c r="C47" s="357"/>
      <c r="D47" s="358"/>
      <c r="E47" s="249" t="s">
        <v>153</v>
      </c>
      <c r="F47" s="250"/>
      <c r="G47" s="204">
        <v>100000</v>
      </c>
      <c r="H47" s="204">
        <v>100000</v>
      </c>
      <c r="I47" s="204">
        <v>0</v>
      </c>
      <c r="J47" s="81">
        <f t="shared" si="2"/>
        <v>100000</v>
      </c>
      <c r="K47" s="10">
        <f>ROUNDDOWN(MIN(J47*0.5,5000000),-3)</f>
        <v>50000</v>
      </c>
      <c r="L47" s="249" t="s">
        <v>154</v>
      </c>
      <c r="M47" s="250"/>
      <c r="N47" s="204">
        <v>100000</v>
      </c>
      <c r="O47" s="204">
        <v>100000</v>
      </c>
      <c r="P47" s="204">
        <v>0</v>
      </c>
      <c r="Q47" s="81">
        <f t="shared" ref="Q47" si="6">O47-P47</f>
        <v>100000</v>
      </c>
      <c r="R47" s="10">
        <f>ROUNDDOWN(MIN(Q47*0.5,5000000),-3)</f>
        <v>50000</v>
      </c>
    </row>
    <row r="48" spans="1:18" ht="27" customHeight="1" thickBot="1" x14ac:dyDescent="0.6">
      <c r="A48" s="388"/>
      <c r="B48" s="356"/>
      <c r="C48" s="357"/>
      <c r="D48" s="358"/>
      <c r="E48" s="109" t="s">
        <v>86</v>
      </c>
      <c r="F48" s="108"/>
      <c r="G48" s="78"/>
      <c r="H48" s="78"/>
      <c r="I48" s="78"/>
      <c r="J48" s="79"/>
      <c r="K48" s="6" t="s">
        <v>67</v>
      </c>
      <c r="L48" s="109" t="s">
        <v>86</v>
      </c>
      <c r="M48" s="108"/>
      <c r="N48" s="78"/>
      <c r="O48" s="78"/>
      <c r="P48" s="78"/>
      <c r="Q48" s="79"/>
      <c r="R48" s="6" t="s">
        <v>67</v>
      </c>
    </row>
    <row r="49" spans="1:18" ht="107.4" customHeight="1" thickBot="1" x14ac:dyDescent="0.25">
      <c r="A49" s="388"/>
      <c r="B49" s="359"/>
      <c r="C49" s="360"/>
      <c r="D49" s="361"/>
      <c r="E49" s="249" t="s">
        <v>126</v>
      </c>
      <c r="F49" s="250"/>
      <c r="G49" s="80"/>
      <c r="H49" s="80"/>
      <c r="I49" s="80"/>
      <c r="J49" s="81">
        <f t="shared" si="2"/>
        <v>0</v>
      </c>
      <c r="K49" s="10">
        <f>ROUNDDOWN(MIN(J49*0.5,5000000),-3)</f>
        <v>0</v>
      </c>
      <c r="L49" s="249" t="s">
        <v>166</v>
      </c>
      <c r="M49" s="250"/>
      <c r="N49" s="80"/>
      <c r="O49" s="80"/>
      <c r="P49" s="80"/>
      <c r="Q49" s="81">
        <f t="shared" ref="Q49" si="7">O49-P49</f>
        <v>0</v>
      </c>
      <c r="R49" s="10">
        <f>ROUNDDOWN(MIN(Q49*0.5,5000000),-3)</f>
        <v>0</v>
      </c>
    </row>
    <row r="50" spans="1:18" ht="27" customHeight="1" thickBot="1" x14ac:dyDescent="0.6">
      <c r="A50" s="388"/>
      <c r="B50" s="349" t="s">
        <v>173</v>
      </c>
      <c r="C50" s="350"/>
      <c r="D50" s="326"/>
      <c r="E50" s="109" t="s">
        <v>87</v>
      </c>
      <c r="F50" s="108"/>
      <c r="G50" s="78"/>
      <c r="H50" s="78"/>
      <c r="I50" s="78"/>
      <c r="J50" s="79"/>
      <c r="K50" s="6" t="s">
        <v>68</v>
      </c>
      <c r="L50" s="109" t="s">
        <v>186</v>
      </c>
      <c r="M50" s="108"/>
      <c r="N50" s="78"/>
      <c r="O50" s="78"/>
      <c r="P50" s="78"/>
      <c r="Q50" s="79"/>
      <c r="R50" s="6" t="s">
        <v>68</v>
      </c>
    </row>
    <row r="51" spans="1:18" ht="89.4" customHeight="1" thickBot="1" x14ac:dyDescent="0.25">
      <c r="A51" s="388"/>
      <c r="B51" s="351"/>
      <c r="C51" s="352"/>
      <c r="D51" s="353"/>
      <c r="E51" s="427" t="s">
        <v>187</v>
      </c>
      <c r="F51" s="345"/>
      <c r="G51" s="202">
        <v>210000</v>
      </c>
      <c r="H51" s="202">
        <v>210000</v>
      </c>
      <c r="I51" s="202">
        <v>0</v>
      </c>
      <c r="J51" s="168">
        <f>H51-I51</f>
        <v>210000</v>
      </c>
      <c r="K51" s="165">
        <f>ROUNDDOWN(MIN(J51*0.5,1500000),-3)</f>
        <v>105000</v>
      </c>
      <c r="L51" s="427" t="s">
        <v>188</v>
      </c>
      <c r="M51" s="345"/>
      <c r="N51" s="202">
        <v>210000</v>
      </c>
      <c r="O51" s="202">
        <v>210000</v>
      </c>
      <c r="P51" s="202">
        <v>0</v>
      </c>
      <c r="Q51" s="168">
        <f t="shared" ref="Q51" si="8">O51-P51</f>
        <v>210000</v>
      </c>
      <c r="R51" s="165">
        <f>ROUNDDOWN(MIN(Q51*0.5,1500000),-3)</f>
        <v>105000</v>
      </c>
    </row>
    <row r="52" spans="1:18" ht="36.6" customHeight="1" thickTop="1" thickBot="1" x14ac:dyDescent="0.25">
      <c r="A52" s="389"/>
      <c r="B52" s="157"/>
      <c r="C52" s="118"/>
      <c r="D52" s="158"/>
      <c r="E52" s="107"/>
      <c r="F52" s="132" t="s">
        <v>90</v>
      </c>
      <c r="G52" s="166">
        <f>SUM(G38:G51)</f>
        <v>4560000</v>
      </c>
      <c r="H52" s="166">
        <f>SUM(H38:H51)</f>
        <v>4560000</v>
      </c>
      <c r="I52" s="166">
        <f>SUM(I38:I51)</f>
        <v>20000</v>
      </c>
      <c r="J52" s="166">
        <f>SUM(J38:J51)</f>
        <v>4540000</v>
      </c>
      <c r="K52" s="167">
        <f>SUM(K39,K41,K43,K45,K47,K49,K51)</f>
        <v>2645000</v>
      </c>
      <c r="L52" s="158"/>
      <c r="M52" s="132" t="s">
        <v>90</v>
      </c>
      <c r="N52" s="166">
        <f>SUM(N38:N51)</f>
        <v>4560000</v>
      </c>
      <c r="O52" s="166">
        <f>SUM(O38:O51)</f>
        <v>4560000</v>
      </c>
      <c r="P52" s="166">
        <f>SUM(P38:P51)</f>
        <v>20000</v>
      </c>
      <c r="Q52" s="166">
        <f>SUM(Q38:Q51)</f>
        <v>4540000</v>
      </c>
      <c r="R52" s="167">
        <f>SUM(R39,R41,R43,R45,R47,R49,R51)</f>
        <v>2645000</v>
      </c>
    </row>
    <row r="53" spans="1:18" ht="27" customHeight="1" thickBot="1" x14ac:dyDescent="0.6">
      <c r="A53" s="237" t="s">
        <v>59</v>
      </c>
      <c r="B53" s="238"/>
      <c r="C53" s="238"/>
      <c r="D53" s="238"/>
      <c r="E53" s="169" t="s">
        <v>60</v>
      </c>
      <c r="F53" s="116"/>
      <c r="G53" s="173"/>
      <c r="H53" s="173"/>
      <c r="I53" s="173"/>
      <c r="J53" s="173"/>
      <c r="K53" s="12" t="s">
        <v>68</v>
      </c>
      <c r="L53" s="115" t="s">
        <v>164</v>
      </c>
      <c r="M53" s="116"/>
      <c r="N53" s="173"/>
      <c r="O53" s="173"/>
      <c r="P53" s="173"/>
      <c r="Q53" s="173"/>
      <c r="R53" s="12" t="s">
        <v>68</v>
      </c>
    </row>
    <row r="54" spans="1:18" ht="71.400000000000006" customHeight="1" thickBot="1" x14ac:dyDescent="0.25">
      <c r="A54" s="240"/>
      <c r="B54" s="241"/>
      <c r="C54" s="241"/>
      <c r="D54" s="241"/>
      <c r="E54" s="386" t="s">
        <v>51</v>
      </c>
      <c r="F54" s="343"/>
      <c r="G54" s="85"/>
      <c r="H54" s="85"/>
      <c r="I54" s="85"/>
      <c r="J54" s="85">
        <f>H54-I54</f>
        <v>0</v>
      </c>
      <c r="K54" s="71">
        <f>ROUNDDOWN(MIN(J54*0.5,1500000),-3)</f>
        <v>0</v>
      </c>
      <c r="L54" s="342" t="s">
        <v>51</v>
      </c>
      <c r="M54" s="343"/>
      <c r="N54" s="85"/>
      <c r="O54" s="85"/>
      <c r="P54" s="85"/>
      <c r="Q54" s="85">
        <f>O54-P54</f>
        <v>0</v>
      </c>
      <c r="R54" s="71">
        <f>ROUNDDOWN(MIN(Q54*0.5,1500000),-3)</f>
        <v>0</v>
      </c>
    </row>
    <row r="55" spans="1:18" ht="48" customHeight="1" thickTop="1" thickBot="1" x14ac:dyDescent="0.25">
      <c r="A55" s="184" t="s">
        <v>51</v>
      </c>
      <c r="B55" s="185"/>
      <c r="C55" s="185"/>
      <c r="D55" s="185"/>
      <c r="E55" s="205" t="s">
        <v>129</v>
      </c>
      <c r="F55" s="206"/>
      <c r="G55" s="86">
        <f>SUM(G32,G37,G52,G54)</f>
        <v>37730900</v>
      </c>
      <c r="H55" s="86">
        <f>SUM(H32,H37,H52,H54)</f>
        <v>34905413</v>
      </c>
      <c r="I55" s="86">
        <f>SUM(I32,I37,I52,I54)</f>
        <v>14010700</v>
      </c>
      <c r="J55" s="86">
        <f>SUM(J32,J37,J52,J54)</f>
        <v>20894713</v>
      </c>
      <c r="K55" s="11">
        <f>SUM(K32,K37,K52,K54)</f>
        <v>14597000</v>
      </c>
      <c r="L55" s="346" t="s">
        <v>129</v>
      </c>
      <c r="M55" s="347"/>
      <c r="N55" s="86">
        <f>SUM(N32,N37,N52,N54)</f>
        <v>37118900</v>
      </c>
      <c r="O55" s="86">
        <f>SUM(O32,O37,O52,O54)</f>
        <v>34382413</v>
      </c>
      <c r="P55" s="86">
        <f>SUM(P32,P37,P52,P54)</f>
        <v>13711500</v>
      </c>
      <c r="Q55" s="86">
        <f>SUM(Q32,Q37,Q52,Q54)</f>
        <v>20670913</v>
      </c>
      <c r="R55" s="11">
        <f>SUM(R32,R37,R52,R54)</f>
        <v>14418000</v>
      </c>
    </row>
    <row r="56" spans="1:18" s="3" customFormat="1" ht="24" customHeight="1" x14ac:dyDescent="0.2">
      <c r="A56" s="24" t="s">
        <v>69</v>
      </c>
      <c r="C56" s="44"/>
      <c r="D56" s="45"/>
    </row>
    <row r="57" spans="1:18" s="3" customFormat="1" ht="24" customHeight="1" x14ac:dyDescent="0.2">
      <c r="A57" s="24" t="s">
        <v>107</v>
      </c>
      <c r="C57" s="44"/>
      <c r="D57" s="45"/>
    </row>
    <row r="58" spans="1:18" s="3" customFormat="1" ht="24" customHeight="1" x14ac:dyDescent="0.2">
      <c r="A58" s="24"/>
      <c r="C58" s="44"/>
      <c r="D58" s="45"/>
    </row>
  </sheetData>
  <mergeCells count="104">
    <mergeCell ref="L41:M41"/>
    <mergeCell ref="B42:D43"/>
    <mergeCell ref="E43:F43"/>
    <mergeCell ref="L43:M43"/>
    <mergeCell ref="B35:D36"/>
    <mergeCell ref="A38:A52"/>
    <mergeCell ref="B38:D39"/>
    <mergeCell ref="E39:F39"/>
    <mergeCell ref="L39:M39"/>
    <mergeCell ref="B40:D41"/>
    <mergeCell ref="E55:F55"/>
    <mergeCell ref="L55:M55"/>
    <mergeCell ref="L26:M26"/>
    <mergeCell ref="B50:D51"/>
    <mergeCell ref="E51:F51"/>
    <mergeCell ref="L51:M51"/>
    <mergeCell ref="A53:D54"/>
    <mergeCell ref="E54:F54"/>
    <mergeCell ref="L54:M54"/>
    <mergeCell ref="B44:D49"/>
    <mergeCell ref="E45:F45"/>
    <mergeCell ref="L45:M45"/>
    <mergeCell ref="E47:F47"/>
    <mergeCell ref="L47:M47"/>
    <mergeCell ref="E49:F49"/>
    <mergeCell ref="L49:M49"/>
    <mergeCell ref="E40:F40"/>
    <mergeCell ref="L40:M40"/>
    <mergeCell ref="E41:F41"/>
    <mergeCell ref="E30:F30"/>
    <mergeCell ref="L30:M30"/>
    <mergeCell ref="E31:F31"/>
    <mergeCell ref="L31:M31"/>
    <mergeCell ref="A33:A37"/>
    <mergeCell ref="B33:D34"/>
    <mergeCell ref="E33:F33"/>
    <mergeCell ref="L33:M33"/>
    <mergeCell ref="E34:F34"/>
    <mergeCell ref="L34:M34"/>
    <mergeCell ref="B27:B31"/>
    <mergeCell ref="C27:D28"/>
    <mergeCell ref="E27:F27"/>
    <mergeCell ref="L27:M27"/>
    <mergeCell ref="E28:F28"/>
    <mergeCell ref="L28:M28"/>
    <mergeCell ref="C29:D30"/>
    <mergeCell ref="E29:F29"/>
    <mergeCell ref="L29:M29"/>
    <mergeCell ref="E36:F36"/>
    <mergeCell ref="L36:M36"/>
    <mergeCell ref="D37:F37"/>
    <mergeCell ref="L37:M37"/>
    <mergeCell ref="L14:L15"/>
    <mergeCell ref="K16:K24"/>
    <mergeCell ref="B21:D21"/>
    <mergeCell ref="B22:B24"/>
    <mergeCell ref="C22:D22"/>
    <mergeCell ref="E22:F22"/>
    <mergeCell ref="L22:M22"/>
    <mergeCell ref="C23:D23"/>
    <mergeCell ref="E23:F23"/>
    <mergeCell ref="L23:M23"/>
    <mergeCell ref="E24:F24"/>
    <mergeCell ref="L24:M24"/>
    <mergeCell ref="R16:R24"/>
    <mergeCell ref="B17:B20"/>
    <mergeCell ref="E17:F17"/>
    <mergeCell ref="L17:M17"/>
    <mergeCell ref="C18:C19"/>
    <mergeCell ref="A9:A32"/>
    <mergeCell ref="B9:B10"/>
    <mergeCell ref="E9:F9"/>
    <mergeCell ref="K9:K11"/>
    <mergeCell ref="L9:M9"/>
    <mergeCell ref="R9:R11"/>
    <mergeCell ref="E10:F10"/>
    <mergeCell ref="L10:M10"/>
    <mergeCell ref="E13:F13"/>
    <mergeCell ref="L13:M13"/>
    <mergeCell ref="E18:F18"/>
    <mergeCell ref="L18:M18"/>
    <mergeCell ref="E19:F19"/>
    <mergeCell ref="L19:M19"/>
    <mergeCell ref="E20:F20"/>
    <mergeCell ref="L20:M20"/>
    <mergeCell ref="B14:B15"/>
    <mergeCell ref="C14:D15"/>
    <mergeCell ref="E14:E15"/>
    <mergeCell ref="I7:J7"/>
    <mergeCell ref="K7:K8"/>
    <mergeCell ref="N7:N8"/>
    <mergeCell ref="O7:O8"/>
    <mergeCell ref="P7:Q7"/>
    <mergeCell ref="R7:R8"/>
    <mergeCell ref="A1:B1"/>
    <mergeCell ref="C1:Q1"/>
    <mergeCell ref="A2:R2"/>
    <mergeCell ref="A6:D8"/>
    <mergeCell ref="E6:F8"/>
    <mergeCell ref="G6:K6"/>
    <mergeCell ref="L6:M8"/>
    <mergeCell ref="N6:R6"/>
    <mergeCell ref="G7:G8"/>
    <mergeCell ref="H7:H8"/>
  </mergeCells>
  <phoneticPr fontId="2"/>
  <pageMargins left="0.35433070866141736" right="0.27559055118110237" top="0.39370078740157483" bottom="0.19685039370078741" header="0.51181102362204722" footer="0.51181102362204722"/>
  <pageSetup paperSize="8" scale="46" fitToHeight="0" orientation="landscape" r:id="rId1"/>
  <headerFooter alignWithMargins="0"/>
  <rowBreaks count="1" manualBreakCount="1">
    <brk id="32" max="17" man="1"/>
  </rowBreaks>
  <colBreaks count="1" manualBreakCount="1">
    <brk id="18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1.事業計画書</vt:lpstr>
      <vt:lpstr>2.変更事業計画書</vt:lpstr>
      <vt:lpstr>3.実績明細書</vt:lpstr>
      <vt:lpstr>記載例</vt:lpstr>
      <vt:lpstr>'1.事業計画書'!Print_Area</vt:lpstr>
      <vt:lpstr>'2.変更事業計画書'!Print_Area</vt:lpstr>
      <vt:lpstr>'3.実績明細書'!Print_Area</vt:lpstr>
      <vt:lpstr>記載例!Print_Area</vt:lpstr>
      <vt:lpstr>'1.事業計画書'!Print_Titles</vt:lpstr>
      <vt:lpstr>'2.変更事業計画書'!Print_Titles</vt:lpstr>
      <vt:lpstr>'3.実績明細書'!Print_Titles</vt:lpstr>
      <vt:lpstr>記載例!Print_Titles</vt:lpstr>
    </vt:vector>
  </TitlesOfParts>
  <Company>豊田市役所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情報システム課</dc:creator>
  <cp:lastModifiedBy>Administrator</cp:lastModifiedBy>
  <cp:lastPrinted>2026-03-10T06:32:25Z</cp:lastPrinted>
  <dcterms:created xsi:type="dcterms:W3CDTF">2005-12-20T01:53:55Z</dcterms:created>
  <dcterms:modified xsi:type="dcterms:W3CDTF">2026-03-10T06:36:44Z</dcterms:modified>
</cp:coreProperties>
</file>