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0 商業振興\220 商業団体\221 条例・要綱\要綱\01 補助要網\R6.4.1~\03様式\指導団体\"/>
    </mc:Choice>
  </mc:AlternateContent>
  <xr:revisionPtr revIDLastSave="0" documentId="13_ncr:1_{D144F13A-0E49-4AE3-AE44-756CF94C0CC8}" xr6:coauthVersionLast="47" xr6:coauthVersionMax="47" xr10:uidLastSave="{00000000-0000-0000-0000-000000000000}"/>
  <bookViews>
    <workbookView xWindow="252" yWindow="276" windowWidth="22596" windowHeight="13680" xr2:uid="{00000000-000D-0000-FFFF-FFFF00000000}"/>
  </bookViews>
  <sheets>
    <sheet name="その１" sheetId="5" r:id="rId1"/>
    <sheet name="その２" sheetId="6" r:id="rId2"/>
  </sheets>
  <externalReferences>
    <externalReference r:id="rId3"/>
  </externalReferences>
  <definedNames>
    <definedName name="_xlnm.Print_Area" localSheetId="0">その１!$A$1:$R$35</definedName>
    <definedName name="_xlnm.Print_Area" localSheetId="1">その２!$A$1:$N$29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8" i="5" l="1"/>
  <c r="Q26" i="5"/>
  <c r="J28" i="5"/>
  <c r="J26" i="5"/>
  <c r="J30" i="5" s="1"/>
  <c r="M27" i="6"/>
  <c r="N28" i="6" s="1"/>
  <c r="M24" i="6"/>
  <c r="N25" i="6" s="1"/>
  <c r="M22" i="6"/>
  <c r="M20" i="6"/>
  <c r="N21" i="6" s="1"/>
  <c r="M18" i="6"/>
  <c r="M16" i="6"/>
  <c r="N17" i="6" s="1"/>
  <c r="M14" i="6"/>
  <c r="N15" i="6" s="1"/>
  <c r="M12" i="6"/>
  <c r="N13" i="6" s="1"/>
  <c r="M9" i="6"/>
  <c r="M7" i="6"/>
  <c r="G27" i="6"/>
  <c r="H28" i="6" s="1"/>
  <c r="G24" i="6"/>
  <c r="G22" i="6"/>
  <c r="H23" i="6" s="1"/>
  <c r="G20" i="6"/>
  <c r="H21" i="6" s="1"/>
  <c r="G18" i="6"/>
  <c r="G16" i="6"/>
  <c r="H17" i="6"/>
  <c r="G14" i="6"/>
  <c r="H15" i="6" s="1"/>
  <c r="G12" i="6"/>
  <c r="H13" i="6" s="1"/>
  <c r="G9" i="6"/>
  <c r="G11" i="6" s="1"/>
  <c r="G7" i="6"/>
  <c r="G19" i="5"/>
  <c r="Q22" i="5"/>
  <c r="Q21" i="5"/>
  <c r="Q20" i="5"/>
  <c r="J22" i="5"/>
  <c r="J21" i="5"/>
  <c r="J23" i="5" s="1"/>
  <c r="K23" i="5" s="1"/>
  <c r="J20" i="5"/>
  <c r="Q18" i="5"/>
  <c r="Q17" i="5"/>
  <c r="Q19" i="5" s="1"/>
  <c r="Q16" i="5"/>
  <c r="R19" i="5" s="1"/>
  <c r="J18" i="5"/>
  <c r="J17" i="5"/>
  <c r="J16" i="5"/>
  <c r="J19" i="5" s="1"/>
  <c r="Q15" i="5"/>
  <c r="R15" i="5" s="1"/>
  <c r="J15" i="5"/>
  <c r="K15" i="5" s="1"/>
  <c r="Q13" i="5"/>
  <c r="R14" i="5" s="1"/>
  <c r="J13" i="5"/>
  <c r="K14" i="5" s="1"/>
  <c r="Q11" i="5"/>
  <c r="Q10" i="5"/>
  <c r="Q9" i="5"/>
  <c r="J11" i="5"/>
  <c r="J10" i="5"/>
  <c r="J9" i="5"/>
  <c r="J12" i="5" s="1"/>
  <c r="L26" i="6"/>
  <c r="K26" i="6"/>
  <c r="J26" i="6"/>
  <c r="F26" i="6"/>
  <c r="E26" i="6"/>
  <c r="D26" i="6"/>
  <c r="H25" i="6"/>
  <c r="N23" i="6"/>
  <c r="N19" i="6"/>
  <c r="M11" i="6"/>
  <c r="L11" i="6"/>
  <c r="K11" i="6"/>
  <c r="K29" i="6" s="1"/>
  <c r="J11" i="6"/>
  <c r="F11" i="6"/>
  <c r="F29" i="6" s="1"/>
  <c r="E11" i="6"/>
  <c r="D11" i="6"/>
  <c r="N10" i="6"/>
  <c r="N8" i="6"/>
  <c r="H8" i="6"/>
  <c r="Q30" i="5"/>
  <c r="P30" i="5"/>
  <c r="O30" i="5"/>
  <c r="N30" i="5"/>
  <c r="I30" i="5"/>
  <c r="H30" i="5"/>
  <c r="G30" i="5"/>
  <c r="R29" i="5"/>
  <c r="K29" i="5"/>
  <c r="R27" i="5"/>
  <c r="R30" i="5" s="1"/>
  <c r="Q23" i="5"/>
  <c r="R23" i="5" s="1"/>
  <c r="P23" i="5"/>
  <c r="O23" i="5"/>
  <c r="N23" i="5"/>
  <c r="I23" i="5"/>
  <c r="I24" i="5" s="1"/>
  <c r="H23" i="5"/>
  <c r="G23" i="5"/>
  <c r="R20" i="5"/>
  <c r="K20" i="5"/>
  <c r="P19" i="5"/>
  <c r="P24" i="5" s="1"/>
  <c r="O19" i="5"/>
  <c r="O24" i="5" s="1"/>
  <c r="O31" i="5" s="1"/>
  <c r="N19" i="5"/>
  <c r="N24" i="5" s="1"/>
  <c r="I19" i="5"/>
  <c r="H19" i="5"/>
  <c r="H24" i="5" s="1"/>
  <c r="Q12" i="5"/>
  <c r="R12" i="5" s="1"/>
  <c r="P12" i="5"/>
  <c r="O12" i="5"/>
  <c r="N12" i="5"/>
  <c r="I12" i="5"/>
  <c r="H12" i="5"/>
  <c r="G12" i="5"/>
  <c r="H10" i="6" l="1"/>
  <c r="H11" i="6" s="1"/>
  <c r="L29" i="6"/>
  <c r="D29" i="6"/>
  <c r="M26" i="6"/>
  <c r="M29" i="6" s="1"/>
  <c r="G26" i="6"/>
  <c r="N26" i="6"/>
  <c r="N11" i="6"/>
  <c r="N29" i="6" s="1"/>
  <c r="E29" i="6"/>
  <c r="J29" i="6"/>
  <c r="G29" i="6"/>
  <c r="H19" i="6"/>
  <c r="H26" i="6" s="1"/>
  <c r="K19" i="5"/>
  <c r="K25" i="5" s="1"/>
  <c r="G24" i="5"/>
  <c r="G31" i="5" s="1"/>
  <c r="H31" i="5"/>
  <c r="Q24" i="5"/>
  <c r="Q31" i="5" s="1"/>
  <c r="N31" i="5"/>
  <c r="I31" i="5"/>
  <c r="K12" i="5"/>
  <c r="P31" i="5"/>
  <c r="J24" i="5"/>
  <c r="J31" i="5" s="1"/>
  <c r="K27" i="5"/>
  <c r="K30" i="5" s="1"/>
  <c r="R25" i="5"/>
  <c r="R31" i="5" s="1"/>
  <c r="H29" i="6" l="1"/>
  <c r="K3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data</author>
    <author>情報システム課</author>
    <author>Administrator</author>
    <author>成瀬　愛</author>
  </authors>
  <commentList>
    <comment ref="G9" authorId="0" shapeId="0" xr:uid="{00000000-0006-0000-0000-000001000000}">
      <text>
        <r>
          <rPr>
            <sz val="11"/>
            <color indexed="81"/>
            <rFont val="ＭＳ Ｐゴシック"/>
            <family val="3"/>
            <charset val="128"/>
          </rPr>
          <t>人権明細表の合計金額を入力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9" authorId="0" shapeId="0" xr:uid="{00000000-0006-0000-0000-000002000000}">
      <text>
        <r>
          <rPr>
            <sz val="11"/>
            <color indexed="81"/>
            <rFont val="ＭＳ Ｐゴシック"/>
            <family val="3"/>
            <charset val="128"/>
          </rPr>
          <t>人権明細表の合計金額を入力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12" authorId="1" shapeId="0" xr:uid="{00000000-0006-0000-0000-000003000000}">
      <text>
        <r>
          <rPr>
            <sz val="12"/>
            <color indexed="81"/>
            <rFont val="ＭＳ Ｐゴシック"/>
            <family val="3"/>
            <charset val="128"/>
          </rPr>
          <t xml:space="preserve">自己負担金小計に80％掛けた額（1000円未満切捨て）もしくは上限500万円
</t>
        </r>
      </text>
    </comment>
    <comment ref="R12" authorId="1" shapeId="0" xr:uid="{00000000-0006-0000-0000-000004000000}">
      <text>
        <r>
          <rPr>
            <sz val="12"/>
            <color indexed="81"/>
            <rFont val="ＭＳ Ｐゴシック"/>
            <family val="3"/>
            <charset val="128"/>
          </rPr>
          <t xml:space="preserve">自己負担金小計に80％掛けた額（1000円未満切捨て）もしくは上限500万円
</t>
        </r>
      </text>
    </comment>
    <comment ref="K14" authorId="1" shapeId="0" xr:uid="{00000000-0006-0000-0000-000005000000}">
      <text>
        <r>
          <rPr>
            <sz val="12"/>
            <color indexed="81"/>
            <rFont val="ＭＳ Ｐゴシック"/>
            <family val="3"/>
            <charset val="128"/>
          </rPr>
          <t xml:space="preserve">自己負担金小計に80％掛けた額（1000円未満切捨て）もしくは上限100万円
</t>
        </r>
      </text>
    </comment>
    <comment ref="R14" authorId="1" shapeId="0" xr:uid="{00000000-0006-0000-0000-000006000000}">
      <text>
        <r>
          <rPr>
            <sz val="12"/>
            <color indexed="81"/>
            <rFont val="ＭＳ Ｐゴシック"/>
            <family val="3"/>
            <charset val="128"/>
          </rPr>
          <t xml:space="preserve">自己負担金小計に80％掛けた額（1000円未満切捨て）もしくは上限100万円
</t>
        </r>
      </text>
    </comment>
    <comment ref="K15" authorId="2" shapeId="0" xr:uid="{00000000-0006-0000-0000-000007000000}">
      <text>
        <r>
          <rPr>
            <sz val="12"/>
            <color indexed="81"/>
            <rFont val="ＭＳ Ｐゴシック"/>
            <family val="3"/>
            <charset val="128"/>
          </rPr>
          <t>自己負担金小計に80％掛けた額（1000円未満切捨て）</t>
        </r>
      </text>
    </comment>
    <comment ref="R15" authorId="2" shapeId="0" xr:uid="{00000000-0006-0000-0000-000008000000}">
      <text>
        <r>
          <rPr>
            <sz val="12"/>
            <color indexed="81"/>
            <rFont val="ＭＳ Ｐゴシック"/>
            <family val="3"/>
            <charset val="128"/>
          </rPr>
          <t>自己負担金小計に80％掛けた額（1000円未満切捨て）</t>
        </r>
      </text>
    </comment>
    <comment ref="K19" authorId="3" shapeId="0" xr:uid="{00000000-0006-0000-0000-000009000000}">
      <text>
        <r>
          <rPr>
            <sz val="12"/>
            <color indexed="81"/>
            <rFont val="ＭＳ Ｐゴシック"/>
            <family val="3"/>
            <charset val="128"/>
          </rPr>
          <t>自己負担金小計に80％掛けた額（1000円未満切捨て）</t>
        </r>
      </text>
    </comment>
    <comment ref="R19" authorId="3" shapeId="0" xr:uid="{00000000-0006-0000-0000-00000A000000}">
      <text>
        <r>
          <rPr>
            <sz val="12"/>
            <color indexed="81"/>
            <rFont val="ＭＳ Ｐゴシック"/>
            <family val="3"/>
            <charset val="128"/>
          </rPr>
          <t>自己負担金小計に80％掛けた額（1000円未満切捨て）</t>
        </r>
      </text>
    </comment>
    <comment ref="K20" authorId="2" shapeId="0" xr:uid="{00000000-0006-0000-0000-00000B000000}">
      <text>
        <r>
          <rPr>
            <sz val="12"/>
            <color indexed="81"/>
            <rFont val="ＭＳ Ｐゴシック"/>
            <family val="3"/>
            <charset val="128"/>
          </rPr>
          <t>自己負担金小計に80％掛けた額（1000円未満切捨て）</t>
        </r>
      </text>
    </comment>
    <comment ref="R20" authorId="2" shapeId="0" xr:uid="{00000000-0006-0000-0000-00000C000000}">
      <text>
        <r>
          <rPr>
            <sz val="12"/>
            <color indexed="81"/>
            <rFont val="ＭＳ Ｐゴシック"/>
            <family val="3"/>
            <charset val="128"/>
          </rPr>
          <t>自己負担金小計に80％掛けた額（1000円未満切捨て）</t>
        </r>
      </text>
    </comment>
    <comment ref="K23" authorId="3" shapeId="0" xr:uid="{00000000-0006-0000-0000-00000D000000}">
      <text>
        <r>
          <rPr>
            <sz val="12"/>
            <color indexed="81"/>
            <rFont val="ＭＳ Ｐゴシック"/>
            <family val="3"/>
            <charset val="128"/>
          </rPr>
          <t>自己負担金小計に80％掛けた額（1000円未満切捨て）</t>
        </r>
      </text>
    </comment>
    <comment ref="R23" authorId="3" shapeId="0" xr:uid="{00000000-0006-0000-0000-00000E000000}">
      <text>
        <r>
          <rPr>
            <sz val="12"/>
            <color indexed="81"/>
            <rFont val="ＭＳ Ｐゴシック"/>
            <family val="3"/>
            <charset val="128"/>
          </rPr>
          <t>自己負担金小計に80％掛けた額（1000円未満切捨て）</t>
        </r>
      </text>
    </comment>
    <comment ref="K25" authorId="2" shapeId="0" xr:uid="{00000000-0006-0000-0000-00000F000000}">
      <text>
        <r>
          <rPr>
            <sz val="12"/>
            <color indexed="81"/>
            <rFont val="ＭＳ Ｐゴシック"/>
            <family val="3"/>
            <charset val="128"/>
          </rPr>
          <t>記帳指導員等設置費及び指導事業費、小規模事業施策普及費、経営安定特別相談事業費の３つをあわせて限度額1000万円</t>
        </r>
      </text>
    </comment>
    <comment ref="R25" authorId="2" shapeId="0" xr:uid="{00000000-0006-0000-0000-000010000000}">
      <text>
        <r>
          <rPr>
            <sz val="12"/>
            <color indexed="81"/>
            <rFont val="ＭＳ Ｐゴシック"/>
            <family val="3"/>
            <charset val="128"/>
          </rPr>
          <t>記帳指導員等設置費及び指導事業費、小規模事業施策普及費、経営安定特別相談事業費の３つをあわせて限度額1000万円</t>
        </r>
      </text>
    </comment>
    <comment ref="K27" authorId="2" shapeId="0" xr:uid="{00000000-0006-0000-0000-000011000000}">
      <text>
        <r>
          <rPr>
            <sz val="12"/>
            <color indexed="81"/>
            <rFont val="ＭＳ Ｐゴシック"/>
            <family val="3"/>
            <charset val="128"/>
          </rPr>
          <t>自己負担金小計に80％掛けた額（1000円未満切捨て）もしくは上限100万円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27" authorId="2" shapeId="0" xr:uid="{00000000-0006-0000-0000-000012000000}">
      <text>
        <r>
          <rPr>
            <sz val="12"/>
            <color indexed="81"/>
            <rFont val="ＭＳ Ｐゴシック"/>
            <family val="3"/>
            <charset val="128"/>
          </rPr>
          <t>自己負担金小計に80％掛けた額（1000円未満切捨て）もしくは上限100万円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9" authorId="1" shapeId="0" xr:uid="{00000000-0006-0000-0000-000013000000}">
      <text>
        <r>
          <rPr>
            <sz val="12"/>
            <color indexed="81"/>
            <rFont val="ＭＳ Ｐゴシック"/>
            <family val="3"/>
            <charset val="128"/>
          </rPr>
          <t xml:space="preserve">自己負担金小計に80％掛けた額（1000円未満切捨て）もしくは上限100万円
</t>
        </r>
      </text>
    </comment>
    <comment ref="R29" authorId="1" shapeId="0" xr:uid="{00000000-0006-0000-0000-000014000000}">
      <text>
        <r>
          <rPr>
            <sz val="12"/>
            <color indexed="81"/>
            <rFont val="ＭＳ Ｐゴシック"/>
            <family val="3"/>
            <charset val="128"/>
          </rPr>
          <t xml:space="preserve">自己負担金小計に80％掛けた額（1000円未満切捨て）もしくは上限100万円
</t>
        </r>
      </text>
    </comment>
    <comment ref="K30" authorId="1" shapeId="0" xr:uid="{00000000-0006-0000-0000-000015000000}">
      <text>
        <r>
          <rPr>
            <sz val="12"/>
            <color indexed="81"/>
            <rFont val="ＭＳ Ｐゴシック"/>
            <family val="3"/>
            <charset val="128"/>
          </rPr>
          <t>青年部、女性部ごとの補助額を算出し、たす。</t>
        </r>
      </text>
    </comment>
    <comment ref="R30" authorId="1" shapeId="0" xr:uid="{00000000-0006-0000-0000-000016000000}">
      <text>
        <r>
          <rPr>
            <sz val="12"/>
            <color indexed="81"/>
            <rFont val="ＭＳ Ｐゴシック"/>
            <family val="3"/>
            <charset val="128"/>
          </rPr>
          <t>青年部、女性部ごとの補助額を算出し、たす。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情報システム課</author>
    <author>data</author>
  </authors>
  <commentList>
    <comment ref="H8" authorId="0" shapeId="0" xr:uid="{00000000-0006-0000-0100-000001000000}">
      <text>
        <r>
          <rPr>
            <sz val="12"/>
            <color indexed="81"/>
            <rFont val="ＭＳ Ｐゴシック"/>
            <family val="3"/>
            <charset val="128"/>
          </rPr>
          <t xml:space="preserve">自己負担金小計に80％掛けた額（1000円未満切捨て）もしくは上限1650万円
</t>
        </r>
      </text>
    </comment>
    <comment ref="N8" authorId="0" shapeId="0" xr:uid="{00000000-0006-0000-0100-000002000000}">
      <text>
        <r>
          <rPr>
            <sz val="12"/>
            <color indexed="81"/>
            <rFont val="ＭＳ Ｐゴシック"/>
            <family val="3"/>
            <charset val="128"/>
          </rPr>
          <t xml:space="preserve">自己負担金小計に80％掛けた額（1000円未満切捨て）もしくは上限1650万円
</t>
        </r>
      </text>
    </comment>
    <comment ref="H10" authorId="0" shapeId="0" xr:uid="{00000000-0006-0000-0100-000003000000}">
      <text>
        <r>
          <rPr>
            <sz val="12"/>
            <color indexed="81"/>
            <rFont val="ＭＳ Ｐゴシック"/>
            <family val="3"/>
            <charset val="128"/>
          </rPr>
          <t xml:space="preserve">自己負担金小計に80％掛けた額（1000円未満切捨て）もしくは上限2000万円
</t>
        </r>
      </text>
    </comment>
    <comment ref="N10" authorId="0" shapeId="0" xr:uid="{00000000-0006-0000-0100-000004000000}">
      <text>
        <r>
          <rPr>
            <sz val="12"/>
            <color indexed="81"/>
            <rFont val="ＭＳ Ｐゴシック"/>
            <family val="3"/>
            <charset val="128"/>
          </rPr>
          <t xml:space="preserve">自己負担金小計に80％掛けた額（1000円未満切捨て）もしくは上限2000万円
</t>
        </r>
      </text>
    </comment>
    <comment ref="H13" authorId="0" shapeId="0" xr:uid="{00000000-0006-0000-0100-000005000000}">
      <text>
        <r>
          <rPr>
            <sz val="12"/>
            <color indexed="81"/>
            <rFont val="ＭＳ Ｐゴシック"/>
            <family val="3"/>
            <charset val="128"/>
          </rPr>
          <t xml:space="preserve">自己負担金小計に80％掛けた額（1000円未満切捨て）もしくは上限5000万円
</t>
        </r>
      </text>
    </comment>
    <comment ref="N13" authorId="0" shapeId="0" xr:uid="{00000000-0006-0000-0100-000006000000}">
      <text>
        <r>
          <rPr>
            <sz val="12"/>
            <color indexed="81"/>
            <rFont val="ＭＳ Ｐゴシック"/>
            <family val="3"/>
            <charset val="128"/>
          </rPr>
          <t xml:space="preserve">自己負担金小計に80％掛けた額（1000円未満切捨て）もしくは上限5000万円
</t>
        </r>
      </text>
    </comment>
    <comment ref="H15" authorId="0" shapeId="0" xr:uid="{00000000-0006-0000-0100-000007000000}">
      <text>
        <r>
          <rPr>
            <sz val="12"/>
            <color indexed="81"/>
            <rFont val="ＭＳ Ｐゴシック"/>
            <family val="3"/>
            <charset val="128"/>
          </rPr>
          <t xml:space="preserve">自己負担金小計に80％掛けた額（1000円未満切捨て）もしくは上限150万円
</t>
        </r>
      </text>
    </comment>
    <comment ref="N15" authorId="0" shapeId="0" xr:uid="{00000000-0006-0000-0100-000008000000}">
      <text>
        <r>
          <rPr>
            <sz val="12"/>
            <color indexed="81"/>
            <rFont val="ＭＳ Ｐゴシック"/>
            <family val="3"/>
            <charset val="128"/>
          </rPr>
          <t xml:space="preserve">自己負担金小計に80％掛けた額（1000円未満切捨て）もしくは上限150万円
</t>
        </r>
      </text>
    </comment>
    <comment ref="H17" authorId="0" shapeId="0" xr:uid="{00000000-0006-0000-0100-000009000000}">
      <text>
        <r>
          <rPr>
            <sz val="12"/>
            <color indexed="81"/>
            <rFont val="ＭＳ Ｐゴシック"/>
            <family val="3"/>
            <charset val="128"/>
          </rPr>
          <t>自己負担金小計に50％掛けた額（1000円未満切捨て）もしくは上限70万円/台</t>
        </r>
      </text>
    </comment>
    <comment ref="N17" authorId="0" shapeId="0" xr:uid="{00000000-0006-0000-0100-00000A000000}">
      <text>
        <r>
          <rPr>
            <sz val="12"/>
            <color indexed="81"/>
            <rFont val="ＭＳ Ｐゴシック"/>
            <family val="3"/>
            <charset val="128"/>
          </rPr>
          <t>自己負担金小計に50％掛けた額（1000円未満切捨て）もしくは上限70万円</t>
        </r>
      </text>
    </comment>
    <comment ref="H19" authorId="0" shapeId="0" xr:uid="{00000000-0006-0000-0100-00000B000000}">
      <text>
        <r>
          <rPr>
            <sz val="12"/>
            <color indexed="81"/>
            <rFont val="ＭＳ Ｐゴシック"/>
            <family val="3"/>
            <charset val="128"/>
          </rPr>
          <t xml:space="preserve">自己負担金小計に50％掛けた額（1000円未満切捨て）もしくは上限500万円
</t>
        </r>
      </text>
    </comment>
    <comment ref="N19" authorId="0" shapeId="0" xr:uid="{00000000-0006-0000-0100-00000C000000}">
      <text>
        <r>
          <rPr>
            <sz val="12"/>
            <color indexed="81"/>
            <rFont val="ＭＳ Ｐゴシック"/>
            <family val="3"/>
            <charset val="128"/>
          </rPr>
          <t xml:space="preserve">自己負担金小計に50％掛けた額（1000円未満切捨て）もしくは上限500万円
</t>
        </r>
      </text>
    </comment>
    <comment ref="H21" authorId="1" shapeId="0" xr:uid="{00000000-0006-0000-0100-00000D000000}">
      <text>
        <r>
          <rPr>
            <sz val="12"/>
            <color indexed="81"/>
            <rFont val="ＭＳ Ｐゴシック"/>
            <family val="3"/>
            <charset val="128"/>
          </rPr>
          <t>自己負担金小計に50％掛けた額（1000円未満切捨て）もしくは上限500万円</t>
        </r>
      </text>
    </comment>
    <comment ref="N21" authorId="1" shapeId="0" xr:uid="{00000000-0006-0000-0100-00000E000000}">
      <text>
        <r>
          <rPr>
            <sz val="12"/>
            <color indexed="81"/>
            <rFont val="ＭＳ Ｐゴシック"/>
            <family val="3"/>
            <charset val="128"/>
          </rPr>
          <t>自己負担金小計に50％掛けた額（1000円未満切捨て）もしくは上限500万円</t>
        </r>
      </text>
    </comment>
    <comment ref="H23" authorId="0" shapeId="0" xr:uid="{00000000-0006-0000-0100-00000F000000}">
      <text>
        <r>
          <rPr>
            <sz val="12"/>
            <color indexed="81"/>
            <rFont val="ＭＳ Ｐゴシック"/>
            <family val="3"/>
            <charset val="128"/>
          </rPr>
          <t xml:space="preserve">自己負担金小計に50％掛けた額（1000円未満切捨て）もしくは上限500万円
</t>
        </r>
      </text>
    </comment>
    <comment ref="N23" authorId="0" shapeId="0" xr:uid="{00000000-0006-0000-0100-000010000000}">
      <text>
        <r>
          <rPr>
            <sz val="12"/>
            <color indexed="81"/>
            <rFont val="ＭＳ Ｐゴシック"/>
            <family val="3"/>
            <charset val="128"/>
          </rPr>
          <t xml:space="preserve">自己負担金小計に50％掛けた額（1000円未満切捨て）もしくは上限500万円
</t>
        </r>
      </text>
    </comment>
    <comment ref="H25" authorId="0" shapeId="0" xr:uid="{00000000-0006-0000-0100-000011000000}">
      <text>
        <r>
          <rPr>
            <sz val="12"/>
            <color indexed="81"/>
            <rFont val="ＭＳ Ｐゴシック"/>
            <family val="3"/>
            <charset val="128"/>
          </rPr>
          <t xml:space="preserve">自己負担金小計に50％掛けた額（1000円未満切捨て）もしくは上限150万円
</t>
        </r>
      </text>
    </comment>
    <comment ref="N25" authorId="0" shapeId="0" xr:uid="{00000000-0006-0000-0100-000012000000}">
      <text>
        <r>
          <rPr>
            <sz val="12"/>
            <color indexed="81"/>
            <rFont val="ＭＳ Ｐゴシック"/>
            <family val="3"/>
            <charset val="128"/>
          </rPr>
          <t xml:space="preserve">自己負担金小計に50％掛けた額（1000円未満切捨て）もしくは上限150万円
</t>
        </r>
      </text>
    </comment>
    <comment ref="H28" authorId="0" shapeId="0" xr:uid="{00000000-0006-0000-0100-000013000000}">
      <text>
        <r>
          <rPr>
            <sz val="12"/>
            <color indexed="81"/>
            <rFont val="ＭＳ Ｐゴシック"/>
            <family val="3"/>
            <charset val="128"/>
          </rPr>
          <t xml:space="preserve">自己負担金小計に50％掛けた額（1000円未満切捨て）もしくは上限150万円
</t>
        </r>
      </text>
    </comment>
    <comment ref="N28" authorId="0" shapeId="0" xr:uid="{00000000-0006-0000-0100-000014000000}">
      <text>
        <r>
          <rPr>
            <sz val="12"/>
            <color indexed="81"/>
            <rFont val="ＭＳ Ｐゴシック"/>
            <family val="3"/>
            <charset val="128"/>
          </rPr>
          <t xml:space="preserve">自己負担金小計に50％掛けた額（1000円未満切捨て）もしくは上限150万円
</t>
        </r>
      </text>
    </comment>
  </commentList>
</comments>
</file>

<file path=xl/sharedStrings.xml><?xml version="1.0" encoding="utf-8"?>
<sst xmlns="http://schemas.openxmlformats.org/spreadsheetml/2006/main" count="202" uniqueCount="115">
  <si>
    <t>県補助金</t>
    <rPh sb="0" eb="1">
      <t>ケン</t>
    </rPh>
    <rPh sb="1" eb="3">
      <t>ホジョ</t>
    </rPh>
    <rPh sb="3" eb="4">
      <t>キン</t>
    </rPh>
    <phoneticPr fontId="2"/>
  </si>
  <si>
    <t>補　助　対　象　事　業　の　区　分</t>
    <rPh sb="0" eb="1">
      <t>ホ</t>
    </rPh>
    <rPh sb="2" eb="3">
      <t>スケ</t>
    </rPh>
    <rPh sb="4" eb="5">
      <t>タイ</t>
    </rPh>
    <rPh sb="6" eb="7">
      <t>ゾウ</t>
    </rPh>
    <rPh sb="8" eb="9">
      <t>コト</t>
    </rPh>
    <rPh sb="10" eb="11">
      <t>ギョウ</t>
    </rPh>
    <rPh sb="14" eb="15">
      <t>ク</t>
    </rPh>
    <rPh sb="16" eb="17">
      <t>ブン</t>
    </rPh>
    <phoneticPr fontId="2"/>
  </si>
  <si>
    <t>単位：円</t>
    <rPh sb="0" eb="2">
      <t>タンイ</t>
    </rPh>
    <rPh sb="3" eb="4">
      <t>エン</t>
    </rPh>
    <phoneticPr fontId="2"/>
  </si>
  <si>
    <t>補助対象事業の区分</t>
    <rPh sb="0" eb="1">
      <t>ホ</t>
    </rPh>
    <rPh sb="1" eb="2">
      <t>スケ</t>
    </rPh>
    <rPh sb="2" eb="3">
      <t>タイ</t>
    </rPh>
    <rPh sb="3" eb="4">
      <t>ゾウ</t>
    </rPh>
    <rPh sb="4" eb="5">
      <t>コト</t>
    </rPh>
    <rPh sb="5" eb="6">
      <t>ギョウ</t>
    </rPh>
    <rPh sb="7" eb="8">
      <t>ク</t>
    </rPh>
    <rPh sb="8" eb="9">
      <t>ブン</t>
    </rPh>
    <phoneticPr fontId="2"/>
  </si>
  <si>
    <t>負　担　区　分</t>
    <rPh sb="0" eb="1">
      <t>フ</t>
    </rPh>
    <rPh sb="2" eb="3">
      <t>ニナ</t>
    </rPh>
    <rPh sb="4" eb="5">
      <t>ク</t>
    </rPh>
    <rPh sb="6" eb="7">
      <t>ブン</t>
    </rPh>
    <phoneticPr fontId="2"/>
  </si>
  <si>
    <t>事　業　費</t>
    <rPh sb="0" eb="1">
      <t>コト</t>
    </rPh>
    <rPh sb="2" eb="3">
      <t>ギョウ</t>
    </rPh>
    <rPh sb="4" eb="5">
      <t>ヒ</t>
    </rPh>
    <phoneticPr fontId="2"/>
  </si>
  <si>
    <t>市　補　助　金</t>
    <rPh sb="0" eb="1">
      <t>シ</t>
    </rPh>
    <rPh sb="2" eb="3">
      <t>ホ</t>
    </rPh>
    <rPh sb="4" eb="5">
      <t>スケ</t>
    </rPh>
    <rPh sb="6" eb="7">
      <t>カネ</t>
    </rPh>
    <phoneticPr fontId="2"/>
  </si>
  <si>
    <t>管内小規模事業者数</t>
    <rPh sb="0" eb="2">
      <t>カンナイ</t>
    </rPh>
    <rPh sb="2" eb="5">
      <t>ショウキボ</t>
    </rPh>
    <rPh sb="5" eb="8">
      <t>ジギョウシャ</t>
    </rPh>
    <rPh sb="8" eb="9">
      <t>スウ</t>
    </rPh>
    <phoneticPr fontId="2"/>
  </si>
  <si>
    <t>人</t>
    <rPh sb="0" eb="1">
      <t>ニン</t>
    </rPh>
    <phoneticPr fontId="2"/>
  </si>
  <si>
    <t>会　　員　　数</t>
    <rPh sb="0" eb="1">
      <t>カイ</t>
    </rPh>
    <rPh sb="3" eb="4">
      <t>イン</t>
    </rPh>
    <rPh sb="6" eb="7">
      <t>スウ</t>
    </rPh>
    <phoneticPr fontId="2"/>
  </si>
  <si>
    <t>　　（申請時添付書類）</t>
    <rPh sb="3" eb="5">
      <t>シンセイ</t>
    </rPh>
    <rPh sb="5" eb="6">
      <t>ジ</t>
    </rPh>
    <rPh sb="6" eb="8">
      <t>テンプ</t>
    </rPh>
    <rPh sb="8" eb="10">
      <t>ショルイ</t>
    </rPh>
    <phoneticPr fontId="2"/>
  </si>
  <si>
    <t>(１)　事務分掌及び組織図</t>
    <rPh sb="4" eb="6">
      <t>ジム</t>
    </rPh>
    <rPh sb="6" eb="8">
      <t>ブンショウ</t>
    </rPh>
    <rPh sb="8" eb="9">
      <t>オヨ</t>
    </rPh>
    <rPh sb="10" eb="13">
      <t>ソシキズ</t>
    </rPh>
    <phoneticPr fontId="2"/>
  </si>
  <si>
    <t>青年部活動推進費</t>
    <rPh sb="0" eb="2">
      <t>セイネン</t>
    </rPh>
    <rPh sb="2" eb="3">
      <t>ブ</t>
    </rPh>
    <rPh sb="3" eb="5">
      <t>カツドウ</t>
    </rPh>
    <rPh sb="5" eb="7">
      <t>スイシン</t>
    </rPh>
    <rPh sb="7" eb="8">
      <t>ヒ</t>
    </rPh>
    <phoneticPr fontId="2"/>
  </si>
  <si>
    <t>予　算　額</t>
    <rPh sb="0" eb="1">
      <t>ヨ</t>
    </rPh>
    <rPh sb="2" eb="3">
      <t>ザン</t>
    </rPh>
    <rPh sb="4" eb="5">
      <t>ガク</t>
    </rPh>
    <phoneticPr fontId="2"/>
  </si>
  <si>
    <t>自己負担金</t>
    <rPh sb="0" eb="2">
      <t>ジコ</t>
    </rPh>
    <rPh sb="2" eb="5">
      <t>フタンキン</t>
    </rPh>
    <phoneticPr fontId="2"/>
  </si>
  <si>
    <t>予　算　額</t>
    <rPh sb="0" eb="1">
      <t>ヨ</t>
    </rPh>
    <rPh sb="2" eb="3">
      <t>サン</t>
    </rPh>
    <rPh sb="4" eb="5">
      <t>ガク</t>
    </rPh>
    <phoneticPr fontId="2"/>
  </si>
  <si>
    <t>(２)　青年部・婦人部活動推進費の活動明細</t>
    <rPh sb="4" eb="6">
      <t>セイネン</t>
    </rPh>
    <rPh sb="6" eb="7">
      <t>ブ</t>
    </rPh>
    <rPh sb="8" eb="10">
      <t>フジン</t>
    </rPh>
    <rPh sb="10" eb="13">
      <t>ブカツドウ</t>
    </rPh>
    <rPh sb="13" eb="15">
      <t>スイシン</t>
    </rPh>
    <rPh sb="15" eb="16">
      <t>ヒ</t>
    </rPh>
    <rPh sb="17" eb="19">
      <t>カツドウ</t>
    </rPh>
    <rPh sb="19" eb="21">
      <t>メイサイ</t>
    </rPh>
    <phoneticPr fontId="2"/>
  </si>
  <si>
    <t>女性部活動推進費</t>
    <rPh sb="0" eb="2">
      <t>ジョセイ</t>
    </rPh>
    <rPh sb="2" eb="3">
      <t>ブ</t>
    </rPh>
    <phoneticPr fontId="2"/>
  </si>
  <si>
    <t xml:space="preserve"> 事務費</t>
    <rPh sb="1" eb="4">
      <t>ジムヒ</t>
    </rPh>
    <phoneticPr fontId="2"/>
  </si>
  <si>
    <t xml:space="preserve"> 指導事業費</t>
    <rPh sb="1" eb="3">
      <t>シドウ</t>
    </rPh>
    <rPh sb="3" eb="6">
      <t>ジギョウヒ</t>
    </rPh>
    <phoneticPr fontId="2"/>
  </si>
  <si>
    <t>（１）経営指導員設置費</t>
    <rPh sb="3" eb="5">
      <t>ケイエイ</t>
    </rPh>
    <rPh sb="5" eb="8">
      <t>シドウイン</t>
    </rPh>
    <rPh sb="8" eb="10">
      <t>セッチ</t>
    </rPh>
    <rPh sb="10" eb="11">
      <t>ヒ</t>
    </rPh>
    <phoneticPr fontId="2"/>
  </si>
  <si>
    <t>特別相談事業費</t>
    <rPh sb="0" eb="2">
      <t>トクベツ</t>
    </rPh>
    <rPh sb="2" eb="4">
      <t>ソウダン</t>
    </rPh>
    <rPh sb="4" eb="6">
      <t>ジギョウ</t>
    </rPh>
    <rPh sb="6" eb="7">
      <t>ヒ</t>
    </rPh>
    <phoneticPr fontId="2"/>
  </si>
  <si>
    <t>講習会等出席及び
緊急対策等事業費</t>
    <rPh sb="0" eb="3">
      <t>コウシュウカイ</t>
    </rPh>
    <rPh sb="3" eb="4">
      <t>トウ</t>
    </rPh>
    <rPh sb="4" eb="6">
      <t>シュッセキ</t>
    </rPh>
    <rPh sb="6" eb="7">
      <t>オヨ</t>
    </rPh>
    <rPh sb="9" eb="11">
      <t>キンキュウ</t>
    </rPh>
    <rPh sb="11" eb="13">
      <t>タイサク</t>
    </rPh>
    <rPh sb="13" eb="14">
      <t>トウ</t>
    </rPh>
    <rPh sb="14" eb="16">
      <t>ジギョウ</t>
    </rPh>
    <rPh sb="16" eb="17">
      <t>ヒ</t>
    </rPh>
    <phoneticPr fontId="2"/>
  </si>
  <si>
    <t>経営指導員</t>
    <rPh sb="0" eb="2">
      <t>ケイエイ</t>
    </rPh>
    <rPh sb="2" eb="5">
      <t>シドウイン</t>
    </rPh>
    <phoneticPr fontId="2"/>
  </si>
  <si>
    <t>補助員</t>
    <rPh sb="0" eb="3">
      <t>ホジョイン</t>
    </rPh>
    <phoneticPr fontId="2"/>
  </si>
  <si>
    <t>小計（７）</t>
    <rPh sb="0" eb="1">
      <t>ショウ</t>
    </rPh>
    <rPh sb="1" eb="2">
      <t>ケイ</t>
    </rPh>
    <phoneticPr fontId="2"/>
  </si>
  <si>
    <t>（３）事務局長等設置費</t>
    <rPh sb="3" eb="6">
      <t>ジムキョク</t>
    </rPh>
    <rPh sb="6" eb="7">
      <t>チョウ</t>
    </rPh>
    <rPh sb="7" eb="8">
      <t>トウ</t>
    </rPh>
    <rPh sb="8" eb="10">
      <t>セッチ</t>
    </rPh>
    <rPh sb="10" eb="11">
      <t>ヒ</t>
    </rPh>
    <phoneticPr fontId="2"/>
  </si>
  <si>
    <t>計画内容等</t>
    <rPh sb="0" eb="2">
      <t>ケイカク</t>
    </rPh>
    <rPh sb="2" eb="4">
      <t>ナイヨウ</t>
    </rPh>
    <rPh sb="4" eb="5">
      <t>トウ</t>
    </rPh>
    <phoneticPr fontId="2"/>
  </si>
  <si>
    <t>記帳指導職員</t>
    <rPh sb="0" eb="2">
      <t>キチョウ</t>
    </rPh>
    <rPh sb="2" eb="4">
      <t>シドウ</t>
    </rPh>
    <rPh sb="4" eb="6">
      <t>ショクイン</t>
    </rPh>
    <phoneticPr fontId="2"/>
  </si>
  <si>
    <t>指導手当</t>
    <rPh sb="0" eb="2">
      <t>シドウ</t>
    </rPh>
    <rPh sb="2" eb="4">
      <t>テアテ</t>
    </rPh>
    <phoneticPr fontId="2"/>
  </si>
  <si>
    <t>謝金</t>
    <rPh sb="0" eb="2">
      <t>シャキン</t>
    </rPh>
    <phoneticPr fontId="2"/>
  </si>
  <si>
    <t>記帳指導員</t>
    <rPh sb="0" eb="2">
      <t>キチョウ</t>
    </rPh>
    <rPh sb="2" eb="4">
      <t>シドウ</t>
    </rPh>
    <rPh sb="4" eb="5">
      <t>イン</t>
    </rPh>
    <phoneticPr fontId="2"/>
  </si>
  <si>
    <t>（その１）</t>
    <phoneticPr fontId="2"/>
  </si>
  <si>
    <t>まちづくり事業</t>
    <phoneticPr fontId="2"/>
  </si>
  <si>
    <t>まちづくり事業に要する経費</t>
    <phoneticPr fontId="2"/>
  </si>
  <si>
    <t>　　　</t>
    <phoneticPr fontId="2"/>
  </si>
  <si>
    <t>（２）記帳指導員等設置費</t>
    <rPh sb="3" eb="5">
      <t>キチョウ</t>
    </rPh>
    <rPh sb="5" eb="8">
      <t>シドウイン</t>
    </rPh>
    <rPh sb="8" eb="9">
      <t>トウ</t>
    </rPh>
    <rPh sb="9" eb="11">
      <t>セッチ</t>
    </rPh>
    <rPh sb="11" eb="12">
      <t>ヒ</t>
    </rPh>
    <phoneticPr fontId="2"/>
  </si>
  <si>
    <t>（限度額：16,500,000円）</t>
    <phoneticPr fontId="2"/>
  </si>
  <si>
    <t>（限度額：20,000,000円）</t>
    <phoneticPr fontId="2"/>
  </si>
  <si>
    <t>（限度額：1,500,000円）</t>
    <phoneticPr fontId="2"/>
  </si>
  <si>
    <t>（限度額：5,000,000円/事業）</t>
    <rPh sb="16" eb="18">
      <t>ジギョウ</t>
    </rPh>
    <phoneticPr fontId="2"/>
  </si>
  <si>
    <t>経営改善普及事業　合計　</t>
    <phoneticPr fontId="2"/>
  </si>
  <si>
    <t>中小企業指導事業</t>
    <rPh sb="0" eb="2">
      <t>チュウショウ</t>
    </rPh>
    <rPh sb="2" eb="4">
      <t>キギョウ</t>
    </rPh>
    <rPh sb="4" eb="6">
      <t>シドウ</t>
    </rPh>
    <rPh sb="6" eb="8">
      <t>ジギョウ</t>
    </rPh>
    <phoneticPr fontId="2"/>
  </si>
  <si>
    <t>　　合　　計</t>
    <rPh sb="2" eb="3">
      <t>ゴウ</t>
    </rPh>
    <rPh sb="5" eb="6">
      <t>ケイ</t>
    </rPh>
    <phoneticPr fontId="2"/>
  </si>
  <si>
    <t>　中小企業指導事業　合計</t>
    <rPh sb="10" eb="12">
      <t>ゴウケイ</t>
    </rPh>
    <phoneticPr fontId="2"/>
  </si>
  <si>
    <t>　まちづくり事業　合計</t>
    <rPh sb="9" eb="11">
      <t>ゴウケイ</t>
    </rPh>
    <phoneticPr fontId="2"/>
  </si>
  <si>
    <t>（その2）</t>
    <phoneticPr fontId="2"/>
  </si>
  <si>
    <t>補助対象事業費</t>
    <rPh sb="0" eb="2">
      <t>ホジョ</t>
    </rPh>
    <rPh sb="2" eb="4">
      <t>タイショウ</t>
    </rPh>
    <rPh sb="4" eb="6">
      <t>ジギョウ</t>
    </rPh>
    <rPh sb="6" eb="7">
      <t>ヒ</t>
    </rPh>
    <phoneticPr fontId="2"/>
  </si>
  <si>
    <t>　組織強化等促進事業　合計</t>
    <rPh sb="1" eb="3">
      <t>ソシキ</t>
    </rPh>
    <rPh sb="3" eb="5">
      <t>キョウカ</t>
    </rPh>
    <rPh sb="5" eb="6">
      <t>トウ</t>
    </rPh>
    <rPh sb="6" eb="8">
      <t>ソクシン</t>
    </rPh>
    <rPh sb="11" eb="13">
      <t>ゴウケイ</t>
    </rPh>
    <phoneticPr fontId="2"/>
  </si>
  <si>
    <t>様式第7号－２指（第7条関係）</t>
    <phoneticPr fontId="2"/>
  </si>
  <si>
    <t>精　算　額</t>
    <rPh sb="0" eb="1">
      <t>セイ</t>
    </rPh>
    <rPh sb="2" eb="3">
      <t>サン</t>
    </rPh>
    <rPh sb="4" eb="5">
      <t>ガク</t>
    </rPh>
    <phoneticPr fontId="2"/>
  </si>
  <si>
    <t>経営改善普及事業</t>
    <phoneticPr fontId="2"/>
  </si>
  <si>
    <t>給与等</t>
    <rPh sb="0" eb="2">
      <t>キュウヨ</t>
    </rPh>
    <rPh sb="2" eb="3">
      <t>トウ</t>
    </rPh>
    <phoneticPr fontId="2"/>
  </si>
  <si>
    <t>合計（１）（２）</t>
    <rPh sb="0" eb="2">
      <t>ゴウケイ</t>
    </rPh>
    <phoneticPr fontId="2"/>
  </si>
  <si>
    <t>事務局長等設置費</t>
    <phoneticPr fontId="2"/>
  </si>
  <si>
    <t>　　 （３）</t>
    <phoneticPr fontId="2"/>
  </si>
  <si>
    <t>（４）記帳指導員等設置費</t>
    <phoneticPr fontId="2"/>
  </si>
  <si>
    <t>（４）</t>
    <phoneticPr fontId="2"/>
  </si>
  <si>
    <t>（４）</t>
    <phoneticPr fontId="2"/>
  </si>
  <si>
    <t>（５）指導事業費</t>
    <rPh sb="3" eb="5">
      <t>シドウ</t>
    </rPh>
    <rPh sb="5" eb="8">
      <t>ジギョウヒ</t>
    </rPh>
    <phoneticPr fontId="2"/>
  </si>
  <si>
    <t>指導事務費</t>
    <rPh sb="0" eb="2">
      <t>シドウ</t>
    </rPh>
    <rPh sb="2" eb="5">
      <t>ジムヒ</t>
    </rPh>
    <phoneticPr fontId="2"/>
  </si>
  <si>
    <t>講習会等開催費</t>
    <rPh sb="0" eb="3">
      <t>コウシュウカイ</t>
    </rPh>
    <rPh sb="3" eb="4">
      <t>トウ</t>
    </rPh>
    <rPh sb="4" eb="6">
      <t>カイサイ</t>
    </rPh>
    <rPh sb="6" eb="7">
      <t>ヒ</t>
    </rPh>
    <phoneticPr fontId="2"/>
  </si>
  <si>
    <t>金融指導事務費</t>
    <rPh sb="0" eb="2">
      <t>キンユウ</t>
    </rPh>
    <rPh sb="2" eb="4">
      <t>シドウ</t>
    </rPh>
    <rPh sb="4" eb="6">
      <t>ジム</t>
    </rPh>
    <rPh sb="6" eb="7">
      <t>ヒ</t>
    </rPh>
    <phoneticPr fontId="2"/>
  </si>
  <si>
    <t>小計（５）</t>
    <rPh sb="0" eb="1">
      <t>ショウ</t>
    </rPh>
    <rPh sb="1" eb="2">
      <t>ケイ</t>
    </rPh>
    <phoneticPr fontId="2"/>
  </si>
  <si>
    <t>（６）小規模事業施策普及費</t>
    <rPh sb="3" eb="6">
      <t>ショウキボ</t>
    </rPh>
    <rPh sb="6" eb="8">
      <t>ジギョウ</t>
    </rPh>
    <rPh sb="8" eb="10">
      <t>シサク</t>
    </rPh>
    <rPh sb="10" eb="12">
      <t>フキュウ</t>
    </rPh>
    <rPh sb="12" eb="13">
      <t>ヒ</t>
    </rPh>
    <phoneticPr fontId="2"/>
  </si>
  <si>
    <t>　（６）</t>
    <phoneticPr fontId="2"/>
  </si>
  <si>
    <t>合計（４）（５）（６）（７）</t>
    <rPh sb="0" eb="2">
      <t>ゴウケイ</t>
    </rPh>
    <phoneticPr fontId="2"/>
  </si>
  <si>
    <t>小計（８）</t>
    <rPh sb="0" eb="1">
      <t>ショウ</t>
    </rPh>
    <rPh sb="1" eb="2">
      <t>ケイ</t>
    </rPh>
    <phoneticPr fontId="2"/>
  </si>
  <si>
    <t>（限度額：20,000,000円）</t>
    <phoneticPr fontId="2"/>
  </si>
  <si>
    <t>組織強化等促進事業</t>
    <phoneticPr fontId="2"/>
  </si>
  <si>
    <t>（限度額：50,000,000円）</t>
    <phoneticPr fontId="2"/>
  </si>
  <si>
    <t>（限度額：50,000,000円）</t>
    <phoneticPr fontId="2"/>
  </si>
  <si>
    <t>（限度額：1,500,000円）</t>
    <phoneticPr fontId="2"/>
  </si>
  <si>
    <t>精　算　額</t>
    <rPh sb="0" eb="1">
      <t>セイ</t>
    </rPh>
    <rPh sb="2" eb="3">
      <t>ザン</t>
    </rPh>
    <rPh sb="4" eb="5">
      <t>ガク</t>
    </rPh>
    <phoneticPr fontId="2"/>
  </si>
  <si>
    <t>様式第7号－２指（第7条関係）</t>
    <phoneticPr fontId="2"/>
  </si>
  <si>
    <t xml:space="preserve">【事業内容】
</t>
    <rPh sb="1" eb="3">
      <t>ジギョウ</t>
    </rPh>
    <rPh sb="3" eb="5">
      <t>ナイヨウ</t>
    </rPh>
    <phoneticPr fontId="2"/>
  </si>
  <si>
    <t>（　　　人、　延月数　　　月　）</t>
    <phoneticPr fontId="2"/>
  </si>
  <si>
    <t>（　　　人、　延月数　　　月　）</t>
    <phoneticPr fontId="2"/>
  </si>
  <si>
    <t>（　延床面積　　　　　　㎡）</t>
    <phoneticPr fontId="2"/>
  </si>
  <si>
    <t>（　延床面積　　　　　　㎡）</t>
    <phoneticPr fontId="2"/>
  </si>
  <si>
    <t>国,県等の補助（無・有）⇒　補助金名：</t>
    <phoneticPr fontId="2"/>
  </si>
  <si>
    <t>国,県等の補助（無・有）⇒　補助金名：</t>
    <phoneticPr fontId="2"/>
  </si>
  <si>
    <t xml:space="preserve">【事業内容（購入機器名等】
</t>
    <rPh sb="1" eb="3">
      <t>ジギョウ</t>
    </rPh>
    <rPh sb="3" eb="5">
      <t>ナイヨウ</t>
    </rPh>
    <rPh sb="6" eb="8">
      <t>コウニュウ</t>
    </rPh>
    <rPh sb="8" eb="10">
      <t>キキ</t>
    </rPh>
    <rPh sb="10" eb="11">
      <t>メイ</t>
    </rPh>
    <rPh sb="11" eb="12">
      <t>トウ</t>
    </rPh>
    <phoneticPr fontId="2"/>
  </si>
  <si>
    <t>国,県等の補助（無・有）⇒　補助金名：</t>
    <phoneticPr fontId="2"/>
  </si>
  <si>
    <t>　　合　　計</t>
    <phoneticPr fontId="2"/>
  </si>
  <si>
    <t xml:space="preserve">【事業内容】
</t>
    <phoneticPr fontId="2"/>
  </si>
  <si>
    <t>(限度額：5,000,000円)</t>
    <phoneticPr fontId="2"/>
  </si>
  <si>
    <t>(限度額：1,000,000円)</t>
    <rPh sb="1" eb="3">
      <t>ゲンド</t>
    </rPh>
    <rPh sb="3" eb="4">
      <t>ガク</t>
    </rPh>
    <rPh sb="14" eb="15">
      <t>エン</t>
    </rPh>
    <phoneticPr fontId="2"/>
  </si>
  <si>
    <t>(限度額：10,000,000円)</t>
    <rPh sb="1" eb="3">
      <t>ゲンド</t>
    </rPh>
    <rPh sb="3" eb="4">
      <t>ガク</t>
    </rPh>
    <rPh sb="15" eb="16">
      <t>エン</t>
    </rPh>
    <phoneticPr fontId="2"/>
  </si>
  <si>
    <t>（限度額：700,000円）</t>
    <phoneticPr fontId="2"/>
  </si>
  <si>
    <t>（限度額：700,000円）</t>
    <phoneticPr fontId="2"/>
  </si>
  <si>
    <t>（購入台数　　　台）（借上台数　　　台）</t>
    <rPh sb="11" eb="13">
      <t>カリア</t>
    </rPh>
    <rPh sb="13" eb="15">
      <t>ダイスウ</t>
    </rPh>
    <rPh sb="18" eb="19">
      <t>ダイ</t>
    </rPh>
    <phoneticPr fontId="2"/>
  </si>
  <si>
    <t>　　人、延月数　　月
（巡回　　　回、窓口　　　回）</t>
    <rPh sb="2" eb="3">
      <t>ヒト</t>
    </rPh>
    <rPh sb="4" eb="5">
      <t>エン</t>
    </rPh>
    <rPh sb="5" eb="6">
      <t>ツキ</t>
    </rPh>
    <rPh sb="6" eb="7">
      <t>スウ</t>
    </rPh>
    <rPh sb="9" eb="10">
      <t>ツキ</t>
    </rPh>
    <rPh sb="12" eb="14">
      <t>ジュンカイ</t>
    </rPh>
    <rPh sb="17" eb="18">
      <t>カイ</t>
    </rPh>
    <rPh sb="19" eb="21">
      <t>マドグチ</t>
    </rPh>
    <rPh sb="24" eb="25">
      <t>カイ</t>
    </rPh>
    <phoneticPr fontId="2"/>
  </si>
  <si>
    <t>　　人、延月数　　月
（巡回　　　回、窓口　　　回）</t>
    <phoneticPr fontId="2"/>
  </si>
  <si>
    <t>　　人、延月数　　月
（延指導　　回、延対象　　人）</t>
    <rPh sb="2" eb="3">
      <t>ヒト</t>
    </rPh>
    <rPh sb="4" eb="5">
      <t>エン</t>
    </rPh>
    <rPh sb="5" eb="6">
      <t>ツキ</t>
    </rPh>
    <rPh sb="6" eb="7">
      <t>スウ</t>
    </rPh>
    <rPh sb="9" eb="10">
      <t>ツキ</t>
    </rPh>
    <rPh sb="12" eb="13">
      <t>ノ</t>
    </rPh>
    <rPh sb="13" eb="15">
      <t>シドウ</t>
    </rPh>
    <rPh sb="17" eb="18">
      <t>カイ</t>
    </rPh>
    <rPh sb="19" eb="20">
      <t>ノ</t>
    </rPh>
    <rPh sb="20" eb="22">
      <t>タイショウ</t>
    </rPh>
    <rPh sb="24" eb="25">
      <t>ヒト</t>
    </rPh>
    <phoneticPr fontId="2"/>
  </si>
  <si>
    <t>　　人、延月数　　月</t>
    <phoneticPr fontId="2"/>
  </si>
  <si>
    <t>　　人、延日数　　日
（延指導　　回、延対象　　人）</t>
    <rPh sb="5" eb="6">
      <t>ヒ</t>
    </rPh>
    <rPh sb="9" eb="10">
      <t>ヒ</t>
    </rPh>
    <phoneticPr fontId="2"/>
  </si>
  <si>
    <t>講習会　　回、個別指導　　回</t>
    <rPh sb="0" eb="3">
      <t>コウシュウカイ</t>
    </rPh>
    <rPh sb="5" eb="6">
      <t>カイ</t>
    </rPh>
    <rPh sb="7" eb="9">
      <t>コベツ</t>
    </rPh>
    <rPh sb="9" eb="11">
      <t>シドウ</t>
    </rPh>
    <rPh sb="13" eb="14">
      <t>カイ</t>
    </rPh>
    <phoneticPr fontId="2"/>
  </si>
  <si>
    <t>指導　　　回</t>
    <rPh sb="0" eb="2">
      <t>シドウ</t>
    </rPh>
    <rPh sb="5" eb="6">
      <t>カイ</t>
    </rPh>
    <phoneticPr fontId="2"/>
  </si>
  <si>
    <t>パンフレット　　　　枚
ポスター　　　　　　枚</t>
    <rPh sb="10" eb="11">
      <t>マイ</t>
    </rPh>
    <phoneticPr fontId="2"/>
  </si>
  <si>
    <t>相談　　　　件</t>
    <rPh sb="0" eb="2">
      <t>ソウダン</t>
    </rPh>
    <rPh sb="6" eb="7">
      <t>ケン</t>
    </rPh>
    <phoneticPr fontId="2"/>
  </si>
  <si>
    <t>講習会　　　回</t>
    <rPh sb="0" eb="3">
      <t>コウシュウカイ</t>
    </rPh>
    <rPh sb="6" eb="7">
      <t>カイ</t>
    </rPh>
    <phoneticPr fontId="2"/>
  </si>
  <si>
    <t>青年部　　　人</t>
    <rPh sb="0" eb="2">
      <t>セイネン</t>
    </rPh>
    <rPh sb="2" eb="3">
      <t>ブ</t>
    </rPh>
    <rPh sb="6" eb="7">
      <t>ニン</t>
    </rPh>
    <phoneticPr fontId="2"/>
  </si>
  <si>
    <t>女性部　　　人</t>
    <rPh sb="0" eb="2">
      <t>ジョセイ</t>
    </rPh>
    <rPh sb="2" eb="3">
      <t>ブ</t>
    </rPh>
    <phoneticPr fontId="2"/>
  </si>
  <si>
    <t>（７）経営安定特別相談事業費</t>
    <rPh sb="3" eb="5">
      <t>ケイエイ</t>
    </rPh>
    <rPh sb="5" eb="7">
      <t>アンテイ</t>
    </rPh>
    <rPh sb="7" eb="9">
      <t>トクベツ</t>
    </rPh>
    <rPh sb="9" eb="11">
      <t>ソウダン</t>
    </rPh>
    <rPh sb="11" eb="13">
      <t>ジギョウ</t>
    </rPh>
    <rPh sb="13" eb="14">
      <t>ヒ</t>
    </rPh>
    <phoneticPr fontId="2"/>
  </si>
  <si>
    <t>（８）若手後継者等育成事業費</t>
    <rPh sb="3" eb="5">
      <t>ワカテ</t>
    </rPh>
    <rPh sb="5" eb="8">
      <t>コウケイシャ</t>
    </rPh>
    <rPh sb="8" eb="9">
      <t>トウ</t>
    </rPh>
    <rPh sb="9" eb="11">
      <t>イクセイ</t>
    </rPh>
    <rPh sb="11" eb="13">
      <t>ジギョウ</t>
    </rPh>
    <rPh sb="13" eb="14">
      <t>ヒ</t>
    </rPh>
    <phoneticPr fontId="2"/>
  </si>
  <si>
    <t>まちづくりに専任で従事する
職員の設置費</t>
    <phoneticPr fontId="2"/>
  </si>
  <si>
    <t>専任職員設置費
事業委託費</t>
    <rPh sb="0" eb="4">
      <t>センニンショクイン</t>
    </rPh>
    <rPh sb="4" eb="7">
      <t>セッチヒ</t>
    </rPh>
    <rPh sb="8" eb="13">
      <t>ジギョウイタクヒ</t>
    </rPh>
    <phoneticPr fontId="2"/>
  </si>
  <si>
    <t>事務合理化費</t>
    <rPh sb="0" eb="2">
      <t>ジム</t>
    </rPh>
    <rPh sb="2" eb="5">
      <t>ゴウリカ</t>
    </rPh>
    <rPh sb="5" eb="6">
      <t>ヒ</t>
    </rPh>
    <phoneticPr fontId="2"/>
  </si>
  <si>
    <t>モデル事業等特別推進事業</t>
    <rPh sb="3" eb="5">
      <t>ジギョウ</t>
    </rPh>
    <rPh sb="5" eb="6">
      <t>トウ</t>
    </rPh>
    <rPh sb="6" eb="8">
      <t>トクベツ</t>
    </rPh>
    <rPh sb="8" eb="10">
      <t>スイシン</t>
    </rPh>
    <rPh sb="10" eb="12">
      <t>ジギョウ</t>
    </rPh>
    <phoneticPr fontId="2"/>
  </si>
  <si>
    <t>指導用車両購入事業</t>
    <rPh sb="0" eb="2">
      <t>シドウ</t>
    </rPh>
    <rPh sb="2" eb="3">
      <t>ヨウ</t>
    </rPh>
    <rPh sb="3" eb="5">
      <t>シャリョウ</t>
    </rPh>
    <rPh sb="5" eb="7">
      <t>コウニュウ</t>
    </rPh>
    <rPh sb="7" eb="9">
      <t>ジギョウ</t>
    </rPh>
    <phoneticPr fontId="2"/>
  </si>
  <si>
    <t>商業振興計画等策定事業</t>
    <rPh sb="0" eb="2">
      <t>ショウギョウ</t>
    </rPh>
    <rPh sb="2" eb="4">
      <t>シンコウ</t>
    </rPh>
    <rPh sb="4" eb="6">
      <t>ケイカク</t>
    </rPh>
    <rPh sb="6" eb="7">
      <t>トウ</t>
    </rPh>
    <rPh sb="7" eb="9">
      <t>サクテイ</t>
    </rPh>
    <rPh sb="9" eb="11">
      <t>ジギョウ</t>
    </rPh>
    <phoneticPr fontId="2"/>
  </si>
  <si>
    <t>指導施設建設事業</t>
    <rPh sb="0" eb="2">
      <t>シドウ</t>
    </rPh>
    <rPh sb="2" eb="4">
      <t>シセツ</t>
    </rPh>
    <rPh sb="4" eb="6">
      <t>ケンセツ</t>
    </rPh>
    <rPh sb="6" eb="8">
      <t>ジギョウ</t>
    </rPh>
    <phoneticPr fontId="2"/>
  </si>
  <si>
    <t>実績明細書（中小企業指導団体等に対する補助事業用）</t>
    <phoneticPr fontId="2"/>
  </si>
  <si>
    <t>実績明細書（中小企業指導団体等に対する補助事業用）</t>
    <rPh sb="0" eb="4">
      <t>ジッセキメイサイ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</si>
</sst>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;[Red]\-#,##0\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2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37">
    <xf numFmtId="0" fontId="0" fillId="0" borderId="0" xfId="0"/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177" fontId="7" fillId="0" borderId="8" xfId="1" applyNumberFormat="1" applyFont="1" applyBorder="1" applyAlignment="1">
      <alignment horizontal="right" vertical="center"/>
    </xf>
    <xf numFmtId="177" fontId="7" fillId="0" borderId="10" xfId="1" applyNumberFormat="1" applyFont="1" applyBorder="1" applyAlignment="1">
      <alignment horizontal="right" vertical="center"/>
    </xf>
    <xf numFmtId="177" fontId="7" fillId="4" borderId="12" xfId="1" applyNumberFormat="1" applyFont="1" applyFill="1" applyBorder="1" applyAlignment="1">
      <alignment horizontal="right" vertical="center"/>
    </xf>
    <xf numFmtId="38" fontId="7" fillId="0" borderId="14" xfId="1" applyFont="1" applyBorder="1" applyAlignment="1">
      <alignment horizontal="right"/>
    </xf>
    <xf numFmtId="177" fontId="9" fillId="5" borderId="16" xfId="1" applyNumberFormat="1" applyFont="1" applyFill="1" applyBorder="1" applyAlignment="1">
      <alignment horizontal="right" vertical="center"/>
    </xf>
    <xf numFmtId="177" fontId="9" fillId="2" borderId="17" xfId="1" applyNumberFormat="1" applyFont="1" applyFill="1" applyBorder="1" applyAlignment="1">
      <alignment horizontal="right" vertical="center"/>
    </xf>
    <xf numFmtId="0" fontId="7" fillId="4" borderId="0" xfId="0" applyFont="1" applyFill="1" applyAlignment="1">
      <alignment horizontal="center" vertical="center"/>
    </xf>
    <xf numFmtId="38" fontId="9" fillId="4" borderId="20" xfId="1" applyFont="1" applyFill="1" applyBorder="1" applyAlignment="1">
      <alignment horizontal="right" vertical="center"/>
    </xf>
    <xf numFmtId="177" fontId="7" fillId="0" borderId="24" xfId="1" applyNumberFormat="1" applyFont="1" applyBorder="1" applyAlignment="1">
      <alignment horizontal="right" vertical="center"/>
    </xf>
    <xf numFmtId="177" fontId="9" fillId="6" borderId="12" xfId="1" applyNumberFormat="1" applyFont="1" applyFill="1" applyBorder="1" applyAlignment="1">
      <alignment horizontal="right" vertical="center"/>
    </xf>
    <xf numFmtId="177" fontId="9" fillId="6" borderId="11" xfId="1" applyNumberFormat="1" applyFont="1" applyFill="1" applyBorder="1" applyAlignment="1">
      <alignment horizontal="right" vertical="center"/>
    </xf>
    <xf numFmtId="177" fontId="9" fillId="6" borderId="20" xfId="1" applyNumberFormat="1" applyFont="1" applyFill="1" applyBorder="1" applyAlignment="1">
      <alignment horizontal="right" vertical="center"/>
    </xf>
    <xf numFmtId="177" fontId="7" fillId="0" borderId="18" xfId="1" applyNumberFormat="1" applyFont="1" applyBorder="1" applyAlignment="1">
      <alignment horizontal="right" vertical="center"/>
    </xf>
    <xf numFmtId="177" fontId="7" fillId="0" borderId="26" xfId="1" applyNumberFormat="1" applyFont="1" applyBorder="1" applyAlignment="1">
      <alignment horizontal="right" vertical="center"/>
    </xf>
    <xf numFmtId="177" fontId="7" fillId="0" borderId="22" xfId="1" applyNumberFormat="1" applyFont="1" applyBorder="1" applyAlignment="1">
      <alignment horizontal="right" vertical="center"/>
    </xf>
    <xf numFmtId="0" fontId="7" fillId="5" borderId="30" xfId="0" applyFont="1" applyFill="1" applyBorder="1" applyAlignment="1">
      <alignment horizontal="center" vertical="center"/>
    </xf>
    <xf numFmtId="38" fontId="7" fillId="0" borderId="14" xfId="1" applyFont="1" applyFill="1" applyBorder="1" applyAlignment="1">
      <alignment horizontal="right"/>
    </xf>
    <xf numFmtId="177" fontId="9" fillId="0" borderId="17" xfId="1" applyNumberFormat="1" applyFont="1" applyFill="1" applyBorder="1" applyAlignment="1">
      <alignment horizontal="right" vertical="center"/>
    </xf>
    <xf numFmtId="177" fontId="9" fillId="2" borderId="31" xfId="1" applyNumberFormat="1" applyFont="1" applyFill="1" applyBorder="1" applyAlignment="1">
      <alignment horizontal="right" vertical="center"/>
    </xf>
    <xf numFmtId="177" fontId="9" fillId="0" borderId="34" xfId="1" applyNumberFormat="1" applyFont="1" applyBorder="1" applyAlignment="1">
      <alignment horizontal="right" vertical="center"/>
    </xf>
    <xf numFmtId="177" fontId="9" fillId="3" borderId="35" xfId="1" applyNumberFormat="1" applyFont="1" applyFill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38" fontId="7" fillId="0" borderId="36" xfId="1" applyFont="1" applyBorder="1" applyAlignment="1">
      <alignment horizontal="right"/>
    </xf>
    <xf numFmtId="176" fontId="9" fillId="2" borderId="17" xfId="1" applyNumberFormat="1" applyFont="1" applyFill="1" applyBorder="1" applyAlignment="1">
      <alignment horizontal="right" vertical="center"/>
    </xf>
    <xf numFmtId="176" fontId="7" fillId="4" borderId="33" xfId="0" applyNumberFormat="1" applyFont="1" applyFill="1" applyBorder="1" applyAlignment="1">
      <alignment horizontal="right" vertical="center"/>
    </xf>
    <xf numFmtId="176" fontId="9" fillId="0" borderId="34" xfId="0" applyNumberFormat="1" applyFont="1" applyBorder="1" applyAlignment="1">
      <alignment horizontal="right" vertical="center"/>
    </xf>
    <xf numFmtId="176" fontId="9" fillId="3" borderId="35" xfId="0" applyNumberFormat="1" applyFont="1" applyFill="1" applyBorder="1" applyAlignment="1">
      <alignment horizontal="right" vertical="center"/>
    </xf>
    <xf numFmtId="176" fontId="9" fillId="0" borderId="37" xfId="0" applyNumberFormat="1" applyFont="1" applyBorder="1" applyAlignment="1">
      <alignment horizontal="right" vertical="center"/>
    </xf>
    <xf numFmtId="176" fontId="9" fillId="7" borderId="38" xfId="0" applyNumberFormat="1" applyFont="1" applyFill="1" applyBorder="1" applyAlignment="1">
      <alignment horizontal="right" vertical="center"/>
    </xf>
    <xf numFmtId="177" fontId="7" fillId="0" borderId="12" xfId="1" applyNumberFormat="1" applyFont="1" applyBorder="1" applyAlignment="1">
      <alignment horizontal="right" vertical="center"/>
    </xf>
    <xf numFmtId="0" fontId="7" fillId="0" borderId="40" xfId="0" applyFont="1" applyBorder="1" applyAlignment="1">
      <alignment vertical="center"/>
    </xf>
    <xf numFmtId="177" fontId="9" fillId="0" borderId="24" xfId="1" applyNumberFormat="1" applyFont="1" applyBorder="1" applyAlignment="1">
      <alignment horizontal="right" vertical="center"/>
    </xf>
    <xf numFmtId="177" fontId="9" fillId="0" borderId="18" xfId="1" applyNumberFormat="1" applyFont="1" applyBorder="1" applyAlignment="1">
      <alignment horizontal="right" vertical="center"/>
    </xf>
    <xf numFmtId="177" fontId="9" fillId="5" borderId="26" xfId="1" applyNumberFormat="1" applyFont="1" applyFill="1" applyBorder="1" applyAlignment="1">
      <alignment horizontal="right" vertical="center"/>
    </xf>
    <xf numFmtId="177" fontId="9" fillId="5" borderId="22" xfId="1" applyNumberFormat="1" applyFont="1" applyFill="1" applyBorder="1" applyAlignment="1">
      <alignment horizontal="right" vertical="center"/>
    </xf>
    <xf numFmtId="0" fontId="7" fillId="0" borderId="41" xfId="0" applyFont="1" applyBorder="1" applyAlignment="1">
      <alignment vertical="top" wrapText="1"/>
    </xf>
    <xf numFmtId="0" fontId="7" fillId="0" borderId="26" xfId="0" applyFont="1" applyBorder="1" applyAlignment="1">
      <alignment vertical="center" wrapText="1" shrinkToFit="1"/>
    </xf>
    <xf numFmtId="0" fontId="7" fillId="0" borderId="40" xfId="0" applyFont="1" applyBorder="1" applyAlignment="1">
      <alignment vertical="center" wrapText="1" shrinkToFit="1"/>
    </xf>
    <xf numFmtId="0" fontId="7" fillId="0" borderId="26" xfId="0" applyFont="1" applyBorder="1" applyAlignment="1">
      <alignment vertical="top" wrapText="1" shrinkToFit="1"/>
    </xf>
    <xf numFmtId="0" fontId="7" fillId="0" borderId="12" xfId="0" applyFont="1" applyBorder="1" applyAlignment="1">
      <alignment vertical="top" wrapText="1"/>
    </xf>
    <xf numFmtId="0" fontId="7" fillId="0" borderId="23" xfId="0" applyFont="1" applyBorder="1" applyAlignment="1">
      <alignment horizontal="left" vertical="top" wrapText="1" shrinkToFit="1"/>
    </xf>
    <xf numFmtId="0" fontId="7" fillId="0" borderId="26" xfId="0" applyFont="1" applyBorder="1" applyAlignment="1">
      <alignment vertical="center" wrapText="1"/>
    </xf>
    <xf numFmtId="177" fontId="7" fillId="0" borderId="40" xfId="1" applyNumberFormat="1" applyFont="1" applyBorder="1" applyAlignment="1">
      <alignment horizontal="right" vertical="center"/>
    </xf>
    <xf numFmtId="177" fontId="9" fillId="4" borderId="55" xfId="1" applyNumberFormat="1" applyFont="1" applyFill="1" applyBorder="1" applyAlignment="1">
      <alignment horizontal="right" vertical="center"/>
    </xf>
    <xf numFmtId="0" fontId="7" fillId="0" borderId="13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38" fontId="10" fillId="0" borderId="26" xfId="1" applyFont="1" applyBorder="1" applyAlignment="1">
      <alignment horizontal="right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right"/>
    </xf>
    <xf numFmtId="0" fontId="7" fillId="0" borderId="3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wrapText="1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4" borderId="12" xfId="0" applyFont="1" applyFill="1" applyBorder="1" applyAlignment="1">
      <alignment horizontal="left" vertical="center" wrapText="1" shrinkToFit="1"/>
    </xf>
    <xf numFmtId="0" fontId="7" fillId="4" borderId="11" xfId="0" applyFont="1" applyFill="1" applyBorder="1" applyAlignment="1">
      <alignment horizontal="center" vertical="center" shrinkToFit="1"/>
    </xf>
    <xf numFmtId="0" fontId="7" fillId="4" borderId="12" xfId="0" applyFont="1" applyFill="1" applyBorder="1" applyAlignment="1">
      <alignment horizontal="center" vertical="center" shrinkToFit="1"/>
    </xf>
    <xf numFmtId="0" fontId="7" fillId="4" borderId="11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left" vertical="center" shrinkToFit="1"/>
    </xf>
    <xf numFmtId="0" fontId="9" fillId="5" borderId="15" xfId="0" applyFont="1" applyFill="1" applyBorder="1" applyAlignment="1">
      <alignment vertical="center"/>
    </xf>
    <xf numFmtId="49" fontId="9" fillId="4" borderId="13" xfId="0" applyNumberFormat="1" applyFont="1" applyFill="1" applyBorder="1" applyAlignment="1">
      <alignment horizontal="right" vertical="center"/>
    </xf>
    <xf numFmtId="0" fontId="10" fillId="0" borderId="24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40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6" borderId="11" xfId="0" applyFont="1" applyFill="1" applyBorder="1" applyAlignment="1">
      <alignment vertical="center"/>
    </xf>
    <xf numFmtId="0" fontId="9" fillId="6" borderId="25" xfId="0" applyFont="1" applyFill="1" applyBorder="1" applyAlignment="1">
      <alignment vertical="center"/>
    </xf>
    <xf numFmtId="0" fontId="7" fillId="0" borderId="18" xfId="0" applyFont="1" applyBorder="1" applyAlignment="1">
      <alignment horizontal="left" vertical="center" wrapText="1"/>
    </xf>
    <xf numFmtId="49" fontId="9" fillId="4" borderId="19" xfId="0" applyNumberFormat="1" applyFont="1" applyFill="1" applyBorder="1" applyAlignment="1">
      <alignment horizontal="right" vertical="center"/>
    </xf>
    <xf numFmtId="0" fontId="7" fillId="0" borderId="18" xfId="0" applyFont="1" applyBorder="1" applyAlignment="1">
      <alignment horizontal="left" vertical="center" wrapText="1" shrinkToFit="1"/>
    </xf>
    <xf numFmtId="0" fontId="7" fillId="0" borderId="19" xfId="0" applyFont="1" applyBorder="1" applyAlignment="1">
      <alignment horizontal="left" vertical="center" wrapText="1" shrinkToFit="1"/>
    </xf>
    <xf numFmtId="0" fontId="7" fillId="6" borderId="27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vertical="center"/>
    </xf>
    <xf numFmtId="0" fontId="9" fillId="5" borderId="25" xfId="0" applyFont="1" applyFill="1" applyBorder="1" applyAlignment="1">
      <alignment vertical="center"/>
    </xf>
    <xf numFmtId="0" fontId="9" fillId="0" borderId="32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9" fillId="0" borderId="33" xfId="0" applyFont="1" applyBorder="1" applyAlignment="1">
      <alignment horizontal="right" vertical="center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0" fontId="9" fillId="4" borderId="32" xfId="0" applyFont="1" applyFill="1" applyBorder="1" applyAlignment="1">
      <alignment horizontal="right" vertical="center" textRotation="91"/>
    </xf>
    <xf numFmtId="0" fontId="9" fillId="0" borderId="33" xfId="0" applyFont="1" applyBorder="1" applyAlignment="1">
      <alignment horizontal="right" vertical="center" shrinkToFit="1"/>
    </xf>
    <xf numFmtId="0" fontId="9" fillId="0" borderId="23" xfId="0" applyFont="1" applyBorder="1" applyAlignment="1">
      <alignment horizontal="right" vertical="center" shrinkToFit="1"/>
    </xf>
    <xf numFmtId="0" fontId="9" fillId="0" borderId="42" xfId="0" applyFont="1" applyBorder="1" applyAlignment="1">
      <alignment horizontal="center" vertical="center"/>
    </xf>
    <xf numFmtId="38" fontId="7" fillId="0" borderId="14" xfId="1" applyFont="1" applyBorder="1" applyAlignment="1">
      <alignment horizontal="right" shrinkToFit="1"/>
    </xf>
    <xf numFmtId="0" fontId="10" fillId="0" borderId="40" xfId="0" applyFont="1" applyBorder="1" applyAlignment="1">
      <alignment vertical="center" wrapText="1"/>
    </xf>
    <xf numFmtId="0" fontId="10" fillId="0" borderId="63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 shrinkToFit="1"/>
    </xf>
    <xf numFmtId="177" fontId="7" fillId="0" borderId="12" xfId="1" applyNumberFormat="1" applyFont="1" applyBorder="1" applyAlignment="1">
      <alignment horizontal="right" vertical="center"/>
    </xf>
    <xf numFmtId="177" fontId="7" fillId="0" borderId="40" xfId="1" applyNumberFormat="1" applyFont="1" applyBorder="1" applyAlignment="1">
      <alignment horizontal="right" vertical="center"/>
    </xf>
    <xf numFmtId="177" fontId="7" fillId="0" borderId="27" xfId="1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 shrinkToFit="1"/>
    </xf>
    <xf numFmtId="0" fontId="7" fillId="0" borderId="27" xfId="0" applyFont="1" applyBorder="1" applyAlignment="1">
      <alignment horizontal="left" vertical="center" shrinkToFit="1"/>
    </xf>
    <xf numFmtId="0" fontId="7" fillId="0" borderId="49" xfId="0" applyFont="1" applyBorder="1" applyAlignment="1">
      <alignment horizontal="center" vertical="center" textRotation="255"/>
    </xf>
    <xf numFmtId="0" fontId="7" fillId="0" borderId="50" xfId="0" applyFont="1" applyBorder="1" applyAlignment="1">
      <alignment horizontal="center" vertical="center" textRotation="255"/>
    </xf>
    <xf numFmtId="0" fontId="7" fillId="0" borderId="51" xfId="0" applyFont="1" applyBorder="1" applyAlignment="1">
      <alignment horizontal="center" vertical="center" textRotation="255"/>
    </xf>
    <xf numFmtId="0" fontId="7" fillId="0" borderId="41" xfId="0" applyFont="1" applyBorder="1" applyAlignment="1">
      <alignment horizontal="left" vertical="center" shrinkToFit="1"/>
    </xf>
    <xf numFmtId="0" fontId="7" fillId="0" borderId="26" xfId="0" applyFont="1" applyBorder="1" applyAlignment="1">
      <alignment horizontal="left" vertical="center" shrinkToFit="1"/>
    </xf>
    <xf numFmtId="38" fontId="7" fillId="0" borderId="52" xfId="1" applyFont="1" applyBorder="1" applyAlignment="1">
      <alignment horizontal="center" vertical="center"/>
    </xf>
    <xf numFmtId="38" fontId="7" fillId="0" borderId="53" xfId="1" applyFont="1" applyBorder="1" applyAlignment="1">
      <alignment horizontal="center" vertical="center"/>
    </xf>
    <xf numFmtId="177" fontId="7" fillId="0" borderId="55" xfId="1" applyNumberFormat="1" applyFont="1" applyBorder="1" applyAlignment="1">
      <alignment horizontal="right" vertical="center"/>
    </xf>
    <xf numFmtId="0" fontId="9" fillId="5" borderId="64" xfId="0" applyFont="1" applyFill="1" applyBorder="1" applyAlignment="1">
      <alignment horizontal="right" vertical="center"/>
    </xf>
    <xf numFmtId="0" fontId="9" fillId="5" borderId="65" xfId="0" applyFont="1" applyFill="1" applyBorder="1" applyAlignment="1">
      <alignment horizontal="right" vertical="center"/>
    </xf>
    <xf numFmtId="0" fontId="7" fillId="0" borderId="57" xfId="0" applyFont="1" applyBorder="1" applyAlignment="1">
      <alignment horizontal="left" vertical="center" shrinkToFit="1"/>
    </xf>
    <xf numFmtId="0" fontId="7" fillId="0" borderId="59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left" vertical="center" wrapText="1" shrinkToFit="1"/>
    </xf>
    <xf numFmtId="0" fontId="7" fillId="0" borderId="57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38" fontId="9" fillId="4" borderId="62" xfId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9" fillId="6" borderId="21" xfId="0" applyFont="1" applyFill="1" applyBorder="1" applyAlignment="1">
      <alignment horizontal="right" vertical="center"/>
    </xf>
    <xf numFmtId="0" fontId="9" fillId="6" borderId="19" xfId="0" applyFont="1" applyFill="1" applyBorder="1" applyAlignment="1">
      <alignment horizontal="right" vertical="center"/>
    </xf>
    <xf numFmtId="0" fontId="9" fillId="5" borderId="25" xfId="0" applyFont="1" applyFill="1" applyBorder="1" applyAlignment="1">
      <alignment horizontal="right" vertical="center"/>
    </xf>
    <xf numFmtId="0" fontId="9" fillId="5" borderId="13" xfId="0" applyFont="1" applyFill="1" applyBorder="1" applyAlignment="1">
      <alignment horizontal="right" vertical="center"/>
    </xf>
    <xf numFmtId="0" fontId="9" fillId="5" borderId="30" xfId="0" applyFont="1" applyFill="1" applyBorder="1" applyAlignment="1">
      <alignment horizontal="right" vertical="center"/>
    </xf>
    <xf numFmtId="0" fontId="9" fillId="5" borderId="60" xfId="0" applyFont="1" applyFill="1" applyBorder="1" applyAlignment="1">
      <alignment horizontal="right" vertical="center"/>
    </xf>
    <xf numFmtId="177" fontId="9" fillId="5" borderId="12" xfId="1" applyNumberFormat="1" applyFont="1" applyFill="1" applyBorder="1" applyAlignment="1">
      <alignment horizontal="right" vertical="center"/>
    </xf>
    <xf numFmtId="177" fontId="9" fillId="5" borderId="56" xfId="1" applyNumberFormat="1" applyFont="1" applyFill="1" applyBorder="1" applyAlignment="1">
      <alignment horizontal="right" vertical="center"/>
    </xf>
    <xf numFmtId="0" fontId="7" fillId="0" borderId="24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 wrapText="1" shrinkToFit="1"/>
    </xf>
    <xf numFmtId="0" fontId="7" fillId="0" borderId="26" xfId="0" applyFont="1" applyBorder="1" applyAlignment="1">
      <alignment horizontal="left" vertical="center" wrapText="1" shrinkToFit="1"/>
    </xf>
    <xf numFmtId="0" fontId="7" fillId="0" borderId="40" xfId="0" applyFont="1" applyBorder="1" applyAlignment="1">
      <alignment horizontal="left" vertical="center" wrapText="1" shrinkToFit="1"/>
    </xf>
    <xf numFmtId="0" fontId="7" fillId="0" borderId="12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7" fontId="9" fillId="4" borderId="55" xfId="1" applyNumberFormat="1" applyFont="1" applyFill="1" applyBorder="1" applyAlignment="1">
      <alignment horizontal="right" vertical="center"/>
    </xf>
    <xf numFmtId="177" fontId="9" fillId="4" borderId="29" xfId="1" applyNumberFormat="1" applyFont="1" applyFill="1" applyBorder="1" applyAlignment="1">
      <alignment horizontal="right" vertical="center"/>
    </xf>
    <xf numFmtId="38" fontId="7" fillId="0" borderId="71" xfId="1" applyFont="1" applyBorder="1" applyAlignment="1">
      <alignment horizontal="center" vertical="center"/>
    </xf>
    <xf numFmtId="38" fontId="7" fillId="0" borderId="61" xfId="1" applyFont="1" applyBorder="1" applyAlignment="1">
      <alignment horizontal="center" vertical="center"/>
    </xf>
    <xf numFmtId="38" fontId="7" fillId="0" borderId="70" xfId="1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9" fillId="5" borderId="15" xfId="0" applyFont="1" applyFill="1" applyBorder="1" applyAlignment="1">
      <alignment horizontal="right" vertical="center"/>
    </xf>
    <xf numFmtId="0" fontId="9" fillId="5" borderId="54" xfId="0" applyFont="1" applyFill="1" applyBorder="1" applyAlignment="1">
      <alignment horizontal="right" vertical="center"/>
    </xf>
    <xf numFmtId="0" fontId="7" fillId="0" borderId="55" xfId="0" applyFont="1" applyBorder="1" applyAlignment="1">
      <alignment horizontal="left" vertical="center" shrinkToFit="1"/>
    </xf>
    <xf numFmtId="0" fontId="7" fillId="0" borderId="56" xfId="0" applyFont="1" applyBorder="1" applyAlignment="1">
      <alignment horizontal="left" vertical="center" shrinkToFit="1"/>
    </xf>
    <xf numFmtId="0" fontId="7" fillId="0" borderId="5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49" fontId="7" fillId="4" borderId="57" xfId="0" applyNumberFormat="1" applyFont="1" applyFill="1" applyBorder="1" applyAlignment="1">
      <alignment horizontal="left" vertical="center"/>
    </xf>
    <xf numFmtId="49" fontId="7" fillId="4" borderId="29" xfId="0" applyNumberFormat="1" applyFont="1" applyFill="1" applyBorder="1" applyAlignment="1">
      <alignment horizontal="left" vertical="center"/>
    </xf>
    <xf numFmtId="49" fontId="9" fillId="4" borderId="59" xfId="0" applyNumberFormat="1" applyFont="1" applyFill="1" applyBorder="1" applyAlignment="1">
      <alignment horizontal="right" vertical="center"/>
    </xf>
    <xf numFmtId="49" fontId="9" fillId="4" borderId="60" xfId="0" applyNumberFormat="1" applyFont="1" applyFill="1" applyBorder="1" applyAlignment="1">
      <alignment horizontal="right" vertical="center"/>
    </xf>
    <xf numFmtId="177" fontId="9" fillId="4" borderId="56" xfId="1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7" fillId="0" borderId="26" xfId="0" applyNumberFormat="1" applyFont="1" applyBorder="1" applyAlignment="1">
      <alignment horizontal="right" vertical="center"/>
    </xf>
    <xf numFmtId="176" fontId="7" fillId="0" borderId="56" xfId="0" applyNumberFormat="1" applyFont="1" applyBorder="1" applyAlignment="1">
      <alignment horizontal="right" vertical="center"/>
    </xf>
    <xf numFmtId="176" fontId="7" fillId="0" borderId="12" xfId="0" applyNumberFormat="1" applyFont="1" applyBorder="1" applyAlignment="1">
      <alignment horizontal="right" vertical="center"/>
    </xf>
    <xf numFmtId="176" fontId="7" fillId="0" borderId="40" xfId="0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left" vertical="top" wrapText="1" shrinkToFit="1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 shrinkToFit="1"/>
    </xf>
    <xf numFmtId="0" fontId="7" fillId="0" borderId="56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textRotation="255" shrinkToFit="1"/>
    </xf>
    <xf numFmtId="176" fontId="7" fillId="0" borderId="11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176" fontId="7" fillId="0" borderId="41" xfId="0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7" fillId="0" borderId="66" xfId="0" applyFont="1" applyBorder="1" applyAlignment="1">
      <alignment horizontal="center" vertical="center" textRotation="255"/>
    </xf>
    <xf numFmtId="0" fontId="7" fillId="0" borderId="3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176" fontId="7" fillId="0" borderId="63" xfId="0" applyNumberFormat="1" applyFont="1" applyBorder="1" applyAlignment="1">
      <alignment horizontal="right" vertical="center"/>
    </xf>
    <xf numFmtId="176" fontId="7" fillId="0" borderId="41" xfId="0" applyNumberFormat="1" applyFont="1" applyBorder="1" applyAlignment="1">
      <alignment horizontal="right" vertical="center" shrinkToFit="1"/>
    </xf>
    <xf numFmtId="176" fontId="7" fillId="0" borderId="22" xfId="0" applyNumberFormat="1" applyFont="1" applyBorder="1" applyAlignment="1">
      <alignment horizontal="right" vertical="center" shrinkToFit="1"/>
    </xf>
    <xf numFmtId="0" fontId="7" fillId="0" borderId="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176" fontId="7" fillId="0" borderId="24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>
      <alignment horizontal="right" vertical="center"/>
    </xf>
    <xf numFmtId="176" fontId="7" fillId="0" borderId="24" xfId="0" applyNumberFormat="1" applyFont="1" applyBorder="1" applyAlignment="1">
      <alignment horizontal="right" vertical="center" wrapText="1"/>
    </xf>
    <xf numFmtId="176" fontId="7" fillId="0" borderId="6" xfId="0" applyNumberFormat="1" applyFont="1" applyBorder="1" applyAlignment="1">
      <alignment horizontal="right" vertical="center" wrapText="1"/>
    </xf>
    <xf numFmtId="176" fontId="7" fillId="0" borderId="24" xfId="0" applyNumberFormat="1" applyFont="1" applyBorder="1" applyAlignment="1">
      <alignment horizontal="right" vertical="center" shrinkToFit="1"/>
    </xf>
    <xf numFmtId="176" fontId="7" fillId="0" borderId="66" xfId="0" applyNumberFormat="1" applyFont="1" applyBorder="1" applyAlignment="1">
      <alignment horizontal="right" vertical="center" shrinkToFit="1"/>
    </xf>
    <xf numFmtId="0" fontId="7" fillId="0" borderId="4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176" fontId="7" fillId="0" borderId="41" xfId="0" applyNumberFormat="1" applyFont="1" applyBorder="1" applyAlignment="1">
      <alignment horizontal="right" vertical="center" wrapText="1"/>
    </xf>
    <xf numFmtId="176" fontId="7" fillId="0" borderId="26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0%20&#21830;&#26989;&#25391;&#33288;/220%20&#21830;&#26989;&#22243;&#20307;/221%20&#26465;&#20363;&#12539;&#35201;&#32177;/&#35201;&#32177;/01&#65294;&#35036;&#21161;&#35201;&#32178;/R4.4.1~/03&#27096;&#24335;/&#25351;&#23566;&#22243;&#20307;/02&#38750;&#35506;&#31246;&#22243;&#20307;&#29992;/&#27096;&#24335;&#31532;&#65301;&#21495;&#65293;&#65298;&#25351;&#12288;&#22793;&#26356;&#20107;&#26989;&#35336;&#30011;&#26360;(&#20013;&#23567;&#20225;&#26989;&#25351;&#23566;&#22243;&#20307;&#31561;&#12395;&#23550;&#12377;&#12427;&#35036;&#21161;&#20107;&#26989;&#29992;&#65289;&#12304;&#38750;&#35506;&#31246;&#22243;&#20307;&#29992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その１"/>
      <sheetName val="その２"/>
    </sheetNames>
    <sheetDataSet>
      <sheetData sheetId="0"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5"/>
  <sheetViews>
    <sheetView tabSelected="1" view="pageBreakPreview" zoomScale="50" zoomScaleNormal="70" zoomScaleSheetLayoutView="50" workbookViewId="0">
      <selection activeCell="K16" sqref="K16:K18"/>
    </sheetView>
  </sheetViews>
  <sheetFormatPr defaultColWidth="9" defaultRowHeight="19.2" x14ac:dyDescent="0.2"/>
  <cols>
    <col min="1" max="1" width="6.33203125" style="1" customWidth="1"/>
    <col min="2" max="2" width="35" style="1" customWidth="1"/>
    <col min="3" max="3" width="17" style="57" customWidth="1"/>
    <col min="4" max="4" width="19.21875" style="102" customWidth="1"/>
    <col min="5" max="5" width="43.77734375" style="1" customWidth="1"/>
    <col min="6" max="6" width="8.77734375" style="1" customWidth="1"/>
    <col min="7" max="8" width="22.33203125" style="1" customWidth="1"/>
    <col min="9" max="10" width="19.88671875" style="1" customWidth="1"/>
    <col min="11" max="11" width="27.33203125" style="1" customWidth="1"/>
    <col min="12" max="12" width="43.77734375" style="1" customWidth="1"/>
    <col min="13" max="13" width="8.77734375" style="1" customWidth="1"/>
    <col min="14" max="15" width="22.33203125" style="1" customWidth="1"/>
    <col min="16" max="17" width="19.88671875" style="1" customWidth="1"/>
    <col min="18" max="18" width="27.33203125" style="1" customWidth="1"/>
    <col min="19" max="16384" width="9" style="1"/>
  </cols>
  <sheetData>
    <row r="1" spans="1:18" ht="23.4" customHeight="1" x14ac:dyDescent="0.2">
      <c r="A1" s="112" t="s">
        <v>49</v>
      </c>
      <c r="B1" s="11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6" t="s">
        <v>32</v>
      </c>
    </row>
    <row r="2" spans="1:18" ht="30" customHeight="1" thickBot="1" x14ac:dyDescent="0.25">
      <c r="A2" s="194" t="s">
        <v>113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1:18" ht="24" customHeight="1" x14ac:dyDescent="0.55000000000000004">
      <c r="B3" s="2" t="s">
        <v>7</v>
      </c>
      <c r="C3" s="3" t="s">
        <v>9</v>
      </c>
      <c r="D3" s="1"/>
      <c r="K3" s="58"/>
      <c r="R3" s="58"/>
    </row>
    <row r="4" spans="1:18" ht="34.5" customHeight="1" thickBot="1" x14ac:dyDescent="0.6">
      <c r="B4" s="4" t="s">
        <v>8</v>
      </c>
      <c r="C4" s="5" t="s">
        <v>8</v>
      </c>
      <c r="D4" s="1"/>
      <c r="K4" s="58"/>
      <c r="R4" s="58"/>
    </row>
    <row r="5" spans="1:18" ht="24" customHeight="1" thickBot="1" x14ac:dyDescent="0.6">
      <c r="B5" s="6"/>
      <c r="C5" s="7"/>
      <c r="D5" s="1"/>
      <c r="K5" s="58"/>
      <c r="R5" s="58" t="s">
        <v>2</v>
      </c>
    </row>
    <row r="6" spans="1:18" ht="24.75" customHeight="1" x14ac:dyDescent="0.2">
      <c r="A6" s="176" t="s">
        <v>1</v>
      </c>
      <c r="B6" s="177"/>
      <c r="C6" s="177"/>
      <c r="D6" s="177"/>
      <c r="E6" s="181" t="s">
        <v>27</v>
      </c>
      <c r="F6" s="182"/>
      <c r="G6" s="187" t="s">
        <v>13</v>
      </c>
      <c r="H6" s="188"/>
      <c r="I6" s="188"/>
      <c r="J6" s="188"/>
      <c r="K6" s="189"/>
      <c r="L6" s="181" t="s">
        <v>27</v>
      </c>
      <c r="M6" s="182"/>
      <c r="N6" s="187" t="s">
        <v>73</v>
      </c>
      <c r="O6" s="188"/>
      <c r="P6" s="188"/>
      <c r="Q6" s="188"/>
      <c r="R6" s="189"/>
    </row>
    <row r="7" spans="1:18" ht="28.5" customHeight="1" x14ac:dyDescent="0.2">
      <c r="A7" s="178"/>
      <c r="B7" s="139"/>
      <c r="C7" s="139"/>
      <c r="D7" s="139"/>
      <c r="E7" s="183"/>
      <c r="F7" s="184"/>
      <c r="G7" s="139" t="s">
        <v>5</v>
      </c>
      <c r="H7" s="190" t="s">
        <v>47</v>
      </c>
      <c r="I7" s="139" t="s">
        <v>4</v>
      </c>
      <c r="J7" s="139"/>
      <c r="K7" s="192" t="s">
        <v>6</v>
      </c>
      <c r="L7" s="183"/>
      <c r="M7" s="184"/>
      <c r="N7" s="139" t="s">
        <v>5</v>
      </c>
      <c r="O7" s="190" t="s">
        <v>47</v>
      </c>
      <c r="P7" s="139" t="s">
        <v>4</v>
      </c>
      <c r="Q7" s="139"/>
      <c r="R7" s="192" t="s">
        <v>6</v>
      </c>
    </row>
    <row r="8" spans="1:18" ht="27.75" customHeight="1" thickBot="1" x14ac:dyDescent="0.25">
      <c r="A8" s="179"/>
      <c r="B8" s="180"/>
      <c r="C8" s="180"/>
      <c r="D8" s="180"/>
      <c r="E8" s="185"/>
      <c r="F8" s="186"/>
      <c r="G8" s="180"/>
      <c r="H8" s="191"/>
      <c r="I8" s="29" t="s">
        <v>0</v>
      </c>
      <c r="J8" s="60" t="s">
        <v>14</v>
      </c>
      <c r="K8" s="193"/>
      <c r="L8" s="185"/>
      <c r="M8" s="186"/>
      <c r="N8" s="180"/>
      <c r="O8" s="191"/>
      <c r="P8" s="29" t="s">
        <v>0</v>
      </c>
      <c r="Q8" s="60" t="s">
        <v>14</v>
      </c>
      <c r="R8" s="193"/>
    </row>
    <row r="9" spans="1:18" ht="52.5" customHeight="1" x14ac:dyDescent="0.2">
      <c r="A9" s="121" t="s">
        <v>51</v>
      </c>
      <c r="B9" s="124" t="s">
        <v>20</v>
      </c>
      <c r="C9" s="61" t="s">
        <v>23</v>
      </c>
      <c r="D9" s="62" t="s">
        <v>52</v>
      </c>
      <c r="E9" s="63" t="s">
        <v>92</v>
      </c>
      <c r="F9" s="59"/>
      <c r="G9" s="8"/>
      <c r="H9" s="8"/>
      <c r="I9" s="8"/>
      <c r="J9" s="8">
        <f>H9-I9</f>
        <v>0</v>
      </c>
      <c r="K9" s="126"/>
      <c r="L9" s="63" t="s">
        <v>92</v>
      </c>
      <c r="M9" s="59"/>
      <c r="N9" s="8"/>
      <c r="O9" s="8"/>
      <c r="P9" s="8"/>
      <c r="Q9" s="8">
        <f>O9-P9</f>
        <v>0</v>
      </c>
      <c r="R9" s="126"/>
    </row>
    <row r="10" spans="1:18" ht="52.5" customHeight="1" x14ac:dyDescent="0.2">
      <c r="A10" s="122"/>
      <c r="B10" s="125"/>
      <c r="C10" s="65" t="s">
        <v>24</v>
      </c>
      <c r="D10" s="66" t="s">
        <v>52</v>
      </c>
      <c r="E10" s="67" t="s">
        <v>93</v>
      </c>
      <c r="F10" s="68"/>
      <c r="G10" s="9"/>
      <c r="H10" s="9"/>
      <c r="I10" s="9"/>
      <c r="J10" s="9">
        <f>H10-I10</f>
        <v>0</v>
      </c>
      <c r="K10" s="127"/>
      <c r="L10" s="67" t="s">
        <v>93</v>
      </c>
      <c r="M10" s="68"/>
      <c r="N10" s="9"/>
      <c r="O10" s="9"/>
      <c r="P10" s="9"/>
      <c r="Q10" s="9">
        <f>O10-P10</f>
        <v>0</v>
      </c>
      <c r="R10" s="127"/>
    </row>
    <row r="11" spans="1:18" ht="52.5" customHeight="1" thickBot="1" x14ac:dyDescent="0.6">
      <c r="A11" s="122"/>
      <c r="B11" s="69" t="s">
        <v>36</v>
      </c>
      <c r="C11" s="70" t="s">
        <v>28</v>
      </c>
      <c r="D11" s="71" t="s">
        <v>29</v>
      </c>
      <c r="E11" s="72" t="s">
        <v>94</v>
      </c>
      <c r="F11" s="73"/>
      <c r="G11" s="10"/>
      <c r="H11" s="10"/>
      <c r="I11" s="10"/>
      <c r="J11" s="10">
        <f>H11-I11</f>
        <v>0</v>
      </c>
      <c r="K11" s="11" t="s">
        <v>86</v>
      </c>
      <c r="L11" s="72" t="s">
        <v>94</v>
      </c>
      <c r="M11" s="73"/>
      <c r="N11" s="10"/>
      <c r="O11" s="10"/>
      <c r="P11" s="10"/>
      <c r="Q11" s="10">
        <f>O11-P11</f>
        <v>0</v>
      </c>
      <c r="R11" s="11" t="s">
        <v>86</v>
      </c>
    </row>
    <row r="12" spans="1:18" ht="45" customHeight="1" thickBot="1" x14ac:dyDescent="0.25">
      <c r="A12" s="122"/>
      <c r="B12" s="74"/>
      <c r="C12" s="75"/>
      <c r="D12" s="75"/>
      <c r="E12" s="164" t="s">
        <v>53</v>
      </c>
      <c r="F12" s="165"/>
      <c r="G12" s="12">
        <f>SUM(G9:G11)</f>
        <v>0</v>
      </c>
      <c r="H12" s="12">
        <f>SUM(H9:H11)</f>
        <v>0</v>
      </c>
      <c r="I12" s="12">
        <f>SUM(I9:I11)</f>
        <v>0</v>
      </c>
      <c r="J12" s="12">
        <f>SUM(J9:J11)</f>
        <v>0</v>
      </c>
      <c r="K12" s="13">
        <f>ROUNDDOWN(MIN(J12*0.8,5000000),-3)</f>
        <v>0</v>
      </c>
      <c r="L12" s="164" t="s">
        <v>53</v>
      </c>
      <c r="M12" s="165"/>
      <c r="N12" s="12">
        <f>SUM(N9:N11)</f>
        <v>0</v>
      </c>
      <c r="O12" s="12">
        <f>SUM(O9:O11)</f>
        <v>0</v>
      </c>
      <c r="P12" s="12">
        <f>SUM(P9:P11)</f>
        <v>0</v>
      </c>
      <c r="Q12" s="12">
        <f>SUM(Q9:Q11)</f>
        <v>0</v>
      </c>
      <c r="R12" s="13">
        <f>ROUNDDOWN(MIN(Q12*0.8,5000000),-3)</f>
        <v>0</v>
      </c>
    </row>
    <row r="13" spans="1:18" s="14" customFormat="1" ht="29.25" customHeight="1" thickTop="1" thickBot="1" x14ac:dyDescent="0.6">
      <c r="A13" s="122"/>
      <c r="B13" s="166" t="s">
        <v>26</v>
      </c>
      <c r="C13" s="134" t="s">
        <v>54</v>
      </c>
      <c r="D13" s="168"/>
      <c r="E13" s="171" t="s">
        <v>95</v>
      </c>
      <c r="F13" s="173" t="s">
        <v>55</v>
      </c>
      <c r="G13" s="157"/>
      <c r="H13" s="157"/>
      <c r="I13" s="157"/>
      <c r="J13" s="157">
        <f>H13-I13</f>
        <v>0</v>
      </c>
      <c r="K13" s="11" t="s">
        <v>87</v>
      </c>
      <c r="L13" s="171" t="s">
        <v>95</v>
      </c>
      <c r="M13" s="173" t="s">
        <v>55</v>
      </c>
      <c r="N13" s="157"/>
      <c r="O13" s="157"/>
      <c r="P13" s="157"/>
      <c r="Q13" s="157">
        <f>O13-P13</f>
        <v>0</v>
      </c>
      <c r="R13" s="11" t="s">
        <v>87</v>
      </c>
    </row>
    <row r="14" spans="1:18" ht="44.25" customHeight="1" thickBot="1" x14ac:dyDescent="0.25">
      <c r="A14" s="122"/>
      <c r="B14" s="167"/>
      <c r="C14" s="169"/>
      <c r="D14" s="170"/>
      <c r="E14" s="172"/>
      <c r="F14" s="174"/>
      <c r="G14" s="175"/>
      <c r="H14" s="175"/>
      <c r="I14" s="175"/>
      <c r="J14" s="158"/>
      <c r="K14" s="13">
        <f>ROUNDDOWN(MIN(J13*0.8,1000000),-3)</f>
        <v>0</v>
      </c>
      <c r="L14" s="172"/>
      <c r="M14" s="174"/>
      <c r="N14" s="175"/>
      <c r="O14" s="175"/>
      <c r="P14" s="175"/>
      <c r="Q14" s="158"/>
      <c r="R14" s="13">
        <f>ROUNDDOWN(MIN(Q13*0.8,1000000),-3)</f>
        <v>0</v>
      </c>
    </row>
    <row r="15" spans="1:18" ht="51.75" customHeight="1" thickTop="1" x14ac:dyDescent="0.2">
      <c r="A15" s="122"/>
      <c r="B15" s="64" t="s">
        <v>56</v>
      </c>
      <c r="C15" s="70" t="s">
        <v>31</v>
      </c>
      <c r="D15" s="70" t="s">
        <v>30</v>
      </c>
      <c r="E15" s="72" t="s">
        <v>96</v>
      </c>
      <c r="F15" s="76" t="s">
        <v>58</v>
      </c>
      <c r="G15" s="52"/>
      <c r="H15" s="52"/>
      <c r="I15" s="52"/>
      <c r="J15" s="52">
        <f>H15-I15</f>
        <v>0</v>
      </c>
      <c r="K15" s="15">
        <f>ROUNDDOWN(J15*0.8,-3)</f>
        <v>0</v>
      </c>
      <c r="L15" s="72" t="s">
        <v>96</v>
      </c>
      <c r="M15" s="76" t="s">
        <v>57</v>
      </c>
      <c r="N15" s="52"/>
      <c r="O15" s="52"/>
      <c r="P15" s="52"/>
      <c r="Q15" s="52">
        <f>O15-P15</f>
        <v>0</v>
      </c>
      <c r="R15" s="15">
        <f>ROUNDDOWN(Q15*0.8,-3)</f>
        <v>0</v>
      </c>
    </row>
    <row r="16" spans="1:18" ht="51.75" customHeight="1" x14ac:dyDescent="0.2">
      <c r="A16" s="122"/>
      <c r="B16" s="149" t="s">
        <v>59</v>
      </c>
      <c r="C16" s="77" t="s">
        <v>18</v>
      </c>
      <c r="D16" s="77" t="s">
        <v>60</v>
      </c>
      <c r="E16" s="78"/>
      <c r="F16" s="79"/>
      <c r="G16" s="16"/>
      <c r="H16" s="16"/>
      <c r="I16" s="16"/>
      <c r="J16" s="16">
        <f>H16-I16</f>
        <v>0</v>
      </c>
      <c r="K16" s="159"/>
      <c r="L16" s="78"/>
      <c r="M16" s="79"/>
      <c r="N16" s="16"/>
      <c r="O16" s="16"/>
      <c r="P16" s="16"/>
      <c r="Q16" s="16">
        <f>O16-P16</f>
        <v>0</v>
      </c>
      <c r="R16" s="161"/>
    </row>
    <row r="17" spans="1:18" ht="51.75" customHeight="1" x14ac:dyDescent="0.2">
      <c r="A17" s="122"/>
      <c r="B17" s="150"/>
      <c r="C17" s="162" t="s">
        <v>19</v>
      </c>
      <c r="D17" s="80" t="s">
        <v>61</v>
      </c>
      <c r="E17" s="81" t="s">
        <v>97</v>
      </c>
      <c r="F17" s="82"/>
      <c r="G17" s="51"/>
      <c r="H17" s="51"/>
      <c r="I17" s="51"/>
      <c r="J17" s="51">
        <f>H17-I17</f>
        <v>0</v>
      </c>
      <c r="K17" s="127"/>
      <c r="L17" s="81" t="s">
        <v>97</v>
      </c>
      <c r="M17" s="82"/>
      <c r="N17" s="51"/>
      <c r="O17" s="51"/>
      <c r="P17" s="51"/>
      <c r="Q17" s="51">
        <f>O17-P17</f>
        <v>0</v>
      </c>
      <c r="R17" s="127"/>
    </row>
    <row r="18" spans="1:18" ht="51.75" customHeight="1" x14ac:dyDescent="0.2">
      <c r="A18" s="122"/>
      <c r="B18" s="150"/>
      <c r="C18" s="163"/>
      <c r="D18" s="65" t="s">
        <v>62</v>
      </c>
      <c r="E18" s="83" t="s">
        <v>98</v>
      </c>
      <c r="F18" s="84"/>
      <c r="G18" s="38"/>
      <c r="H18" s="38"/>
      <c r="I18" s="38"/>
      <c r="J18" s="38">
        <f>H18-I18</f>
        <v>0</v>
      </c>
      <c r="K18" s="160"/>
      <c r="L18" s="83" t="s">
        <v>98</v>
      </c>
      <c r="M18" s="84"/>
      <c r="N18" s="38"/>
      <c r="O18" s="38"/>
      <c r="P18" s="38"/>
      <c r="Q18" s="38">
        <f>O18-P18</f>
        <v>0</v>
      </c>
      <c r="R18" s="160"/>
    </row>
    <row r="19" spans="1:18" ht="36.75" customHeight="1" x14ac:dyDescent="0.2">
      <c r="A19" s="122"/>
      <c r="B19" s="151"/>
      <c r="C19" s="85"/>
      <c r="D19" s="86"/>
      <c r="E19" s="140" t="s">
        <v>63</v>
      </c>
      <c r="F19" s="141"/>
      <c r="G19" s="17">
        <f>SUM(G16:G18)</f>
        <v>0</v>
      </c>
      <c r="H19" s="17">
        <f>SUM(H16:H18)</f>
        <v>0</v>
      </c>
      <c r="I19" s="17">
        <f>SUM(I16:I18)</f>
        <v>0</v>
      </c>
      <c r="J19" s="18">
        <f>SUM(J16:J18)</f>
        <v>0</v>
      </c>
      <c r="K19" s="19">
        <f>ROUNDDOWN(SUM(J16,J17,J18)*0.8,-3)</f>
        <v>0</v>
      </c>
      <c r="L19" s="140" t="s">
        <v>63</v>
      </c>
      <c r="M19" s="141"/>
      <c r="N19" s="17">
        <f>SUM(N16:N18)</f>
        <v>0</v>
      </c>
      <c r="O19" s="17">
        <f>SUM(O16:O18)</f>
        <v>0</v>
      </c>
      <c r="P19" s="17">
        <f>SUM(P16:P18)</f>
        <v>0</v>
      </c>
      <c r="Q19" s="18">
        <f>SUM(Q16:Q18)</f>
        <v>0</v>
      </c>
      <c r="R19" s="19">
        <f>ROUNDDOWN(SUM(Q16,Q17,Q18)*0.8,-3)</f>
        <v>0</v>
      </c>
    </row>
    <row r="20" spans="1:18" ht="52.5" customHeight="1" x14ac:dyDescent="0.2">
      <c r="A20" s="122"/>
      <c r="B20" s="148" t="s">
        <v>64</v>
      </c>
      <c r="C20" s="148"/>
      <c r="D20" s="148"/>
      <c r="E20" s="87" t="s">
        <v>99</v>
      </c>
      <c r="F20" s="88" t="s">
        <v>65</v>
      </c>
      <c r="G20" s="40"/>
      <c r="H20" s="40"/>
      <c r="I20" s="40"/>
      <c r="J20" s="41">
        <f>H20-I20</f>
        <v>0</v>
      </c>
      <c r="K20" s="15">
        <f>ROUNDDOWN(J20*0.8,-3)</f>
        <v>0</v>
      </c>
      <c r="L20" s="87" t="s">
        <v>99</v>
      </c>
      <c r="M20" s="88" t="s">
        <v>65</v>
      </c>
      <c r="N20" s="40"/>
      <c r="O20" s="40"/>
      <c r="P20" s="40"/>
      <c r="Q20" s="41">
        <f>O20-P20</f>
        <v>0</v>
      </c>
      <c r="R20" s="15">
        <f>ROUNDDOWN(Q20*0.8,-3)</f>
        <v>0</v>
      </c>
    </row>
    <row r="21" spans="1:18" ht="52.5" customHeight="1" x14ac:dyDescent="0.2">
      <c r="A21" s="122"/>
      <c r="B21" s="152" t="s">
        <v>104</v>
      </c>
      <c r="C21" s="155" t="s">
        <v>21</v>
      </c>
      <c r="D21" s="156"/>
      <c r="E21" s="67" t="s">
        <v>100</v>
      </c>
      <c r="F21" s="55"/>
      <c r="G21" s="21"/>
      <c r="H21" s="21"/>
      <c r="I21" s="21"/>
      <c r="J21" s="22">
        <f>H21-I21</f>
        <v>0</v>
      </c>
      <c r="K21" s="137"/>
      <c r="L21" s="67" t="s">
        <v>100</v>
      </c>
      <c r="M21" s="55"/>
      <c r="N21" s="21"/>
      <c r="O21" s="21"/>
      <c r="P21" s="21"/>
      <c r="Q21" s="22">
        <f>O21-P21</f>
        <v>0</v>
      </c>
      <c r="R21" s="137"/>
    </row>
    <row r="22" spans="1:18" ht="52.5" customHeight="1" x14ac:dyDescent="0.2">
      <c r="A22" s="122"/>
      <c r="B22" s="153"/>
      <c r="C22" s="138" t="s">
        <v>22</v>
      </c>
      <c r="D22" s="139"/>
      <c r="E22" s="89" t="s">
        <v>101</v>
      </c>
      <c r="F22" s="90"/>
      <c r="G22" s="16"/>
      <c r="H22" s="16"/>
      <c r="I22" s="16"/>
      <c r="J22" s="20">
        <f>H22-I22</f>
        <v>0</v>
      </c>
      <c r="K22" s="137"/>
      <c r="L22" s="89" t="s">
        <v>101</v>
      </c>
      <c r="M22" s="90"/>
      <c r="N22" s="16"/>
      <c r="O22" s="16"/>
      <c r="P22" s="16"/>
      <c r="Q22" s="20">
        <f>O22-P22</f>
        <v>0</v>
      </c>
      <c r="R22" s="137"/>
    </row>
    <row r="23" spans="1:18" ht="36.75" customHeight="1" x14ac:dyDescent="0.2">
      <c r="A23" s="122"/>
      <c r="B23" s="154"/>
      <c r="C23" s="91"/>
      <c r="D23" s="92"/>
      <c r="E23" s="140" t="s">
        <v>25</v>
      </c>
      <c r="F23" s="141"/>
      <c r="G23" s="17">
        <f>SUM(G21:G22)</f>
        <v>0</v>
      </c>
      <c r="H23" s="17">
        <f>SUM(H21:H22)</f>
        <v>0</v>
      </c>
      <c r="I23" s="17">
        <f>SUM(I21:I22)</f>
        <v>0</v>
      </c>
      <c r="J23" s="18">
        <f>SUM(J21:J22)</f>
        <v>0</v>
      </c>
      <c r="K23" s="19">
        <f>ROUNDDOWN(J23*0.8,-3)</f>
        <v>0</v>
      </c>
      <c r="L23" s="140" t="s">
        <v>25</v>
      </c>
      <c r="M23" s="141"/>
      <c r="N23" s="17">
        <f>SUM(N21:N22)</f>
        <v>0</v>
      </c>
      <c r="O23" s="17">
        <f>SUM(O21:O22)</f>
        <v>0</v>
      </c>
      <c r="P23" s="17">
        <f>SUM(P21:P22)</f>
        <v>0</v>
      </c>
      <c r="Q23" s="18">
        <f>SUM(Q21:Q22)</f>
        <v>0</v>
      </c>
      <c r="R23" s="19">
        <f>ROUNDDOWN(Q23*0.8,-3)</f>
        <v>0</v>
      </c>
    </row>
    <row r="24" spans="1:18" ht="29.25" customHeight="1" thickBot="1" x14ac:dyDescent="0.6">
      <c r="A24" s="122"/>
      <c r="B24" s="93"/>
      <c r="C24" s="94"/>
      <c r="D24" s="94"/>
      <c r="E24" s="142" t="s">
        <v>66</v>
      </c>
      <c r="F24" s="143"/>
      <c r="G24" s="146">
        <f>SUM(G15,G19,G20,G23)</f>
        <v>0</v>
      </c>
      <c r="H24" s="146">
        <f>SUM(H15,H19,H20,H23)</f>
        <v>0</v>
      </c>
      <c r="I24" s="146">
        <f>SUM(I15,I19,I20,I23)</f>
        <v>0</v>
      </c>
      <c r="J24" s="146">
        <f>SUM(J15,J19,J20,J23)</f>
        <v>0</v>
      </c>
      <c r="K24" s="11" t="s">
        <v>88</v>
      </c>
      <c r="L24" s="142" t="s">
        <v>66</v>
      </c>
      <c r="M24" s="143"/>
      <c r="N24" s="146">
        <f>SUM(N15,N19,N20,N23)</f>
        <v>0</v>
      </c>
      <c r="O24" s="146">
        <f>SUM(O15,O19,O20,O23)</f>
        <v>0</v>
      </c>
      <c r="P24" s="146">
        <f>SUM(P15,P19,P20,P23)</f>
        <v>0</v>
      </c>
      <c r="Q24" s="146">
        <f>SUM(Q15,Q19,Q20,Q23)</f>
        <v>0</v>
      </c>
      <c r="R24" s="11" t="s">
        <v>88</v>
      </c>
    </row>
    <row r="25" spans="1:18" ht="44.25" customHeight="1" thickBot="1" x14ac:dyDescent="0.25">
      <c r="A25" s="122"/>
      <c r="B25" s="95"/>
      <c r="C25" s="96"/>
      <c r="D25" s="23"/>
      <c r="E25" s="144"/>
      <c r="F25" s="145"/>
      <c r="G25" s="147"/>
      <c r="H25" s="147"/>
      <c r="I25" s="147"/>
      <c r="J25" s="147"/>
      <c r="K25" s="13">
        <f>ROUNDDOWN(MIN(K15+K19+K20+K23,10000000),-3)</f>
        <v>0</v>
      </c>
      <c r="L25" s="144"/>
      <c r="M25" s="145"/>
      <c r="N25" s="147"/>
      <c r="O25" s="147"/>
      <c r="P25" s="147"/>
      <c r="Q25" s="147"/>
      <c r="R25" s="13">
        <f>ROUNDDOWN(MIN(R15+R19+R20+R23,10000000),-3)</f>
        <v>0</v>
      </c>
    </row>
    <row r="26" spans="1:18" ht="30" customHeight="1" thickTop="1" thickBot="1" x14ac:dyDescent="0.6">
      <c r="A26" s="122"/>
      <c r="B26" s="133" t="s">
        <v>105</v>
      </c>
      <c r="C26" s="134" t="s">
        <v>12</v>
      </c>
      <c r="D26" s="132"/>
      <c r="E26" s="131" t="s">
        <v>102</v>
      </c>
      <c r="F26" s="132"/>
      <c r="G26" s="128"/>
      <c r="H26" s="128"/>
      <c r="I26" s="128"/>
      <c r="J26" s="128">
        <f>H26-I26</f>
        <v>0</v>
      </c>
      <c r="K26" s="24" t="s">
        <v>87</v>
      </c>
      <c r="L26" s="131" t="s">
        <v>102</v>
      </c>
      <c r="M26" s="132"/>
      <c r="N26" s="128"/>
      <c r="O26" s="128"/>
      <c r="P26" s="128"/>
      <c r="Q26" s="128">
        <f>O26-P26</f>
        <v>0</v>
      </c>
      <c r="R26" s="24" t="s">
        <v>87</v>
      </c>
    </row>
    <row r="27" spans="1:18" ht="36.75" customHeight="1" thickBot="1" x14ac:dyDescent="0.25">
      <c r="A27" s="122"/>
      <c r="B27" s="125"/>
      <c r="C27" s="135"/>
      <c r="D27" s="115"/>
      <c r="E27" s="120"/>
      <c r="F27" s="115"/>
      <c r="G27" s="117"/>
      <c r="H27" s="117"/>
      <c r="I27" s="117"/>
      <c r="J27" s="118"/>
      <c r="K27" s="25">
        <f>ROUNDDOWN(MIN(J26*0.8,1000000),-3)</f>
        <v>0</v>
      </c>
      <c r="L27" s="120"/>
      <c r="M27" s="115"/>
      <c r="N27" s="117"/>
      <c r="O27" s="117"/>
      <c r="P27" s="117"/>
      <c r="Q27" s="118"/>
      <c r="R27" s="25">
        <f>ROUNDDOWN(MIN(Q26*0.8,1000000),-3)</f>
        <v>0</v>
      </c>
    </row>
    <row r="28" spans="1:18" ht="30" customHeight="1" thickBot="1" x14ac:dyDescent="0.6">
      <c r="A28" s="122"/>
      <c r="B28" s="125"/>
      <c r="C28" s="136" t="s">
        <v>17</v>
      </c>
      <c r="D28" s="114"/>
      <c r="E28" s="119" t="s">
        <v>103</v>
      </c>
      <c r="F28" s="114"/>
      <c r="G28" s="116"/>
      <c r="H28" s="116"/>
      <c r="I28" s="116"/>
      <c r="J28" s="116">
        <f>H28-I28</f>
        <v>0</v>
      </c>
      <c r="K28" s="24" t="s">
        <v>87</v>
      </c>
      <c r="L28" s="119" t="s">
        <v>103</v>
      </c>
      <c r="M28" s="114"/>
      <c r="N28" s="116"/>
      <c r="O28" s="116"/>
      <c r="P28" s="116"/>
      <c r="Q28" s="116">
        <f>O28-P28</f>
        <v>0</v>
      </c>
      <c r="R28" s="24" t="s">
        <v>87</v>
      </c>
    </row>
    <row r="29" spans="1:18" ht="36.75" customHeight="1" thickBot="1" x14ac:dyDescent="0.25">
      <c r="A29" s="122"/>
      <c r="B29" s="125"/>
      <c r="C29" s="135"/>
      <c r="D29" s="115"/>
      <c r="E29" s="120"/>
      <c r="F29" s="115"/>
      <c r="G29" s="117"/>
      <c r="H29" s="117"/>
      <c r="I29" s="117"/>
      <c r="J29" s="118"/>
      <c r="K29" s="25">
        <f>ROUNDDOWN(MIN(J28*0.8,1000000),-3)</f>
        <v>0</v>
      </c>
      <c r="L29" s="120"/>
      <c r="M29" s="115"/>
      <c r="N29" s="117"/>
      <c r="O29" s="117"/>
      <c r="P29" s="117"/>
      <c r="Q29" s="118"/>
      <c r="R29" s="25">
        <f>ROUNDDOWN(MIN(Q28*0.8,1000000),-3)</f>
        <v>0</v>
      </c>
    </row>
    <row r="30" spans="1:18" ht="36.75" customHeight="1" thickBot="1" x14ac:dyDescent="0.25">
      <c r="A30" s="122"/>
      <c r="B30" s="125"/>
      <c r="C30" s="97"/>
      <c r="D30" s="98"/>
      <c r="E30" s="129" t="s">
        <v>67</v>
      </c>
      <c r="F30" s="130"/>
      <c r="G30" s="42">
        <f>SUM(G26:G29)</f>
        <v>0</v>
      </c>
      <c r="H30" s="42">
        <f>SUM(H26:H29)</f>
        <v>0</v>
      </c>
      <c r="I30" s="42">
        <f>SUM(I26:I29)</f>
        <v>0</v>
      </c>
      <c r="J30" s="43">
        <f>SUM(J26:J29)</f>
        <v>0</v>
      </c>
      <c r="K30" s="26">
        <f>K27+K29</f>
        <v>0</v>
      </c>
      <c r="L30" s="129" t="s">
        <v>67</v>
      </c>
      <c r="M30" s="130"/>
      <c r="N30" s="42">
        <f>SUM(N26:N29)</f>
        <v>0</v>
      </c>
      <c r="O30" s="42">
        <f>SUM(O26:O29)</f>
        <v>0</v>
      </c>
      <c r="P30" s="42">
        <f>SUM(P26:P29)</f>
        <v>0</v>
      </c>
      <c r="Q30" s="43">
        <f>SUM(Q26:Q29)</f>
        <v>0</v>
      </c>
      <c r="R30" s="26">
        <f>R27+R29</f>
        <v>0</v>
      </c>
    </row>
    <row r="31" spans="1:18" ht="52.5" customHeight="1" thickBot="1" x14ac:dyDescent="0.25">
      <c r="A31" s="123"/>
      <c r="B31" s="99" t="s">
        <v>35</v>
      </c>
      <c r="C31" s="100"/>
      <c r="D31" s="100"/>
      <c r="E31" s="100"/>
      <c r="F31" s="101" t="s">
        <v>41</v>
      </c>
      <c r="G31" s="27">
        <f>G12+G13+G24+G30</f>
        <v>0</v>
      </c>
      <c r="H31" s="27">
        <f>H12+H13+H24+H30</f>
        <v>0</v>
      </c>
      <c r="I31" s="27">
        <f>I12+I13+I24+I30</f>
        <v>0</v>
      </c>
      <c r="J31" s="27">
        <f>J12+J13+J24+J30</f>
        <v>0</v>
      </c>
      <c r="K31" s="28">
        <f>K12+K14+K25+K30</f>
        <v>0</v>
      </c>
      <c r="L31" s="100"/>
      <c r="M31" s="101" t="s">
        <v>41</v>
      </c>
      <c r="N31" s="27">
        <f>N12+N13+N24+N30</f>
        <v>0</v>
      </c>
      <c r="O31" s="27">
        <f>O12+O13+O24+O30</f>
        <v>0</v>
      </c>
      <c r="P31" s="27">
        <f>P12+P13+P24+P30</f>
        <v>0</v>
      </c>
      <c r="Q31" s="27">
        <f>Q12+Q13+Q24+Q30</f>
        <v>0</v>
      </c>
      <c r="R31" s="28">
        <f>R12+R14+R25+R30</f>
        <v>0</v>
      </c>
    </row>
    <row r="32" spans="1:18" ht="14.25" customHeight="1" x14ac:dyDescent="0.2"/>
    <row r="33" spans="1:4" ht="24" customHeight="1" x14ac:dyDescent="0.2">
      <c r="A33" s="112" t="s">
        <v>10</v>
      </c>
      <c r="B33" s="112"/>
      <c r="C33" s="1"/>
      <c r="D33" s="1"/>
    </row>
    <row r="34" spans="1:4" ht="24" customHeight="1" x14ac:dyDescent="0.2">
      <c r="B34" s="54" t="s">
        <v>11</v>
      </c>
      <c r="C34" s="1"/>
      <c r="D34" s="1"/>
    </row>
    <row r="35" spans="1:4" ht="24" customHeight="1" x14ac:dyDescent="0.2">
      <c r="B35" s="113" t="s">
        <v>16</v>
      </c>
      <c r="C35" s="113"/>
      <c r="D35" s="113"/>
    </row>
  </sheetData>
  <mergeCells count="90">
    <mergeCell ref="N6:R6"/>
    <mergeCell ref="G7:G8"/>
    <mergeCell ref="H7:H8"/>
    <mergeCell ref="I7:J7"/>
    <mergeCell ref="K7:K8"/>
    <mergeCell ref="N7:N8"/>
    <mergeCell ref="O7:O8"/>
    <mergeCell ref="P7:Q7"/>
    <mergeCell ref="R7:R8"/>
    <mergeCell ref="A1:B1"/>
    <mergeCell ref="A6:D8"/>
    <mergeCell ref="E6:F8"/>
    <mergeCell ref="G6:K6"/>
    <mergeCell ref="L6:M8"/>
    <mergeCell ref="A2:R2"/>
    <mergeCell ref="R9:R10"/>
    <mergeCell ref="E12:F12"/>
    <mergeCell ref="L12:M12"/>
    <mergeCell ref="B13:B14"/>
    <mergeCell ref="C13:D14"/>
    <mergeCell ref="E13:E14"/>
    <mergeCell ref="F13:F14"/>
    <mergeCell ref="G13:G14"/>
    <mergeCell ref="H13:H14"/>
    <mergeCell ref="I13:I14"/>
    <mergeCell ref="J13:J14"/>
    <mergeCell ref="L13:L14"/>
    <mergeCell ref="M13:M14"/>
    <mergeCell ref="N13:N14"/>
    <mergeCell ref="O13:O14"/>
    <mergeCell ref="P13:P14"/>
    <mergeCell ref="Q13:Q14"/>
    <mergeCell ref="K16:K18"/>
    <mergeCell ref="R16:R18"/>
    <mergeCell ref="C17:C18"/>
    <mergeCell ref="E19:F19"/>
    <mergeCell ref="L19:M19"/>
    <mergeCell ref="B20:D20"/>
    <mergeCell ref="B16:B19"/>
    <mergeCell ref="B21:B23"/>
    <mergeCell ref="C21:D21"/>
    <mergeCell ref="K21:K22"/>
    <mergeCell ref="G26:G27"/>
    <mergeCell ref="C28:D29"/>
    <mergeCell ref="R21:R22"/>
    <mergeCell ref="C22:D22"/>
    <mergeCell ref="E23:F23"/>
    <mergeCell ref="L23:M23"/>
    <mergeCell ref="E24:F25"/>
    <mergeCell ref="G24:G25"/>
    <mergeCell ref="H24:H25"/>
    <mergeCell ref="I24:I25"/>
    <mergeCell ref="J24:J25"/>
    <mergeCell ref="L24:M25"/>
    <mergeCell ref="N24:N25"/>
    <mergeCell ref="O24:O25"/>
    <mergeCell ref="P24:P25"/>
    <mergeCell ref="Q24:Q25"/>
    <mergeCell ref="Q28:Q29"/>
    <mergeCell ref="E30:F30"/>
    <mergeCell ref="L30:M30"/>
    <mergeCell ref="P26:P27"/>
    <mergeCell ref="Q26:Q27"/>
    <mergeCell ref="E28:E29"/>
    <mergeCell ref="F28:F29"/>
    <mergeCell ref="G28:G29"/>
    <mergeCell ref="H28:H29"/>
    <mergeCell ref="P28:P29"/>
    <mergeCell ref="H26:H27"/>
    <mergeCell ref="I26:I27"/>
    <mergeCell ref="J26:J27"/>
    <mergeCell ref="L26:L27"/>
    <mergeCell ref="M26:M27"/>
    <mergeCell ref="E26:E27"/>
    <mergeCell ref="A33:B33"/>
    <mergeCell ref="B35:D35"/>
    <mergeCell ref="M28:M29"/>
    <mergeCell ref="N28:N29"/>
    <mergeCell ref="O28:O29"/>
    <mergeCell ref="I28:I29"/>
    <mergeCell ref="J28:J29"/>
    <mergeCell ref="L28:L29"/>
    <mergeCell ref="A9:A31"/>
    <mergeCell ref="B9:B10"/>
    <mergeCell ref="K9:K10"/>
    <mergeCell ref="N26:N27"/>
    <mergeCell ref="O26:O27"/>
    <mergeCell ref="B26:B30"/>
    <mergeCell ref="C26:D27"/>
    <mergeCell ref="F26:F27"/>
  </mergeCells>
  <phoneticPr fontId="2"/>
  <pageMargins left="0.35433070866141736" right="0.27559055118110237" top="0.39370078740157483" bottom="0.19685039370078741" header="0.51181102362204722" footer="0.51181102362204722"/>
  <pageSetup paperSize="9" scale="35" orientation="landscape" r:id="rId1"/>
  <headerFooter alignWithMargins="0"/>
  <colBreaks count="1" manualBreakCount="1">
    <brk id="18" max="34" man="1"/>
  </colBreaks>
  <ignoredErrors>
    <ignoredError sqref="E14:F14 M13:M14 E19:F19 F15 L19:M19 M15 F16 M16 F13 F17 F18 F20 M17:M18 M20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9"/>
  <sheetViews>
    <sheetView view="pageBreakPreview" topLeftCell="C13" zoomScale="50" zoomScaleNormal="70" zoomScaleSheetLayoutView="50" workbookViewId="0">
      <selection activeCell="J14" sqref="J14:J15"/>
    </sheetView>
  </sheetViews>
  <sheetFormatPr defaultColWidth="9" defaultRowHeight="19.2" x14ac:dyDescent="0.2"/>
  <cols>
    <col min="1" max="1" width="6.88671875" style="1" customWidth="1"/>
    <col min="2" max="2" width="34.109375" style="1" customWidth="1"/>
    <col min="3" max="3" width="73.21875" style="1" customWidth="1"/>
    <col min="4" max="7" width="20" style="1" customWidth="1"/>
    <col min="8" max="8" width="29.88671875" style="1" customWidth="1"/>
    <col min="9" max="9" width="73.21875" style="1" customWidth="1"/>
    <col min="10" max="13" width="20" style="1" customWidth="1"/>
    <col min="14" max="14" width="29.88671875" style="1" customWidth="1"/>
    <col min="15" max="16384" width="9" style="1"/>
  </cols>
  <sheetData>
    <row r="1" spans="1:14" ht="24" customHeight="1" x14ac:dyDescent="0.2">
      <c r="A1" s="54" t="s">
        <v>74</v>
      </c>
      <c r="B1" s="54"/>
      <c r="C1" s="102"/>
      <c r="D1" s="104"/>
      <c r="E1" s="104"/>
      <c r="F1" s="104"/>
      <c r="G1" s="104"/>
      <c r="I1" s="102"/>
      <c r="J1" s="104"/>
      <c r="K1" s="104"/>
      <c r="L1" s="104"/>
      <c r="M1" s="104"/>
      <c r="N1" s="6" t="s">
        <v>46</v>
      </c>
    </row>
    <row r="2" spans="1:14" ht="30" customHeight="1" x14ac:dyDescent="0.2">
      <c r="A2" s="194" t="s">
        <v>114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</row>
    <row r="3" spans="1:14" ht="24" customHeight="1" thickBot="1" x14ac:dyDescent="0.6">
      <c r="C3" s="57"/>
      <c r="D3" s="57"/>
      <c r="E3" s="57"/>
      <c r="F3" s="57"/>
      <c r="G3" s="57"/>
      <c r="H3" s="58"/>
      <c r="I3" s="57"/>
      <c r="J3" s="57"/>
      <c r="K3" s="57"/>
      <c r="L3" s="57"/>
      <c r="M3" s="57"/>
      <c r="N3" s="58" t="s">
        <v>2</v>
      </c>
    </row>
    <row r="4" spans="1:14" ht="24" customHeight="1" x14ac:dyDescent="0.2">
      <c r="A4" s="176" t="s">
        <v>3</v>
      </c>
      <c r="B4" s="177"/>
      <c r="C4" s="177" t="s">
        <v>27</v>
      </c>
      <c r="D4" s="177" t="s">
        <v>15</v>
      </c>
      <c r="E4" s="177"/>
      <c r="F4" s="177"/>
      <c r="G4" s="177"/>
      <c r="H4" s="236"/>
      <c r="I4" s="177" t="s">
        <v>27</v>
      </c>
      <c r="J4" s="177" t="s">
        <v>50</v>
      </c>
      <c r="K4" s="177"/>
      <c r="L4" s="177"/>
      <c r="M4" s="177"/>
      <c r="N4" s="236"/>
    </row>
    <row r="5" spans="1:14" ht="24" customHeight="1" x14ac:dyDescent="0.2">
      <c r="A5" s="178"/>
      <c r="B5" s="139"/>
      <c r="C5" s="139"/>
      <c r="D5" s="139" t="s">
        <v>5</v>
      </c>
      <c r="E5" s="190" t="s">
        <v>47</v>
      </c>
      <c r="F5" s="139" t="s">
        <v>4</v>
      </c>
      <c r="G5" s="139"/>
      <c r="H5" s="192" t="s">
        <v>6</v>
      </c>
      <c r="I5" s="139"/>
      <c r="J5" s="139" t="s">
        <v>5</v>
      </c>
      <c r="K5" s="190" t="s">
        <v>47</v>
      </c>
      <c r="L5" s="139" t="s">
        <v>4</v>
      </c>
      <c r="M5" s="139"/>
      <c r="N5" s="192" t="s">
        <v>6</v>
      </c>
    </row>
    <row r="6" spans="1:14" ht="24" customHeight="1" thickBot="1" x14ac:dyDescent="0.25">
      <c r="A6" s="179"/>
      <c r="B6" s="180"/>
      <c r="C6" s="180"/>
      <c r="D6" s="180"/>
      <c r="E6" s="191"/>
      <c r="F6" s="29" t="s">
        <v>0</v>
      </c>
      <c r="G6" s="30" t="s">
        <v>14</v>
      </c>
      <c r="H6" s="193"/>
      <c r="I6" s="180"/>
      <c r="J6" s="180"/>
      <c r="K6" s="191"/>
      <c r="L6" s="29" t="s">
        <v>0</v>
      </c>
      <c r="M6" s="30" t="s">
        <v>14</v>
      </c>
      <c r="N6" s="193"/>
    </row>
    <row r="7" spans="1:14" ht="60" customHeight="1" thickBot="1" x14ac:dyDescent="0.6">
      <c r="A7" s="121" t="s">
        <v>33</v>
      </c>
      <c r="B7" s="232" t="s">
        <v>106</v>
      </c>
      <c r="C7" s="44" t="s">
        <v>75</v>
      </c>
      <c r="D7" s="211"/>
      <c r="E7" s="234"/>
      <c r="F7" s="211"/>
      <c r="G7" s="221">
        <f>E7-F7</f>
        <v>0</v>
      </c>
      <c r="H7" s="31" t="s">
        <v>37</v>
      </c>
      <c r="I7" s="44" t="s">
        <v>75</v>
      </c>
      <c r="J7" s="211"/>
      <c r="K7" s="234"/>
      <c r="L7" s="211"/>
      <c r="M7" s="221">
        <f>K7-L7</f>
        <v>0</v>
      </c>
      <c r="N7" s="31" t="s">
        <v>37</v>
      </c>
    </row>
    <row r="8" spans="1:14" ht="37.5" customHeight="1" thickBot="1" x14ac:dyDescent="0.25">
      <c r="A8" s="122"/>
      <c r="B8" s="233"/>
      <c r="C8" s="50" t="s">
        <v>77</v>
      </c>
      <c r="D8" s="195"/>
      <c r="E8" s="235"/>
      <c r="F8" s="195"/>
      <c r="G8" s="222"/>
      <c r="H8" s="32">
        <f>ROUNDDOWN(MIN(G7*0.8,16500000),-3)</f>
        <v>0</v>
      </c>
      <c r="I8" s="50" t="s">
        <v>76</v>
      </c>
      <c r="J8" s="195"/>
      <c r="K8" s="235"/>
      <c r="L8" s="195"/>
      <c r="M8" s="222"/>
      <c r="N8" s="32">
        <f>ROUNDDOWN(MIN(M7*0.8,16500000),-3)</f>
        <v>0</v>
      </c>
    </row>
    <row r="9" spans="1:14" ht="60" customHeight="1" thickBot="1" x14ac:dyDescent="0.6">
      <c r="A9" s="122"/>
      <c r="B9" s="138" t="s">
        <v>34</v>
      </c>
      <c r="C9" s="224" t="s">
        <v>75</v>
      </c>
      <c r="D9" s="226"/>
      <c r="E9" s="228"/>
      <c r="F9" s="226"/>
      <c r="G9" s="230">
        <f>E9-F9</f>
        <v>0</v>
      </c>
      <c r="H9" s="11" t="s">
        <v>38</v>
      </c>
      <c r="I9" s="224" t="s">
        <v>75</v>
      </c>
      <c r="J9" s="226"/>
      <c r="K9" s="228"/>
      <c r="L9" s="226"/>
      <c r="M9" s="230">
        <f>K9-L9</f>
        <v>0</v>
      </c>
      <c r="N9" s="11" t="s">
        <v>68</v>
      </c>
    </row>
    <row r="10" spans="1:14" ht="36.75" customHeight="1" thickBot="1" x14ac:dyDescent="0.25">
      <c r="A10" s="122"/>
      <c r="B10" s="223"/>
      <c r="C10" s="225"/>
      <c r="D10" s="227"/>
      <c r="E10" s="229"/>
      <c r="F10" s="227"/>
      <c r="G10" s="231"/>
      <c r="H10" s="32">
        <f>ROUNDDOWN(MIN(G9*0.8,20000000),-3)</f>
        <v>0</v>
      </c>
      <c r="I10" s="225"/>
      <c r="J10" s="227"/>
      <c r="K10" s="229"/>
      <c r="L10" s="227"/>
      <c r="M10" s="231"/>
      <c r="N10" s="32">
        <f>ROUNDDOWN(MIN(M9*0.8,20000000),-3)</f>
        <v>0</v>
      </c>
    </row>
    <row r="11" spans="1:14" s="14" customFormat="1" ht="44.25" customHeight="1" thickBot="1" x14ac:dyDescent="0.25">
      <c r="A11" s="123"/>
      <c r="B11" s="105"/>
      <c r="C11" s="106" t="s">
        <v>45</v>
      </c>
      <c r="D11" s="33">
        <f>SUM(D7:D10)</f>
        <v>0</v>
      </c>
      <c r="E11" s="33">
        <f>SUM(E7:E10)</f>
        <v>0</v>
      </c>
      <c r="F11" s="33">
        <f>SUM(F7:F10)</f>
        <v>0</v>
      </c>
      <c r="G11" s="33">
        <f>SUM(G7:G10)</f>
        <v>0</v>
      </c>
      <c r="H11" s="32">
        <f>SUM(H8+H10)</f>
        <v>0</v>
      </c>
      <c r="I11" s="106" t="s">
        <v>45</v>
      </c>
      <c r="J11" s="33">
        <f>SUM(J7:J10)</f>
        <v>0</v>
      </c>
      <c r="K11" s="33">
        <f>SUM(K7:K10)</f>
        <v>0</v>
      </c>
      <c r="L11" s="33">
        <f>SUM(L7:L10)</f>
        <v>0</v>
      </c>
      <c r="M11" s="33">
        <f>SUM(M7:M10)</f>
        <v>0</v>
      </c>
      <c r="N11" s="32">
        <f>SUM(N8+N10)</f>
        <v>0</v>
      </c>
    </row>
    <row r="12" spans="1:14" ht="59.25" customHeight="1" thickBot="1" x14ac:dyDescent="0.6">
      <c r="A12" s="214" t="s">
        <v>69</v>
      </c>
      <c r="B12" s="217" t="s">
        <v>112</v>
      </c>
      <c r="C12" s="44" t="s">
        <v>75</v>
      </c>
      <c r="D12" s="211"/>
      <c r="E12" s="211"/>
      <c r="F12" s="211"/>
      <c r="G12" s="211">
        <f>E12-F12</f>
        <v>0</v>
      </c>
      <c r="H12" s="31" t="s">
        <v>70</v>
      </c>
      <c r="I12" s="44" t="s">
        <v>75</v>
      </c>
      <c r="J12" s="211"/>
      <c r="K12" s="211"/>
      <c r="L12" s="211"/>
      <c r="M12" s="211">
        <f>K12-L12</f>
        <v>0</v>
      </c>
      <c r="N12" s="31" t="s">
        <v>71</v>
      </c>
    </row>
    <row r="13" spans="1:14" ht="36.75" customHeight="1" thickBot="1" x14ac:dyDescent="0.25">
      <c r="A13" s="215"/>
      <c r="B13" s="213"/>
      <c r="C13" s="39" t="s">
        <v>79</v>
      </c>
      <c r="D13" s="198"/>
      <c r="E13" s="198"/>
      <c r="F13" s="198"/>
      <c r="G13" s="198"/>
      <c r="H13" s="32">
        <f>ROUNDDOWN(MIN(G12*0.8,50000000),-3)</f>
        <v>0</v>
      </c>
      <c r="I13" s="39" t="s">
        <v>78</v>
      </c>
      <c r="J13" s="198"/>
      <c r="K13" s="198"/>
      <c r="L13" s="198"/>
      <c r="M13" s="198"/>
      <c r="N13" s="32">
        <f>ROUNDDOWN(MIN(M12*0.8,50000000),-3)</f>
        <v>0</v>
      </c>
    </row>
    <row r="14" spans="1:14" ht="59.25" customHeight="1" thickBot="1" x14ac:dyDescent="0.6">
      <c r="A14" s="215"/>
      <c r="B14" s="212" t="s">
        <v>111</v>
      </c>
      <c r="C14" s="47" t="s">
        <v>75</v>
      </c>
      <c r="D14" s="195"/>
      <c r="E14" s="195"/>
      <c r="F14" s="195"/>
      <c r="G14" s="195">
        <f>E14-F14</f>
        <v>0</v>
      </c>
      <c r="H14" s="11" t="s">
        <v>72</v>
      </c>
      <c r="I14" s="45" t="s">
        <v>75</v>
      </c>
      <c r="J14" s="195"/>
      <c r="K14" s="195"/>
      <c r="L14" s="195"/>
      <c r="M14" s="195">
        <f>K14-L14</f>
        <v>0</v>
      </c>
      <c r="N14" s="11" t="s">
        <v>72</v>
      </c>
    </row>
    <row r="15" spans="1:14" ht="36.75" customHeight="1" thickBot="1" x14ac:dyDescent="0.25">
      <c r="A15" s="215"/>
      <c r="B15" s="213"/>
      <c r="C15" s="46" t="s">
        <v>81</v>
      </c>
      <c r="D15" s="198"/>
      <c r="E15" s="198"/>
      <c r="F15" s="198"/>
      <c r="G15" s="198"/>
      <c r="H15" s="32">
        <f>ROUNDDOWN(MIN(G14*0.8,1500000),-3)</f>
        <v>0</v>
      </c>
      <c r="I15" s="46" t="s">
        <v>80</v>
      </c>
      <c r="J15" s="198"/>
      <c r="K15" s="198"/>
      <c r="L15" s="198"/>
      <c r="M15" s="198"/>
      <c r="N15" s="32">
        <f>ROUNDDOWN(MIN(M14*0.8,1500000),-3)</f>
        <v>0</v>
      </c>
    </row>
    <row r="16" spans="1:14" ht="59.25" customHeight="1" thickBot="1" x14ac:dyDescent="0.6">
      <c r="A16" s="215"/>
      <c r="B16" s="218" t="s">
        <v>110</v>
      </c>
      <c r="C16" s="48" t="s">
        <v>75</v>
      </c>
      <c r="D16" s="197"/>
      <c r="E16" s="197"/>
      <c r="F16" s="197"/>
      <c r="G16" s="207">
        <f>E16-F16</f>
        <v>0</v>
      </c>
      <c r="H16" s="56" t="s">
        <v>89</v>
      </c>
      <c r="I16" s="53" t="s">
        <v>75</v>
      </c>
      <c r="J16" s="197"/>
      <c r="K16" s="197"/>
      <c r="L16" s="197"/>
      <c r="M16" s="207">
        <f>K16-L16</f>
        <v>0</v>
      </c>
      <c r="N16" s="56" t="s">
        <v>90</v>
      </c>
    </row>
    <row r="17" spans="1:14" ht="36.75" customHeight="1" thickBot="1" x14ac:dyDescent="0.25">
      <c r="A17" s="215"/>
      <c r="B17" s="219"/>
      <c r="C17" s="110" t="s">
        <v>91</v>
      </c>
      <c r="D17" s="220"/>
      <c r="E17" s="198"/>
      <c r="F17" s="198"/>
      <c r="G17" s="198"/>
      <c r="H17" s="32">
        <f>ROUNDDOWN(MIN(G16*0.5,700000),-3)</f>
        <v>0</v>
      </c>
      <c r="I17" s="111" t="s">
        <v>91</v>
      </c>
      <c r="J17" s="198"/>
      <c r="K17" s="198"/>
      <c r="L17" s="198"/>
      <c r="M17" s="198"/>
      <c r="N17" s="32">
        <f>ROUNDDOWN(MIN(M16*0.5,700000),-3)</f>
        <v>0</v>
      </c>
    </row>
    <row r="18" spans="1:14" ht="59.25" customHeight="1" thickBot="1" x14ac:dyDescent="0.6">
      <c r="A18" s="215"/>
      <c r="B18" s="208" t="s">
        <v>109</v>
      </c>
      <c r="C18" s="47" t="s">
        <v>75</v>
      </c>
      <c r="D18" s="197"/>
      <c r="E18" s="197"/>
      <c r="F18" s="197"/>
      <c r="G18" s="197">
        <f>E18-F18</f>
        <v>0</v>
      </c>
      <c r="H18" s="109" t="s">
        <v>40</v>
      </c>
      <c r="I18" s="45" t="s">
        <v>75</v>
      </c>
      <c r="J18" s="197"/>
      <c r="K18" s="197"/>
      <c r="L18" s="197"/>
      <c r="M18" s="197">
        <f>K18-L18</f>
        <v>0</v>
      </c>
      <c r="N18" s="109" t="s">
        <v>40</v>
      </c>
    </row>
    <row r="19" spans="1:14" ht="36.75" customHeight="1" thickBot="1" x14ac:dyDescent="0.25">
      <c r="A19" s="215"/>
      <c r="B19" s="209"/>
      <c r="C19" s="46" t="s">
        <v>81</v>
      </c>
      <c r="D19" s="198"/>
      <c r="E19" s="198"/>
      <c r="F19" s="198"/>
      <c r="G19" s="198"/>
      <c r="H19" s="32">
        <f>ROUNDDOWN(MIN(G18*0.5,5000000),-3)</f>
        <v>0</v>
      </c>
      <c r="I19" s="46" t="s">
        <v>80</v>
      </c>
      <c r="J19" s="198"/>
      <c r="K19" s="198"/>
      <c r="L19" s="198"/>
      <c r="M19" s="198"/>
      <c r="N19" s="32">
        <f>ROUNDDOWN(MIN(M18*0.5,5000000),-3)</f>
        <v>0</v>
      </c>
    </row>
    <row r="20" spans="1:14" ht="59.25" customHeight="1" thickBot="1" x14ac:dyDescent="0.6">
      <c r="A20" s="215"/>
      <c r="B20" s="209"/>
      <c r="C20" s="47" t="s">
        <v>75</v>
      </c>
      <c r="D20" s="197"/>
      <c r="E20" s="197"/>
      <c r="F20" s="197"/>
      <c r="G20" s="197">
        <f>E20-F20</f>
        <v>0</v>
      </c>
      <c r="H20" s="109" t="s">
        <v>40</v>
      </c>
      <c r="I20" s="45" t="s">
        <v>75</v>
      </c>
      <c r="J20" s="197"/>
      <c r="K20" s="197"/>
      <c r="L20" s="197"/>
      <c r="M20" s="197">
        <f>K20-L20</f>
        <v>0</v>
      </c>
      <c r="N20" s="109" t="s">
        <v>40</v>
      </c>
    </row>
    <row r="21" spans="1:14" ht="36.75" customHeight="1" thickBot="1" x14ac:dyDescent="0.25">
      <c r="A21" s="215"/>
      <c r="B21" s="209"/>
      <c r="C21" s="46" t="s">
        <v>81</v>
      </c>
      <c r="D21" s="198"/>
      <c r="E21" s="198"/>
      <c r="F21" s="198"/>
      <c r="G21" s="198"/>
      <c r="H21" s="32">
        <f>ROUNDDOWN(MIN(G20*0.5,5000000),-3)</f>
        <v>0</v>
      </c>
      <c r="I21" s="46" t="s">
        <v>83</v>
      </c>
      <c r="J21" s="198"/>
      <c r="K21" s="198"/>
      <c r="L21" s="198"/>
      <c r="M21" s="198"/>
      <c r="N21" s="32">
        <f>ROUNDDOWN(MIN(M20*0.5,5000000),-3)</f>
        <v>0</v>
      </c>
    </row>
    <row r="22" spans="1:14" ht="59.25" customHeight="1" thickBot="1" x14ac:dyDescent="0.6">
      <c r="A22" s="215"/>
      <c r="B22" s="209"/>
      <c r="C22" s="47" t="s">
        <v>75</v>
      </c>
      <c r="D22" s="197"/>
      <c r="E22" s="197"/>
      <c r="F22" s="197"/>
      <c r="G22" s="197">
        <f>E22-F22</f>
        <v>0</v>
      </c>
      <c r="H22" s="109" t="s">
        <v>40</v>
      </c>
      <c r="I22" s="45" t="s">
        <v>75</v>
      </c>
      <c r="J22" s="197"/>
      <c r="K22" s="197"/>
      <c r="L22" s="197"/>
      <c r="M22" s="197">
        <f>K22-L22</f>
        <v>0</v>
      </c>
      <c r="N22" s="109" t="s">
        <v>40</v>
      </c>
    </row>
    <row r="23" spans="1:14" ht="36.75" customHeight="1" thickBot="1" x14ac:dyDescent="0.25">
      <c r="A23" s="215"/>
      <c r="B23" s="210"/>
      <c r="C23" s="46" t="s">
        <v>81</v>
      </c>
      <c r="D23" s="198"/>
      <c r="E23" s="198"/>
      <c r="F23" s="198"/>
      <c r="G23" s="198"/>
      <c r="H23" s="32">
        <f>ROUNDDOWN(MIN(G22*0.5,5000000),-3)</f>
        <v>0</v>
      </c>
      <c r="I23" s="46" t="s">
        <v>83</v>
      </c>
      <c r="J23" s="198"/>
      <c r="K23" s="198"/>
      <c r="L23" s="198"/>
      <c r="M23" s="198"/>
      <c r="N23" s="32">
        <f>ROUNDDOWN(MIN(M22*0.5,5000000),-3)</f>
        <v>0</v>
      </c>
    </row>
    <row r="24" spans="1:14" ht="60" customHeight="1" thickBot="1" x14ac:dyDescent="0.6">
      <c r="A24" s="215"/>
      <c r="B24" s="114" t="s">
        <v>108</v>
      </c>
      <c r="C24" s="200" t="s">
        <v>82</v>
      </c>
      <c r="D24" s="197"/>
      <c r="E24" s="197"/>
      <c r="F24" s="197"/>
      <c r="G24" s="197">
        <f>E24-F24</f>
        <v>0</v>
      </c>
      <c r="H24" s="11" t="s">
        <v>72</v>
      </c>
      <c r="I24" s="200" t="s">
        <v>82</v>
      </c>
      <c r="J24" s="197"/>
      <c r="K24" s="197"/>
      <c r="L24" s="197"/>
      <c r="M24" s="197">
        <f>K24-L24</f>
        <v>0</v>
      </c>
      <c r="N24" s="11" t="s">
        <v>72</v>
      </c>
    </row>
    <row r="25" spans="1:14" ht="36.75" customHeight="1" thickBot="1" x14ac:dyDescent="0.25">
      <c r="A25" s="215"/>
      <c r="B25" s="199"/>
      <c r="C25" s="200"/>
      <c r="D25" s="195"/>
      <c r="E25" s="195"/>
      <c r="F25" s="195"/>
      <c r="G25" s="195"/>
      <c r="H25" s="32">
        <f>ROUNDDOWN(MIN(G24*0.5,1500000),-3)</f>
        <v>0</v>
      </c>
      <c r="I25" s="200"/>
      <c r="J25" s="195"/>
      <c r="K25" s="195"/>
      <c r="L25" s="195"/>
      <c r="M25" s="195"/>
      <c r="N25" s="32">
        <f>ROUNDDOWN(MIN(M24*0.5,1500000),-3)</f>
        <v>0</v>
      </c>
    </row>
    <row r="26" spans="1:14" ht="44.25" customHeight="1" thickBot="1" x14ac:dyDescent="0.25">
      <c r="A26" s="216"/>
      <c r="B26" s="105"/>
      <c r="C26" s="106" t="s">
        <v>48</v>
      </c>
      <c r="D26" s="34">
        <f>SUM(D12:D25)</f>
        <v>0</v>
      </c>
      <c r="E26" s="34">
        <f>SUM(E12:E25)</f>
        <v>0</v>
      </c>
      <c r="F26" s="34">
        <f>SUM(F12:F25)</f>
        <v>0</v>
      </c>
      <c r="G26" s="34">
        <f>SUM(G12:G25)</f>
        <v>0</v>
      </c>
      <c r="H26" s="35">
        <f>SUM(H13,H15,H17,H19,H21,H23,H25)</f>
        <v>0</v>
      </c>
      <c r="I26" s="106" t="s">
        <v>48</v>
      </c>
      <c r="J26" s="34">
        <f>SUM(J12:J25)</f>
        <v>0</v>
      </c>
      <c r="K26" s="34">
        <f>SUM(K12:K25)</f>
        <v>0</v>
      </c>
      <c r="L26" s="34">
        <f>SUM(L12:L25)</f>
        <v>0</v>
      </c>
      <c r="M26" s="34">
        <f>SUM(M12:M25)</f>
        <v>0</v>
      </c>
      <c r="N26" s="35">
        <f>SUM(N13,N15,N17,N19,N21,N23,N25)</f>
        <v>0</v>
      </c>
    </row>
    <row r="27" spans="1:14" ht="60" customHeight="1" thickBot="1" x14ac:dyDescent="0.6">
      <c r="A27" s="206" t="s">
        <v>42</v>
      </c>
      <c r="B27" s="204" t="s">
        <v>107</v>
      </c>
      <c r="C27" s="49" t="s">
        <v>85</v>
      </c>
      <c r="D27" s="195"/>
      <c r="E27" s="195"/>
      <c r="F27" s="195"/>
      <c r="G27" s="195">
        <f>E27-F27</f>
        <v>0</v>
      </c>
      <c r="H27" s="11" t="s">
        <v>39</v>
      </c>
      <c r="I27" s="49" t="s">
        <v>85</v>
      </c>
      <c r="J27" s="195"/>
      <c r="K27" s="195"/>
      <c r="L27" s="195"/>
      <c r="M27" s="195">
        <f>K27-L27</f>
        <v>0</v>
      </c>
      <c r="N27" s="11" t="s">
        <v>39</v>
      </c>
    </row>
    <row r="28" spans="1:14" ht="45" customHeight="1" thickBot="1" x14ac:dyDescent="0.25">
      <c r="A28" s="206"/>
      <c r="B28" s="205"/>
      <c r="C28" s="107" t="s">
        <v>44</v>
      </c>
      <c r="D28" s="196"/>
      <c r="E28" s="196"/>
      <c r="F28" s="196"/>
      <c r="G28" s="196"/>
      <c r="H28" s="32">
        <f>ROUNDDOWN(MIN(G27*0.5,1500000),-3)</f>
        <v>0</v>
      </c>
      <c r="I28" s="107" t="s">
        <v>44</v>
      </c>
      <c r="J28" s="196"/>
      <c r="K28" s="196"/>
      <c r="L28" s="196"/>
      <c r="M28" s="196"/>
      <c r="N28" s="32">
        <f>ROUNDDOWN(MIN(M27*0.5,1500000),-3)</f>
        <v>0</v>
      </c>
    </row>
    <row r="29" spans="1:14" ht="60" customHeight="1" thickTop="1" thickBot="1" x14ac:dyDescent="0.25">
      <c r="A29" s="201" t="s">
        <v>43</v>
      </c>
      <c r="B29" s="202"/>
      <c r="C29" s="203"/>
      <c r="D29" s="36">
        <f>[1]その１!G32+その２!D11+その２!D26+その２!D27</f>
        <v>0</v>
      </c>
      <c r="E29" s="36">
        <f>[1]その１!H32+その２!E11+その２!E26+その２!E27</f>
        <v>0</v>
      </c>
      <c r="F29" s="36">
        <f>[1]その１!I32+その２!F11+その２!F26+その２!F27</f>
        <v>0</v>
      </c>
      <c r="G29" s="36">
        <f>[1]その１!J32+その２!G11+その２!G26+その２!G27</f>
        <v>0</v>
      </c>
      <c r="H29" s="37">
        <f>SUM(その１!K31,その２!H11,その２!H26,その２!H28)</f>
        <v>0</v>
      </c>
      <c r="I29" s="108" t="s">
        <v>84</v>
      </c>
      <c r="J29" s="36">
        <f>[1]その１!N32+その２!J11+その２!J26+その２!J27</f>
        <v>0</v>
      </c>
      <c r="K29" s="36">
        <f>[1]その１!O32+その２!K11+その２!K26+その２!K27</f>
        <v>0</v>
      </c>
      <c r="L29" s="36">
        <f>[1]その１!P32+その２!L11+その２!L26+その２!L27</f>
        <v>0</v>
      </c>
      <c r="M29" s="36">
        <f>[1]その１!Q32+その２!M11+その２!M26+その２!M27</f>
        <v>0</v>
      </c>
      <c r="N29" s="37">
        <f>SUM(その１!Q31,その２!N11,その２!N26,その２!N28)</f>
        <v>0</v>
      </c>
    </row>
    <row r="30" spans="1:14" ht="24" customHeight="1" x14ac:dyDescent="0.2"/>
    <row r="33" spans="1:3" ht="24" customHeight="1" x14ac:dyDescent="0.2"/>
    <row r="37" spans="1:3" ht="24" customHeight="1" x14ac:dyDescent="0.2"/>
    <row r="38" spans="1:3" ht="24" customHeight="1" x14ac:dyDescent="0.2">
      <c r="A38" s="112"/>
      <c r="B38" s="112"/>
    </row>
    <row r="39" spans="1:3" ht="24" customHeight="1" x14ac:dyDescent="0.2">
      <c r="B39" s="112"/>
      <c r="C39" s="112"/>
    </row>
  </sheetData>
  <mergeCells count="112">
    <mergeCell ref="A2:N2"/>
    <mergeCell ref="A4:B6"/>
    <mergeCell ref="C4:C6"/>
    <mergeCell ref="D4:H4"/>
    <mergeCell ref="I4:I6"/>
    <mergeCell ref="J4:N4"/>
    <mergeCell ref="D5:D6"/>
    <mergeCell ref="E5:E6"/>
    <mergeCell ref="F5:G5"/>
    <mergeCell ref="H5:H6"/>
    <mergeCell ref="J5:J6"/>
    <mergeCell ref="K5:K6"/>
    <mergeCell ref="L5:M5"/>
    <mergeCell ref="N5:N6"/>
    <mergeCell ref="A7:A11"/>
    <mergeCell ref="B7:B8"/>
    <mergeCell ref="D7:D8"/>
    <mergeCell ref="E7:E8"/>
    <mergeCell ref="F7:F8"/>
    <mergeCell ref="G7:G8"/>
    <mergeCell ref="J7:J8"/>
    <mergeCell ref="K7:K8"/>
    <mergeCell ref="L7:L8"/>
    <mergeCell ref="M7:M8"/>
    <mergeCell ref="B9:B10"/>
    <mergeCell ref="C9:C10"/>
    <mergeCell ref="D9:D10"/>
    <mergeCell ref="E9:E10"/>
    <mergeCell ref="F9:F10"/>
    <mergeCell ref="G9:G10"/>
    <mergeCell ref="I9:I10"/>
    <mergeCell ref="J9:J10"/>
    <mergeCell ref="K9:K10"/>
    <mergeCell ref="L9:L10"/>
    <mergeCell ref="M9:M10"/>
    <mergeCell ref="A12:A26"/>
    <mergeCell ref="B12:B13"/>
    <mergeCell ref="D12:D13"/>
    <mergeCell ref="E12:E13"/>
    <mergeCell ref="F12:F13"/>
    <mergeCell ref="G12:G13"/>
    <mergeCell ref="J12:J13"/>
    <mergeCell ref="K12:K13"/>
    <mergeCell ref="L12:L13"/>
    <mergeCell ref="B16:B17"/>
    <mergeCell ref="D16:D17"/>
    <mergeCell ref="E16:E17"/>
    <mergeCell ref="F16:F17"/>
    <mergeCell ref="G16:G17"/>
    <mergeCell ref="J16:J17"/>
    <mergeCell ref="K16:K17"/>
    <mergeCell ref="L16:L17"/>
    <mergeCell ref="L22:L23"/>
    <mergeCell ref="K22:K23"/>
    <mergeCell ref="M12:M13"/>
    <mergeCell ref="B14:B15"/>
    <mergeCell ref="D14:D15"/>
    <mergeCell ref="E14:E15"/>
    <mergeCell ref="F14:F15"/>
    <mergeCell ref="G14:G15"/>
    <mergeCell ref="J14:J15"/>
    <mergeCell ref="K14:K15"/>
    <mergeCell ref="L14:L15"/>
    <mergeCell ref="M14:M15"/>
    <mergeCell ref="F27:F28"/>
    <mergeCell ref="M16:M17"/>
    <mergeCell ref="B18:B23"/>
    <mergeCell ref="D18:D19"/>
    <mergeCell ref="E18:E19"/>
    <mergeCell ref="F18:F19"/>
    <mergeCell ref="G18:G19"/>
    <mergeCell ref="J18:J19"/>
    <mergeCell ref="K18:K19"/>
    <mergeCell ref="L18:L19"/>
    <mergeCell ref="M18:M19"/>
    <mergeCell ref="D20:D21"/>
    <mergeCell ref="E20:E21"/>
    <mergeCell ref="F20:F21"/>
    <mergeCell ref="G20:G21"/>
    <mergeCell ref="J20:J21"/>
    <mergeCell ref="K20:K21"/>
    <mergeCell ref="L20:L21"/>
    <mergeCell ref="M20:M21"/>
    <mergeCell ref="D22:D23"/>
    <mergeCell ref="E22:E23"/>
    <mergeCell ref="F22:F23"/>
    <mergeCell ref="G22:G23"/>
    <mergeCell ref="J22:J23"/>
    <mergeCell ref="G27:G28"/>
    <mergeCell ref="B39:C39"/>
    <mergeCell ref="J27:J28"/>
    <mergeCell ref="K27:K28"/>
    <mergeCell ref="L27:L28"/>
    <mergeCell ref="M22:M23"/>
    <mergeCell ref="B24:B25"/>
    <mergeCell ref="C24:C25"/>
    <mergeCell ref="D24:D25"/>
    <mergeCell ref="E24:E25"/>
    <mergeCell ref="F24:F25"/>
    <mergeCell ref="G24:G25"/>
    <mergeCell ref="I24:I25"/>
    <mergeCell ref="J24:J25"/>
    <mergeCell ref="K24:K25"/>
    <mergeCell ref="L24:L25"/>
    <mergeCell ref="M24:M25"/>
    <mergeCell ref="M27:M28"/>
    <mergeCell ref="A29:C29"/>
    <mergeCell ref="A38:B38"/>
    <mergeCell ref="B27:B28"/>
    <mergeCell ref="A27:A28"/>
    <mergeCell ref="D27:D28"/>
    <mergeCell ref="E27:E28"/>
  </mergeCells>
  <phoneticPr fontId="2"/>
  <pageMargins left="0.35433070866141736" right="0.27559055118110237" top="0.39370078740157483" bottom="0.19685039370078741" header="0.51181102362204722" footer="0.51181102362204722"/>
  <pageSetup paperSize="9" scale="3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その１</vt:lpstr>
      <vt:lpstr>その２</vt:lpstr>
      <vt:lpstr>その１!Print_Area</vt:lpstr>
      <vt:lpstr>その２!Print_Area</vt:lpstr>
    </vt:vector>
  </TitlesOfParts>
  <Company>豊田市役所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</dc:creator>
  <cp:lastModifiedBy>Administrator</cp:lastModifiedBy>
  <cp:lastPrinted>2024-03-11T03:49:31Z</cp:lastPrinted>
  <dcterms:created xsi:type="dcterms:W3CDTF">2005-12-20T01:53:55Z</dcterms:created>
  <dcterms:modified xsi:type="dcterms:W3CDTF">2024-03-11T04:15:07Z</dcterms:modified>
</cp:coreProperties>
</file>