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465" windowWidth="7875" windowHeight="9330" activeTab="0"/>
  </bookViews>
  <sheets>
    <sheet name="支出額" sheetId="1" r:id="rId1"/>
    <sheet name="参加者別細目(40人以下）" sheetId="2" r:id="rId2"/>
    <sheet name="参加者別細目(41人以上）" sheetId="3" r:id="rId3"/>
  </sheets>
  <definedNames>
    <definedName name="_xlnm.Print_Area" localSheetId="1">'参加者別細目(40人以下）'!$A$1:$O$47</definedName>
    <definedName name="_xlnm.Print_Area" localSheetId="2">'参加者別細目(41人以上）'!$A$1:$O$88</definedName>
    <definedName name="_xlnm.Print_Area" localSheetId="0">'支出額'!$A$1:$BB$34</definedName>
    <definedName name="_xlnm.Print_Titles" localSheetId="1">'参加者別細目(40人以下）'!$2:$4</definedName>
    <definedName name="_xlnm.Print_Titles" localSheetId="2">'参加者別細目(41人以上）'!$2:$4</definedName>
  </definedNames>
  <calcPr fullCalcOnLoad="1"/>
</workbook>
</file>

<file path=xl/sharedStrings.xml><?xml version="1.0" encoding="utf-8"?>
<sst xmlns="http://schemas.openxmlformats.org/spreadsheetml/2006/main" count="137" uniqueCount="74">
  <si>
    <t>年</t>
  </si>
  <si>
    <t>総　　　　額</t>
  </si>
  <si>
    <t>（２）共同取組活動支出額</t>
  </si>
  <si>
    <t>備　　　　　考</t>
  </si>
  <si>
    <t>支出項目</t>
  </si>
  <si>
    <t>円</t>
  </si>
  <si>
    <t>個人配分分</t>
  </si>
  <si>
    <t>共同取組活動分</t>
  </si>
  <si>
    <t>協定参加者名</t>
  </si>
  <si>
    <t>集落</t>
  </si>
  <si>
    <t>１　交付金に係る配分額及び共同取組活動に係る支出額</t>
  </si>
  <si>
    <t>実施時期</t>
  </si>
  <si>
    <t>利息</t>
  </si>
  <si>
    <t>面積</t>
  </si>
  <si>
    <t>㎡</t>
  </si>
  <si>
    <t>　</t>
  </si>
  <si>
    <t>通帳
残高</t>
  </si>
  <si>
    <t>役員報酬</t>
  </si>
  <si>
    <t>研修会費等</t>
  </si>
  <si>
    <t>農道・水路管理費</t>
  </si>
  <si>
    <t>農地管理費</t>
  </si>
  <si>
    <t>獣害防止対策費</t>
  </si>
  <si>
    <t>共同利用機械購入費</t>
  </si>
  <si>
    <t>共同利用施設整備費</t>
  </si>
  <si>
    <t>多目的機能増進活動費</t>
  </si>
  <si>
    <t>その他</t>
  </si>
  <si>
    <t>　</t>
  </si>
  <si>
    <t>(a)</t>
  </si>
  <si>
    <t>(b)</t>
  </si>
  <si>
    <t xml:space="preserve"> </t>
  </si>
  <si>
    <t>名</t>
  </si>
  <si>
    <t>調整</t>
  </si>
  <si>
    <t>合　　計</t>
  </si>
  <si>
    <t xml:space="preserve"> </t>
  </si>
  <si>
    <t xml:space="preserve"> </t>
  </si>
  <si>
    <t>配分等の基礎(選択）</t>
  </si>
  <si>
    <t>２　協定参加者別細目（４０人以下用）</t>
  </si>
  <si>
    <t>　</t>
  </si>
  <si>
    <t>面積・単価で按分</t>
  </si>
  <si>
    <t>均等割りで按分</t>
  </si>
  <si>
    <t>使用目的</t>
  </si>
  <si>
    <t xml:space="preserve"> 11 繰越金</t>
  </si>
  <si>
    <t>②</t>
  </si>
  <si>
    <t>交付金(①+②)</t>
  </si>
  <si>
    <t>月</t>
  </si>
  <si>
    <t>日</t>
  </si>
  <si>
    <t>繰越額
の内訳</t>
  </si>
  <si>
    <t>支 出 額</t>
  </si>
  <si>
    <t>個人配分分</t>
  </si>
  <si>
    <t>集落協定代表者</t>
  </si>
  <si>
    <t>集落協定名</t>
  </si>
  <si>
    <t>（１）配分総額</t>
  </si>
  <si>
    <t>　豊田市長　様</t>
  </si>
  <si>
    <t xml:space="preserve"> 10 積立金</t>
  </si>
  <si>
    <t>①</t>
  </si>
  <si>
    <t>２　協定参加者別細目（４１人以上用）</t>
  </si>
  <si>
    <t>③</t>
  </si>
  <si>
    <t>④</t>
  </si>
  <si>
    <t>収入額①</t>
  </si>
  <si>
    <t>収入額②</t>
  </si>
  <si>
    <t>支出額③</t>
  </si>
  <si>
    <t>収入額①＋②</t>
  </si>
  <si>
    <t>②－③</t>
  </si>
  <si>
    <t>※代表者（１番上の人）で端数調整をしています。
※均等割りで按分の場合は、面積は不要</t>
  </si>
  <si>
    <t>令和</t>
  </si>
  <si>
    <t>前年からの交付金繰越額
(R　.12.31現在）</t>
  </si>
  <si>
    <t>R</t>
  </si>
  <si>
    <t>R　支出額</t>
  </si>
  <si>
    <t>R　残額</t>
  </si>
  <si>
    <t>翌年への交付金繰越額
(R　.12.31現在）</t>
  </si>
  <si>
    <t>令和　年　中山間地域等直接支払交付金収支報告書</t>
  </si>
  <si>
    <t>.</t>
  </si>
  <si>
    <t>交付（令和</t>
  </si>
  <si>
    <t>年度交付額）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</si>
</sst>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;[Red]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.0%"/>
    <numFmt numFmtId="185" formatCode="0.000"/>
    <numFmt numFmtId="186" formatCode="0.0000"/>
    <numFmt numFmtId="187" formatCode="0.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color indexed="12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12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sz val="14"/>
      <color indexed="10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0"/>
      <name val="メイリオ"/>
      <family val="3"/>
    </font>
    <font>
      <sz val="10"/>
      <name val="ＭＳ Ｐゴシック"/>
      <family val="3"/>
    </font>
    <font>
      <b/>
      <sz val="12"/>
      <name val="メイリオ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10"/>
      <name val="Calibri"/>
      <family val="3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2" fillId="2" borderId="0" applyNumberFormat="0" applyBorder="0" applyAlignment="0" applyProtection="0"/>
    <xf numFmtId="0" fontId="41" fillId="3" borderId="0" applyNumberFormat="0" applyBorder="0" applyAlignment="0" applyProtection="0"/>
    <xf numFmtId="0" fontId="12" fillId="3" borderId="0" applyNumberFormat="0" applyBorder="0" applyAlignment="0" applyProtection="0"/>
    <xf numFmtId="0" fontId="41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5" borderId="0" applyNumberFormat="0" applyBorder="0" applyAlignment="0" applyProtection="0"/>
    <xf numFmtId="0" fontId="12" fillId="5" borderId="0" applyNumberFormat="0" applyBorder="0" applyAlignment="0" applyProtection="0"/>
    <xf numFmtId="0" fontId="41" fillId="6" borderId="0" applyNumberFormat="0" applyBorder="0" applyAlignment="0" applyProtection="0"/>
    <xf numFmtId="0" fontId="12" fillId="7" borderId="0" applyNumberFormat="0" applyBorder="0" applyAlignment="0" applyProtection="0"/>
    <xf numFmtId="0" fontId="41" fillId="8" borderId="0" applyNumberFormat="0" applyBorder="0" applyAlignment="0" applyProtection="0"/>
    <xf numFmtId="0" fontId="12" fillId="9" borderId="0" applyNumberFormat="0" applyBorder="0" applyAlignment="0" applyProtection="0"/>
    <xf numFmtId="0" fontId="41" fillId="10" borderId="0" applyNumberFormat="0" applyBorder="0" applyAlignment="0" applyProtection="0"/>
    <xf numFmtId="0" fontId="12" fillId="11" borderId="0" applyNumberFormat="0" applyBorder="0" applyAlignment="0" applyProtection="0"/>
    <xf numFmtId="0" fontId="41" fillId="12" borderId="0" applyNumberFormat="0" applyBorder="0" applyAlignment="0" applyProtection="0"/>
    <xf numFmtId="0" fontId="12" fillId="13" borderId="0" applyNumberFormat="0" applyBorder="0" applyAlignment="0" applyProtection="0"/>
    <xf numFmtId="0" fontId="41" fillId="14" borderId="0" applyNumberFormat="0" applyBorder="0" applyAlignment="0" applyProtection="0"/>
    <xf numFmtId="0" fontId="12" fillId="14" borderId="0" applyNumberFormat="0" applyBorder="0" applyAlignment="0" applyProtection="0"/>
    <xf numFmtId="0" fontId="41" fillId="15" borderId="0" applyNumberFormat="0" applyBorder="0" applyAlignment="0" applyProtection="0"/>
    <xf numFmtId="0" fontId="12" fillId="5" borderId="0" applyNumberFormat="0" applyBorder="0" applyAlignment="0" applyProtection="0"/>
    <xf numFmtId="0" fontId="41" fillId="16" borderId="0" applyNumberFormat="0" applyBorder="0" applyAlignment="0" applyProtection="0"/>
    <xf numFmtId="0" fontId="12" fillId="11" borderId="0" applyNumberFormat="0" applyBorder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42" fillId="19" borderId="0" applyNumberFormat="0" applyBorder="0" applyAlignment="0" applyProtection="0"/>
    <xf numFmtId="0" fontId="13" fillId="20" borderId="0" applyNumberFormat="0" applyBorder="0" applyAlignment="0" applyProtection="0"/>
    <xf numFmtId="0" fontId="42" fillId="21" borderId="0" applyNumberFormat="0" applyBorder="0" applyAlignment="0" applyProtection="0"/>
    <xf numFmtId="0" fontId="13" fillId="13" borderId="0" applyNumberFormat="0" applyBorder="0" applyAlignment="0" applyProtection="0"/>
    <xf numFmtId="0" fontId="42" fillId="14" borderId="0" applyNumberFormat="0" applyBorder="0" applyAlignment="0" applyProtection="0"/>
    <xf numFmtId="0" fontId="13" fillId="14" borderId="0" applyNumberFormat="0" applyBorder="0" applyAlignment="0" applyProtection="0"/>
    <xf numFmtId="0" fontId="42" fillId="22" borderId="0" applyNumberFormat="0" applyBorder="0" applyAlignment="0" applyProtection="0"/>
    <xf numFmtId="0" fontId="13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42" fillId="25" borderId="0" applyNumberFormat="0" applyBorder="0" applyAlignment="0" applyProtection="0"/>
    <xf numFmtId="0" fontId="13" fillId="25" borderId="0" applyNumberFormat="0" applyBorder="0" applyAlignment="0" applyProtection="0"/>
    <xf numFmtId="0" fontId="42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9" borderId="0" applyNumberFormat="0" applyBorder="0" applyAlignment="0" applyProtection="0"/>
    <xf numFmtId="0" fontId="42" fillId="30" borderId="0" applyNumberFormat="0" applyBorder="0" applyAlignment="0" applyProtection="0"/>
    <xf numFmtId="0" fontId="13" fillId="31" borderId="0" applyNumberFormat="0" applyBorder="0" applyAlignment="0" applyProtection="0"/>
    <xf numFmtId="0" fontId="42" fillId="32" borderId="0" applyNumberFormat="0" applyBorder="0" applyAlignment="0" applyProtection="0"/>
    <xf numFmtId="0" fontId="13" fillId="22" borderId="0" applyNumberFormat="0" applyBorder="0" applyAlignment="0" applyProtection="0"/>
    <xf numFmtId="0" fontId="42" fillId="33" borderId="0" applyNumberFormat="0" applyBorder="0" applyAlignment="0" applyProtection="0"/>
    <xf numFmtId="0" fontId="13" fillId="24" borderId="0" applyNumberFormat="0" applyBorder="0" applyAlignment="0" applyProtection="0"/>
    <xf numFmtId="0" fontId="42" fillId="34" borderId="0" applyNumberFormat="0" applyBorder="0" applyAlignment="0" applyProtection="0"/>
    <xf numFmtId="0" fontId="13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6" borderId="1" applyNumberFormat="0" applyAlignment="0" applyProtection="0"/>
    <xf numFmtId="0" fontId="15" fillId="37" borderId="2" applyNumberFormat="0" applyAlignment="0" applyProtection="0"/>
    <xf numFmtId="0" fontId="45" fillId="38" borderId="0" applyNumberFormat="0" applyBorder="0" applyAlignment="0" applyProtection="0"/>
    <xf numFmtId="0" fontId="16" fillId="3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29" fillId="41" borderId="4" applyNumberFormat="0" applyFont="0" applyAlignment="0" applyProtection="0"/>
    <xf numFmtId="0" fontId="46" fillId="0" borderId="5" applyNumberFormat="0" applyFill="0" applyAlignment="0" applyProtection="0"/>
    <xf numFmtId="0" fontId="17" fillId="0" borderId="6" applyNumberFormat="0" applyFill="0" applyAlignment="0" applyProtection="0"/>
    <xf numFmtId="0" fontId="47" fillId="42" borderId="0" applyNumberFormat="0" applyBorder="0" applyAlignment="0" applyProtection="0"/>
    <xf numFmtId="0" fontId="18" fillId="3" borderId="0" applyNumberFormat="0" applyBorder="0" applyAlignment="0" applyProtection="0"/>
    <xf numFmtId="0" fontId="48" fillId="43" borderId="7" applyNumberFormat="0" applyAlignment="0" applyProtection="0"/>
    <xf numFmtId="0" fontId="19" fillId="44" borderId="8" applyNumberFormat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50" fillId="0" borderId="9" applyNumberFormat="0" applyFill="0" applyAlignment="0" applyProtection="0"/>
    <xf numFmtId="0" fontId="21" fillId="0" borderId="10" applyNumberFormat="0" applyFill="0" applyAlignment="0" applyProtection="0"/>
    <xf numFmtId="0" fontId="51" fillId="0" borderId="11" applyNumberFormat="0" applyFill="0" applyAlignment="0" applyProtection="0"/>
    <xf numFmtId="0" fontId="22" fillId="0" borderId="12" applyNumberFormat="0" applyFill="0" applyAlignment="0" applyProtection="0"/>
    <xf numFmtId="0" fontId="52" fillId="0" borderId="13" applyNumberFormat="0" applyFill="0" applyAlignment="0" applyProtection="0"/>
    <xf numFmtId="0" fontId="23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24" fillId="0" borderId="16" applyNumberFormat="0" applyFill="0" applyAlignment="0" applyProtection="0"/>
    <xf numFmtId="0" fontId="54" fillId="43" borderId="17" applyNumberFormat="0" applyAlignment="0" applyProtection="0"/>
    <xf numFmtId="0" fontId="25" fillId="44" borderId="18" applyNumberFormat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45" borderId="7" applyNumberFormat="0" applyAlignment="0" applyProtection="0"/>
    <xf numFmtId="0" fontId="27" fillId="9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28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shrinkToFi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38" fontId="2" fillId="0" borderId="0" xfId="81" applyFont="1" applyBorder="1" applyAlignment="1">
      <alignment horizontal="right" vertical="center"/>
    </xf>
    <xf numFmtId="0" fontId="5" fillId="0" borderId="0" xfId="0" applyFont="1" applyAlignment="1">
      <alignment shrinkToFit="1"/>
    </xf>
    <xf numFmtId="0" fontId="6" fillId="0" borderId="0" xfId="0" applyFont="1" applyAlignment="1">
      <alignment shrinkToFit="1"/>
    </xf>
    <xf numFmtId="49" fontId="5" fillId="0" borderId="0" xfId="0" applyNumberFormat="1" applyFont="1" applyAlignment="1">
      <alignment shrinkToFit="1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10" fillId="0" borderId="0" xfId="0" applyFont="1" applyAlignment="1">
      <alignment vertical="center" shrinkToFit="1"/>
    </xf>
    <xf numFmtId="38" fontId="7" fillId="37" borderId="19" xfId="81" applyFont="1" applyFill="1" applyBorder="1" applyAlignment="1">
      <alignment horizontal="right" indent="1"/>
    </xf>
    <xf numFmtId="0" fontId="11" fillId="0" borderId="0" xfId="0" applyFont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shrinkToFit="1"/>
    </xf>
    <xf numFmtId="0" fontId="5" fillId="0" borderId="20" xfId="0" applyFont="1" applyBorder="1" applyAlignment="1">
      <alignment/>
    </xf>
    <xf numFmtId="49" fontId="2" fillId="47" borderId="0" xfId="0" applyNumberFormat="1" applyFont="1" applyFill="1" applyAlignment="1">
      <alignment/>
    </xf>
    <xf numFmtId="0" fontId="2" fillId="47" borderId="0" xfId="0" applyFont="1" applyFill="1" applyAlignment="1">
      <alignment/>
    </xf>
    <xf numFmtId="38" fontId="2" fillId="47" borderId="0" xfId="81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8" fontId="2" fillId="0" borderId="0" xfId="8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/>
    </xf>
    <xf numFmtId="0" fontId="31" fillId="0" borderId="21" xfId="0" applyFont="1" applyBorder="1" applyAlignment="1">
      <alignment vertical="center"/>
    </xf>
    <xf numFmtId="0" fontId="34" fillId="0" borderId="22" xfId="0" applyFont="1" applyBorder="1" applyAlignment="1">
      <alignment horizontal="right" vertical="center"/>
    </xf>
    <xf numFmtId="0" fontId="34" fillId="0" borderId="23" xfId="0" applyFont="1" applyBorder="1" applyAlignment="1">
      <alignment horizontal="right" vertical="center"/>
    </xf>
    <xf numFmtId="0" fontId="34" fillId="0" borderId="24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49" fontId="32" fillId="0" borderId="20" xfId="81" applyNumberFormat="1" applyFont="1" applyBorder="1" applyAlignment="1">
      <alignment horizontal="right" vertical="center"/>
    </xf>
    <xf numFmtId="0" fontId="31" fillId="0" borderId="27" xfId="0" applyFont="1" applyBorder="1" applyAlignment="1">
      <alignment horizontal="center" vertical="center"/>
    </xf>
    <xf numFmtId="49" fontId="32" fillId="0" borderId="28" xfId="81" applyNumberFormat="1" applyFont="1" applyBorder="1" applyAlignment="1">
      <alignment horizontal="right" vertical="center"/>
    </xf>
    <xf numFmtId="49" fontId="32" fillId="0" borderId="29" xfId="81" applyNumberFormat="1" applyFont="1" applyBorder="1" applyAlignment="1">
      <alignment horizontal="right" vertical="center"/>
    </xf>
    <xf numFmtId="0" fontId="31" fillId="0" borderId="21" xfId="0" applyFont="1" applyBorder="1" applyAlignment="1">
      <alignment horizontal="center" vertical="center"/>
    </xf>
    <xf numFmtId="0" fontId="33" fillId="0" borderId="29" xfId="0" applyFont="1" applyFill="1" applyBorder="1" applyAlignment="1">
      <alignment horizontal="right" vertical="center"/>
    </xf>
    <xf numFmtId="0" fontId="34" fillId="0" borderId="29" xfId="0" applyFont="1" applyBorder="1" applyAlignment="1">
      <alignment horizontal="center" vertical="center"/>
    </xf>
    <xf numFmtId="58" fontId="31" fillId="0" borderId="0" xfId="0" applyNumberFormat="1" applyFont="1" applyAlignment="1">
      <alignment horizontal="center"/>
    </xf>
    <xf numFmtId="0" fontId="31" fillId="0" borderId="29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49" fontId="32" fillId="0" borderId="22" xfId="81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Fill="1" applyAlignment="1" applyProtection="1">
      <alignment horizontal="center"/>
      <protection locked="0"/>
    </xf>
    <xf numFmtId="49" fontId="32" fillId="0" borderId="0" xfId="81" applyNumberFormat="1" applyFont="1" applyBorder="1" applyAlignment="1">
      <alignment horizontal="right" vertical="center"/>
    </xf>
    <xf numFmtId="49" fontId="31" fillId="0" borderId="30" xfId="0" applyNumberFormat="1" applyFont="1" applyBorder="1" applyAlignment="1">
      <alignment horizontal="right" vertical="center"/>
    </xf>
    <xf numFmtId="49" fontId="31" fillId="0" borderId="0" xfId="0" applyNumberFormat="1" applyFont="1" applyBorder="1" applyAlignment="1">
      <alignment horizontal="right" vertical="center"/>
    </xf>
    <xf numFmtId="49" fontId="31" fillId="0" borderId="28" xfId="0" applyNumberFormat="1" applyFont="1" applyBorder="1" applyAlignment="1">
      <alignment horizontal="right" vertical="center"/>
    </xf>
    <xf numFmtId="49" fontId="31" fillId="0" borderId="29" xfId="0" applyNumberFormat="1" applyFont="1" applyBorder="1" applyAlignment="1">
      <alignment horizontal="right" vertical="center"/>
    </xf>
    <xf numFmtId="49" fontId="31" fillId="0" borderId="20" xfId="0" applyNumberFormat="1" applyFont="1" applyBorder="1" applyAlignment="1">
      <alignment horizontal="right" vertical="center"/>
    </xf>
    <xf numFmtId="49" fontId="31" fillId="0" borderId="23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center"/>
    </xf>
    <xf numFmtId="38" fontId="32" fillId="0" borderId="31" xfId="81" applyFont="1" applyBorder="1" applyAlignment="1">
      <alignment horizontal="right" vertical="center"/>
    </xf>
    <xf numFmtId="38" fontId="32" fillId="0" borderId="32" xfId="8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31" fillId="0" borderId="33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38" fontId="7" fillId="16" borderId="34" xfId="81" applyFont="1" applyFill="1" applyBorder="1" applyAlignment="1">
      <alignment horizontal="right" vertical="center" wrapText="1"/>
    </xf>
    <xf numFmtId="38" fontId="7" fillId="16" borderId="34" xfId="81" applyFont="1" applyFill="1" applyBorder="1" applyAlignment="1">
      <alignment horizontal="right" vertical="center" indent="1"/>
    </xf>
    <xf numFmtId="38" fontId="7" fillId="23" borderId="34" xfId="81" applyFont="1" applyFill="1" applyBorder="1" applyAlignment="1">
      <alignment horizontal="right" indent="1"/>
    </xf>
    <xf numFmtId="176" fontId="58" fillId="48" borderId="25" xfId="83" applyNumberFormat="1" applyFont="1" applyFill="1" applyBorder="1" applyAlignment="1" applyProtection="1">
      <alignment horizontal="right" vertical="center"/>
      <protection locked="0"/>
    </xf>
    <xf numFmtId="38" fontId="58" fillId="16" borderId="25" xfId="81" applyFont="1" applyFill="1" applyBorder="1" applyAlignment="1">
      <alignment horizontal="right" vertical="center" wrapText="1"/>
    </xf>
    <xf numFmtId="38" fontId="58" fillId="16" borderId="24" xfId="81" applyFont="1" applyFill="1" applyBorder="1" applyAlignment="1">
      <alignment horizontal="right" vertical="center" wrapText="1"/>
    </xf>
    <xf numFmtId="38" fontId="58" fillId="16" borderId="35" xfId="81" applyFont="1" applyFill="1" applyBorder="1" applyAlignment="1">
      <alignment horizontal="right" vertical="center" wrapText="1"/>
    </xf>
    <xf numFmtId="38" fontId="58" fillId="16" borderId="24" xfId="81" applyFont="1" applyFill="1" applyBorder="1" applyAlignment="1">
      <alignment horizontal="right" vertical="center" indent="1"/>
    </xf>
    <xf numFmtId="176" fontId="58" fillId="37" borderId="25" xfId="81" applyNumberFormat="1" applyFont="1" applyFill="1" applyBorder="1" applyAlignment="1" applyProtection="1">
      <alignment horizontal="right"/>
      <protection locked="0"/>
    </xf>
    <xf numFmtId="38" fontId="58" fillId="37" borderId="25" xfId="81" applyFont="1" applyFill="1" applyBorder="1" applyAlignment="1">
      <alignment horizontal="right" indent="1"/>
    </xf>
    <xf numFmtId="38" fontId="58" fillId="37" borderId="24" xfId="81" applyFont="1" applyFill="1" applyBorder="1" applyAlignment="1">
      <alignment horizontal="right" indent="1"/>
    </xf>
    <xf numFmtId="38" fontId="58" fillId="37" borderId="29" xfId="81" applyFont="1" applyFill="1" applyBorder="1" applyAlignment="1">
      <alignment horizontal="right" vertical="center" indent="1"/>
    </xf>
    <xf numFmtId="38" fontId="58" fillId="37" borderId="25" xfId="81" applyFont="1" applyFill="1" applyBorder="1" applyAlignment="1">
      <alignment horizontal="right" vertical="center" indent="1"/>
    </xf>
    <xf numFmtId="38" fontId="58" fillId="37" borderId="35" xfId="81" applyFont="1" applyFill="1" applyBorder="1" applyAlignment="1">
      <alignment horizontal="right" vertical="center" indent="1"/>
    </xf>
    <xf numFmtId="176" fontId="58" fillId="11" borderId="36" xfId="81" applyNumberFormat="1" applyFont="1" applyFill="1" applyBorder="1" applyAlignment="1">
      <alignment horizontal="right"/>
    </xf>
    <xf numFmtId="38" fontId="58" fillId="11" borderId="36" xfId="81" applyFont="1" applyFill="1" applyBorder="1" applyAlignment="1">
      <alignment horizontal="right"/>
    </xf>
    <xf numFmtId="38" fontId="58" fillId="11" borderId="37" xfId="81" applyFont="1" applyFill="1" applyBorder="1" applyAlignment="1">
      <alignment horizontal="right"/>
    </xf>
    <xf numFmtId="38" fontId="58" fillId="11" borderId="31" xfId="81" applyFont="1" applyFill="1" applyBorder="1" applyAlignment="1">
      <alignment horizontal="right"/>
    </xf>
    <xf numFmtId="38" fontId="58" fillId="11" borderId="38" xfId="81" applyFont="1" applyFill="1" applyBorder="1" applyAlignment="1">
      <alignment horizontal="right"/>
    </xf>
    <xf numFmtId="38" fontId="58" fillId="23" borderId="36" xfId="81" applyFont="1" applyFill="1" applyBorder="1" applyAlignment="1">
      <alignment horizontal="right"/>
    </xf>
    <xf numFmtId="0" fontId="58" fillId="11" borderId="36" xfId="0" applyFont="1" applyFill="1" applyBorder="1" applyAlignment="1">
      <alignment horizontal="center" shrinkToFit="1"/>
    </xf>
    <xf numFmtId="0" fontId="59" fillId="11" borderId="37" xfId="0" applyFont="1" applyFill="1" applyBorder="1" applyAlignment="1">
      <alignment horizontal="center" shrinkToFit="1"/>
    </xf>
    <xf numFmtId="0" fontId="59" fillId="0" borderId="26" xfId="0" applyFont="1" applyBorder="1" applyAlignment="1">
      <alignment horizontal="center" vertical="center" shrinkToFit="1"/>
    </xf>
    <xf numFmtId="0" fontId="59" fillId="0" borderId="36" xfId="0" applyFont="1" applyBorder="1" applyAlignment="1">
      <alignment horizontal="left" indent="1" shrinkToFit="1"/>
    </xf>
    <xf numFmtId="0" fontId="59" fillId="0" borderId="37" xfId="0" applyFont="1" applyBorder="1" applyAlignment="1">
      <alignment horizontal="center" shrinkToFit="1"/>
    </xf>
    <xf numFmtId="0" fontId="59" fillId="0" borderId="36" xfId="0" applyFont="1" applyBorder="1" applyAlignment="1">
      <alignment horizontal="right"/>
    </xf>
    <xf numFmtId="0" fontId="59" fillId="0" borderId="37" xfId="0" applyFont="1" applyBorder="1" applyAlignment="1">
      <alignment horizontal="right"/>
    </xf>
    <xf numFmtId="0" fontId="59" fillId="0" borderId="38" xfId="0" applyFont="1" applyBorder="1" applyAlignment="1">
      <alignment horizontal="right"/>
    </xf>
    <xf numFmtId="0" fontId="59" fillId="0" borderId="39" xfId="0" applyFont="1" applyBorder="1" applyAlignment="1">
      <alignment horizontal="right"/>
    </xf>
    <xf numFmtId="0" fontId="59" fillId="0" borderId="25" xfId="0" applyFont="1" applyBorder="1" applyAlignment="1">
      <alignment horizontal="center" shrinkToFit="1"/>
    </xf>
    <xf numFmtId="0" fontId="59" fillId="0" borderId="29" xfId="0" applyFont="1" applyBorder="1" applyAlignment="1">
      <alignment horizontal="center" shrinkToFit="1"/>
    </xf>
    <xf numFmtId="0" fontId="59" fillId="0" borderId="29" xfId="0" applyFont="1" applyBorder="1" applyAlignment="1">
      <alignment horizont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 shrinkToFit="1"/>
    </xf>
    <xf numFmtId="38" fontId="59" fillId="0" borderId="0" xfId="81" applyFont="1" applyAlignment="1">
      <alignment vertical="center"/>
    </xf>
    <xf numFmtId="0" fontId="59" fillId="0" borderId="0" xfId="0" applyFont="1" applyAlignment="1">
      <alignment vertical="center"/>
    </xf>
    <xf numFmtId="0" fontId="34" fillId="0" borderId="31" xfId="0" applyFont="1" applyBorder="1" applyAlignment="1">
      <alignment horizontal="center" vertical="center"/>
    </xf>
    <xf numFmtId="0" fontId="33" fillId="0" borderId="31" xfId="0" applyFont="1" applyBorder="1" applyAlignment="1" applyProtection="1">
      <alignment horizontal="right" vertical="center"/>
      <protection locked="0"/>
    </xf>
    <xf numFmtId="0" fontId="34" fillId="0" borderId="37" xfId="0" applyFont="1" applyBorder="1" applyAlignment="1">
      <alignment horizontal="right" vertical="center"/>
    </xf>
    <xf numFmtId="0" fontId="30" fillId="0" borderId="0" xfId="0" applyFont="1" applyFill="1" applyAlignment="1" applyProtection="1">
      <alignment horizontal="left"/>
      <protection locked="0"/>
    </xf>
    <xf numFmtId="0" fontId="61" fillId="0" borderId="0" xfId="0" applyFont="1" applyAlignment="1">
      <alignment shrinkToFit="1"/>
    </xf>
    <xf numFmtId="0" fontId="31" fillId="0" borderId="2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shrinkToFit="1"/>
    </xf>
    <xf numFmtId="38" fontId="58" fillId="48" borderId="25" xfId="81" applyFont="1" applyFill="1" applyBorder="1" applyAlignment="1">
      <alignment horizontal="right" vertical="center" wrapText="1"/>
    </xf>
    <xf numFmtId="38" fontId="58" fillId="48" borderId="24" xfId="81" applyFont="1" applyFill="1" applyBorder="1" applyAlignment="1">
      <alignment horizontal="right" vertical="center" wrapText="1"/>
    </xf>
    <xf numFmtId="0" fontId="34" fillId="0" borderId="40" xfId="0" applyFont="1" applyBorder="1" applyAlignment="1">
      <alignment vertical="center"/>
    </xf>
    <xf numFmtId="0" fontId="30" fillId="49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left"/>
    </xf>
    <xf numFmtId="38" fontId="31" fillId="23" borderId="41" xfId="0" applyNumberFormat="1" applyFont="1" applyFill="1" applyBorder="1" applyAlignment="1">
      <alignment horizontal="right" vertical="center"/>
    </xf>
    <xf numFmtId="38" fontId="31" fillId="23" borderId="29" xfId="0" applyNumberFormat="1" applyFont="1" applyFill="1" applyBorder="1" applyAlignment="1">
      <alignment horizontal="right" vertical="center"/>
    </xf>
    <xf numFmtId="0" fontId="31" fillId="23" borderId="29" xfId="0" applyFont="1" applyFill="1" applyBorder="1" applyAlignment="1">
      <alignment horizontal="right" vertical="center"/>
    </xf>
    <xf numFmtId="0" fontId="2" fillId="23" borderId="29" xfId="0" applyFont="1" applyFill="1" applyBorder="1" applyAlignment="1">
      <alignment horizontal="right" vertical="center"/>
    </xf>
    <xf numFmtId="0" fontId="31" fillId="0" borderId="42" xfId="0" applyFont="1" applyBorder="1" applyAlignment="1" applyProtection="1">
      <alignment horizontal="left" vertical="center" shrinkToFit="1"/>
      <protection locked="0"/>
    </xf>
    <xf numFmtId="0" fontId="31" fillId="0" borderId="20" xfId="0" applyFont="1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/>
    </xf>
    <xf numFmtId="0" fontId="0" fillId="0" borderId="43" xfId="0" applyBorder="1" applyAlignment="1">
      <alignment/>
    </xf>
    <xf numFmtId="0" fontId="31" fillId="0" borderId="44" xfId="0" applyFont="1" applyBorder="1" applyAlignment="1" applyProtection="1">
      <alignment horizontal="left" vertical="center" shrinkToFit="1"/>
      <protection locked="0"/>
    </xf>
    <xf numFmtId="0" fontId="31" fillId="0" borderId="45" xfId="0" applyFont="1" applyBorder="1" applyAlignment="1" applyProtection="1">
      <alignment horizontal="left" vertical="center" shrinkToFit="1"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8" fontId="37" fillId="0" borderId="29" xfId="81" applyFont="1" applyBorder="1" applyAlignment="1">
      <alignment horizontal="right" vertical="center"/>
    </xf>
    <xf numFmtId="0" fontId="38" fillId="0" borderId="29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31" fillId="0" borderId="41" xfId="0" applyFont="1" applyBorder="1" applyAlignment="1" applyProtection="1">
      <alignment vertical="center"/>
      <protection locked="0"/>
    </xf>
    <xf numFmtId="0" fontId="31" fillId="0" borderId="29" xfId="0" applyFont="1" applyBorder="1" applyAlignment="1" applyProtection="1">
      <alignment vertical="center"/>
      <protection locked="0"/>
    </xf>
    <xf numFmtId="0" fontId="31" fillId="0" borderId="0" xfId="0" applyFont="1" applyAlignment="1">
      <alignment horizontal="center"/>
    </xf>
    <xf numFmtId="0" fontId="31" fillId="50" borderId="25" xfId="0" applyFont="1" applyFill="1" applyBorder="1" applyAlignment="1">
      <alignment horizontal="center" vertical="center"/>
    </xf>
    <xf numFmtId="0" fontId="0" fillId="50" borderId="29" xfId="0" applyFill="1" applyBorder="1" applyAlignment="1">
      <alignment vertical="center"/>
    </xf>
    <xf numFmtId="0" fontId="0" fillId="50" borderId="24" xfId="0" applyFill="1" applyBorder="1" applyAlignment="1">
      <alignment vertical="center"/>
    </xf>
    <xf numFmtId="0" fontId="34" fillId="48" borderId="0" xfId="0" applyFont="1" applyFill="1" applyAlignment="1">
      <alignment horizontal="left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31" fillId="51" borderId="49" xfId="0" applyFont="1" applyFill="1" applyBorder="1" applyAlignment="1" applyProtection="1">
      <alignment horizontal="center" vertical="center"/>
      <protection locked="0"/>
    </xf>
    <xf numFmtId="0" fontId="31" fillId="51" borderId="4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1" fillId="51" borderId="26" xfId="0" applyFont="1" applyFill="1" applyBorder="1" applyAlignment="1" applyProtection="1">
      <alignment horizontal="center" vertical="center"/>
      <protection locked="0"/>
    </xf>
    <xf numFmtId="0" fontId="31" fillId="51" borderId="2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38" fontId="31" fillId="49" borderId="26" xfId="81" applyFont="1" applyFill="1" applyBorder="1" applyAlignment="1" applyProtection="1">
      <alignment horizontal="right" vertical="center"/>
      <protection locked="0"/>
    </xf>
    <xf numFmtId="38" fontId="31" fillId="49" borderId="20" xfId="81" applyFont="1" applyFill="1" applyBorder="1" applyAlignment="1" applyProtection="1">
      <alignment horizontal="right" vertical="center"/>
      <protection locked="0"/>
    </xf>
    <xf numFmtId="0" fontId="31" fillId="50" borderId="50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0" fontId="31" fillId="0" borderId="49" xfId="0" applyFont="1" applyBorder="1" applyAlignment="1">
      <alignment horizontal="left" vertical="center"/>
    </xf>
    <xf numFmtId="0" fontId="31" fillId="0" borderId="43" xfId="0" applyFont="1" applyBorder="1" applyAlignment="1">
      <alignment horizontal="left" vertical="center"/>
    </xf>
    <xf numFmtId="0" fontId="31" fillId="0" borderId="50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49" fontId="37" fillId="0" borderId="27" xfId="81" applyNumberFormat="1" applyFont="1" applyBorder="1" applyAlignment="1" applyProtection="1">
      <alignment horizontal="left" vertical="center" shrinkToFit="1"/>
      <protection locked="0"/>
    </xf>
    <xf numFmtId="49" fontId="37" fillId="0" borderId="28" xfId="0" applyNumberFormat="1" applyFont="1" applyBorder="1" applyAlignment="1" applyProtection="1">
      <alignment horizontal="left" shrinkToFit="1"/>
      <protection locked="0"/>
    </xf>
    <xf numFmtId="0" fontId="38" fillId="0" borderId="28" xfId="0" applyFont="1" applyBorder="1" applyAlignment="1">
      <alignment shrinkToFit="1"/>
    </xf>
    <xf numFmtId="0" fontId="38" fillId="0" borderId="52" xfId="0" applyFont="1" applyBorder="1" applyAlignment="1">
      <alignment shrinkToFit="1"/>
    </xf>
    <xf numFmtId="49" fontId="37" fillId="0" borderId="53" xfId="81" applyNumberFormat="1" applyFont="1" applyBorder="1" applyAlignment="1" applyProtection="1">
      <alignment horizontal="left" vertical="center" wrapText="1" shrinkToFit="1"/>
      <protection locked="0"/>
    </xf>
    <xf numFmtId="49" fontId="37" fillId="0" borderId="54" xfId="0" applyNumberFormat="1" applyFont="1" applyBorder="1" applyAlignment="1" applyProtection="1">
      <alignment horizontal="left" shrinkToFit="1"/>
      <protection locked="0"/>
    </xf>
    <xf numFmtId="0" fontId="38" fillId="0" borderId="54" xfId="0" applyFont="1" applyBorder="1" applyAlignment="1">
      <alignment shrinkToFit="1"/>
    </xf>
    <xf numFmtId="0" fontId="38" fillId="0" borderId="30" xfId="0" applyFont="1" applyBorder="1" applyAlignment="1">
      <alignment shrinkToFit="1"/>
    </xf>
    <xf numFmtId="0" fontId="31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31" fillId="0" borderId="20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34" fillId="50" borderId="29" xfId="0" applyFont="1" applyFill="1" applyBorder="1" applyAlignment="1">
      <alignment horizontal="center" vertical="center"/>
    </xf>
    <xf numFmtId="0" fontId="0" fillId="50" borderId="29" xfId="0" applyFill="1" applyBorder="1" applyAlignment="1">
      <alignment/>
    </xf>
    <xf numFmtId="0" fontId="0" fillId="50" borderId="24" xfId="0" applyFill="1" applyBorder="1" applyAlignment="1">
      <alignment/>
    </xf>
    <xf numFmtId="3" fontId="31" fillId="23" borderId="55" xfId="0" applyNumberFormat="1" applyFont="1" applyFill="1" applyBorder="1" applyAlignment="1" applyProtection="1">
      <alignment horizontal="right" vertical="center"/>
      <protection/>
    </xf>
    <xf numFmtId="3" fontId="31" fillId="23" borderId="31" xfId="0" applyNumberFormat="1" applyFont="1" applyFill="1" applyBorder="1" applyAlignment="1" applyProtection="1">
      <alignment horizontal="right" vertical="center"/>
      <protection/>
    </xf>
    <xf numFmtId="0" fontId="2" fillId="0" borderId="31" xfId="0" applyFont="1" applyBorder="1" applyAlignment="1">
      <alignment horizontal="right" vertical="center"/>
    </xf>
    <xf numFmtId="49" fontId="37" fillId="0" borderId="27" xfId="81" applyNumberFormat="1" applyFont="1" applyBorder="1" applyAlignment="1" applyProtection="1">
      <alignment horizontal="left" vertical="center" wrapText="1" shrinkToFit="1"/>
      <protection locked="0"/>
    </xf>
    <xf numFmtId="38" fontId="31" fillId="23" borderId="25" xfId="81" applyFont="1" applyFill="1" applyBorder="1" applyAlignment="1">
      <alignment horizontal="right" vertical="center" shrinkToFit="1"/>
    </xf>
    <xf numFmtId="38" fontId="31" fillId="23" borderId="29" xfId="81" applyFont="1" applyFill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38" fontId="31" fillId="23" borderId="56" xfId="81" applyNumberFormat="1" applyFont="1" applyFill="1" applyBorder="1" applyAlignment="1">
      <alignment horizontal="right" vertical="center" shrinkToFit="1"/>
    </xf>
    <xf numFmtId="38" fontId="31" fillId="23" borderId="57" xfId="81" applyNumberFormat="1" applyFont="1" applyFill="1" applyBorder="1" applyAlignment="1">
      <alignment horizontal="right" vertical="center" shrinkToFit="1"/>
    </xf>
    <xf numFmtId="0" fontId="2" fillId="0" borderId="57" xfId="0" applyFont="1" applyBorder="1" applyAlignment="1">
      <alignment horizontal="right" vertical="center" shrinkToFit="1"/>
    </xf>
    <xf numFmtId="38" fontId="31" fillId="23" borderId="58" xfId="0" applyNumberFormat="1" applyFont="1" applyFill="1" applyBorder="1" applyAlignment="1">
      <alignment horizontal="right" vertical="center" shrinkToFit="1"/>
    </xf>
    <xf numFmtId="0" fontId="2" fillId="23" borderId="22" xfId="0" applyFont="1" applyFill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38" fontId="37" fillId="0" borderId="31" xfId="81" applyFont="1" applyBorder="1" applyAlignment="1">
      <alignment horizontal="right" vertical="center"/>
    </xf>
    <xf numFmtId="0" fontId="37" fillId="0" borderId="31" xfId="0" applyFont="1" applyBorder="1" applyAlignment="1">
      <alignment vertical="center"/>
    </xf>
    <xf numFmtId="49" fontId="37" fillId="0" borderId="49" xfId="81" applyNumberFormat="1" applyFont="1" applyBorder="1" applyAlignment="1" applyProtection="1">
      <alignment horizontal="left" vertical="center" wrapText="1" shrinkToFit="1"/>
      <protection locked="0"/>
    </xf>
    <xf numFmtId="49" fontId="37" fillId="0" borderId="45" xfId="0" applyNumberFormat="1" applyFont="1" applyBorder="1" applyAlignment="1" applyProtection="1">
      <alignment horizontal="left" shrinkToFit="1"/>
      <protection locked="0"/>
    </xf>
    <xf numFmtId="0" fontId="38" fillId="0" borderId="45" xfId="0" applyFont="1" applyBorder="1" applyAlignment="1">
      <alignment shrinkToFit="1"/>
    </xf>
    <xf numFmtId="0" fontId="38" fillId="0" borderId="46" xfId="0" applyFont="1" applyBorder="1" applyAlignment="1">
      <alignment shrinkToFit="1"/>
    </xf>
    <xf numFmtId="0" fontId="35" fillId="0" borderId="3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1" fillId="0" borderId="55" xfId="0" applyFont="1" applyBorder="1" applyAlignment="1" applyProtection="1">
      <alignment vertical="center"/>
      <protection locked="0"/>
    </xf>
    <xf numFmtId="0" fontId="31" fillId="0" borderId="31" xfId="0" applyFont="1" applyBorder="1" applyAlignment="1" applyProtection="1">
      <alignment vertical="center"/>
      <protection locked="0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49" fontId="32" fillId="0" borderId="25" xfId="81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49" fontId="32" fillId="0" borderId="25" xfId="81" applyNumberFormat="1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24" xfId="0" applyBorder="1" applyAlignment="1">
      <alignment horizontal="left"/>
    </xf>
    <xf numFmtId="38" fontId="31" fillId="0" borderId="25" xfId="81" applyFont="1" applyBorder="1" applyAlignment="1">
      <alignment horizontal="right" vertical="center" shrinkToFit="1"/>
    </xf>
    <xf numFmtId="0" fontId="31" fillId="0" borderId="29" xfId="0" applyFont="1" applyBorder="1" applyAlignment="1">
      <alignment vertical="center" shrinkToFit="1"/>
    </xf>
    <xf numFmtId="38" fontId="31" fillId="0" borderId="49" xfId="81" applyFont="1" applyBorder="1" applyAlignment="1">
      <alignment horizontal="right" vertical="center" shrinkToFit="1"/>
    </xf>
    <xf numFmtId="0" fontId="31" fillId="0" borderId="45" xfId="0" applyFont="1" applyBorder="1" applyAlignment="1">
      <alignment vertical="center" shrinkToFit="1"/>
    </xf>
    <xf numFmtId="38" fontId="36" fillId="0" borderId="53" xfId="81" applyFont="1" applyBorder="1" applyAlignment="1">
      <alignment horizontal="right" vertical="center" wrapText="1" shrinkToFit="1"/>
    </xf>
    <xf numFmtId="0" fontId="36" fillId="0" borderId="54" xfId="0" applyFont="1" applyBorder="1" applyAlignment="1">
      <alignment vertical="center" shrinkToFit="1"/>
    </xf>
    <xf numFmtId="0" fontId="36" fillId="0" borderId="59" xfId="0" applyFont="1" applyBorder="1" applyAlignment="1">
      <alignment vertical="center" shrinkToFit="1"/>
    </xf>
    <xf numFmtId="0" fontId="31" fillId="0" borderId="25" xfId="0" applyFont="1" applyBorder="1" applyAlignment="1">
      <alignment horizontal="left"/>
    </xf>
    <xf numFmtId="0" fontId="31" fillId="0" borderId="29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60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/>
    </xf>
    <xf numFmtId="0" fontId="31" fillId="0" borderId="61" xfId="0" applyFont="1" applyBorder="1" applyAlignment="1">
      <alignment horizontal="left" vertical="center"/>
    </xf>
    <xf numFmtId="0" fontId="31" fillId="0" borderId="36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31" fillId="0" borderId="60" xfId="0" applyFont="1" applyBorder="1" applyAlignment="1">
      <alignment horizontal="center" vertical="center" textRotation="255" wrapText="1" shrinkToFit="1"/>
    </xf>
    <xf numFmtId="0" fontId="0" fillId="0" borderId="32" xfId="0" applyBorder="1" applyAlignment="1">
      <alignment/>
    </xf>
    <xf numFmtId="0" fontId="34" fillId="0" borderId="62" xfId="0" applyFont="1" applyBorder="1" applyAlignment="1">
      <alignment horizontal="center" vertical="center" textRotation="255" shrinkToFit="1"/>
    </xf>
    <xf numFmtId="0" fontId="34" fillId="0" borderId="36" xfId="0" applyFont="1" applyBorder="1" applyAlignment="1">
      <alignment horizontal="center" vertical="center" textRotation="255" shrinkToFit="1"/>
    </xf>
    <xf numFmtId="0" fontId="0" fillId="0" borderId="31" xfId="0" applyBorder="1" applyAlignment="1">
      <alignment/>
    </xf>
    <xf numFmtId="0" fontId="31" fillId="0" borderId="28" xfId="0" applyFont="1" applyBorder="1" applyAlignment="1">
      <alignment horizontal="left" vertical="center" shrinkToFit="1"/>
    </xf>
    <xf numFmtId="0" fontId="31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31" fillId="0" borderId="57" xfId="0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63" xfId="0" applyBorder="1" applyAlignment="1">
      <alignment vertical="center"/>
    </xf>
    <xf numFmtId="38" fontId="31" fillId="0" borderId="60" xfId="81" applyFont="1" applyBorder="1" applyAlignment="1" applyProtection="1">
      <alignment horizontal="right"/>
      <protection locked="0"/>
    </xf>
    <xf numFmtId="38" fontId="31" fillId="0" borderId="32" xfId="81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38" fontId="31" fillId="0" borderId="25" xfId="81" applyFont="1" applyBorder="1" applyAlignment="1" applyProtection="1">
      <alignment horizontal="right"/>
      <protection locked="0"/>
    </xf>
    <xf numFmtId="38" fontId="31" fillId="0" borderId="29" xfId="81" applyFont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right"/>
    </xf>
    <xf numFmtId="0" fontId="0" fillId="48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4" fillId="48" borderId="0" xfId="0" applyFont="1" applyFill="1" applyAlignment="1" applyProtection="1">
      <alignment horizontal="left"/>
      <protection locked="0"/>
    </xf>
    <xf numFmtId="3" fontId="31" fillId="0" borderId="58" xfId="0" applyNumberFormat="1" applyFont="1" applyBorder="1" applyAlignment="1" applyProtection="1">
      <alignment horizontal="right" vertical="center" shrinkToFit="1"/>
      <protection locked="0"/>
    </xf>
    <xf numFmtId="3" fontId="31" fillId="0" borderId="22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 horizontal="right" vertical="center"/>
    </xf>
    <xf numFmtId="0" fontId="31" fillId="0" borderId="48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58" fontId="31" fillId="0" borderId="0" xfId="0" applyNumberFormat="1" applyFont="1" applyAlignment="1">
      <alignment horizontal="center"/>
    </xf>
    <xf numFmtId="38" fontId="31" fillId="23" borderId="49" xfId="81" applyFont="1" applyFill="1" applyBorder="1" applyAlignment="1">
      <alignment horizontal="right" vertical="center"/>
    </xf>
    <xf numFmtId="38" fontId="31" fillId="23" borderId="45" xfId="81" applyFont="1" applyFill="1" applyBorder="1" applyAlignment="1">
      <alignment horizontal="right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38" fontId="31" fillId="49" borderId="65" xfId="81" applyFont="1" applyFill="1" applyBorder="1" applyAlignment="1" applyProtection="1">
      <alignment horizontal="right" vertical="center"/>
      <protection locked="0"/>
    </xf>
    <xf numFmtId="38" fontId="31" fillId="49" borderId="40" xfId="81" applyFont="1" applyFill="1" applyBorder="1" applyAlignment="1" applyProtection="1">
      <alignment horizontal="right" vertical="center"/>
      <protection locked="0"/>
    </xf>
    <xf numFmtId="0" fontId="30" fillId="51" borderId="0" xfId="0" applyFont="1" applyFill="1" applyAlignment="1" applyProtection="1">
      <alignment horizontal="left"/>
      <protection locked="0"/>
    </xf>
    <xf numFmtId="0" fontId="31" fillId="50" borderId="29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6" xfId="0" applyBorder="1" applyAlignment="1">
      <alignment vertical="center"/>
    </xf>
    <xf numFmtId="0" fontId="31" fillId="0" borderId="54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59" fillId="16" borderId="31" xfId="0" applyFont="1" applyFill="1" applyBorder="1" applyAlignment="1">
      <alignment horizontal="right" vertical="center"/>
    </xf>
    <xf numFmtId="0" fontId="59" fillId="0" borderId="25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/>
    </xf>
    <xf numFmtId="0" fontId="59" fillId="0" borderId="26" xfId="0" applyFont="1" applyBorder="1" applyAlignment="1">
      <alignment horizontal="center" vertical="center" shrinkToFit="1"/>
    </xf>
    <xf numFmtId="0" fontId="59" fillId="0" borderId="43" xfId="0" applyFont="1" applyBorder="1" applyAlignment="1">
      <alignment horizontal="center" vertical="center" shrinkToFit="1"/>
    </xf>
    <xf numFmtId="0" fontId="59" fillId="0" borderId="67" xfId="0" applyFont="1" applyBorder="1" applyAlignment="1">
      <alignment horizontal="center" vertical="center" shrinkToFit="1"/>
    </xf>
    <xf numFmtId="0" fontId="59" fillId="0" borderId="68" xfId="0" applyFont="1" applyBorder="1" applyAlignment="1">
      <alignment horizontal="center" vertical="center" shrinkToFit="1"/>
    </xf>
    <xf numFmtId="0" fontId="59" fillId="48" borderId="25" xfId="104" applyFont="1" applyFill="1" applyBorder="1" applyAlignment="1" applyProtection="1">
      <alignment horizontal="left" vertical="center" indent="1"/>
      <protection locked="0"/>
    </xf>
    <xf numFmtId="0" fontId="59" fillId="0" borderId="24" xfId="0" applyFont="1" applyBorder="1" applyAlignment="1">
      <alignment horizontal="left" vertical="center"/>
    </xf>
    <xf numFmtId="0" fontId="59" fillId="48" borderId="25" xfId="104" applyFont="1" applyFill="1" applyBorder="1" applyAlignment="1" applyProtection="1">
      <alignment horizontal="left" vertical="center" indent="1" shrinkToFit="1"/>
      <protection locked="0"/>
    </xf>
    <xf numFmtId="0" fontId="59" fillId="0" borderId="24" xfId="0" applyFont="1" applyBorder="1" applyAlignment="1">
      <alignment horizontal="left" vertical="center" shrinkToFit="1"/>
    </xf>
    <xf numFmtId="0" fontId="39" fillId="0" borderId="20" xfId="0" applyFont="1" applyBorder="1" applyAlignment="1">
      <alignment vertical="center" wrapText="1"/>
    </xf>
    <xf numFmtId="0" fontId="34" fillId="0" borderId="20" xfId="0" applyFont="1" applyBorder="1" applyAlignment="1">
      <alignment/>
    </xf>
    <xf numFmtId="0" fontId="59" fillId="48" borderId="24" xfId="0" applyFont="1" applyFill="1" applyBorder="1" applyAlignment="1">
      <alignment horizontal="left" vertical="center"/>
    </xf>
    <xf numFmtId="0" fontId="6" fillId="37" borderId="25" xfId="0" applyFont="1" applyFill="1" applyBorder="1" applyAlignment="1" applyProtection="1">
      <alignment horizontal="left" shrinkToFit="1"/>
      <protection locked="0"/>
    </xf>
    <xf numFmtId="0" fontId="0" fillId="0" borderId="24" xfId="0" applyFont="1" applyBorder="1" applyAlignment="1">
      <alignment shrinkToFit="1"/>
    </xf>
    <xf numFmtId="0" fontId="35" fillId="0" borderId="50" xfId="0" applyFont="1" applyBorder="1" applyAlignment="1">
      <alignment vertical="center" textRotation="255" shrinkToFit="1"/>
    </xf>
    <xf numFmtId="57" fontId="31" fillId="0" borderId="65" xfId="0" applyNumberFormat="1" applyFont="1" applyBorder="1" applyAlignment="1">
      <alignment horizontal="center" vertical="center"/>
    </xf>
    <xf numFmtId="57" fontId="31" fillId="0" borderId="40" xfId="0" applyNumberFormat="1" applyFont="1" applyBorder="1" applyAlignment="1">
      <alignment horizontal="center" vertical="center"/>
    </xf>
    <xf numFmtId="0" fontId="34" fillId="48" borderId="40" xfId="0" applyFont="1" applyFill="1" applyBorder="1" applyAlignment="1">
      <alignment horizontal="center" vertical="center"/>
    </xf>
    <xf numFmtId="0" fontId="0" fillId="48" borderId="69" xfId="0" applyFill="1" applyBorder="1" applyAlignment="1">
      <alignment horizontal="center" vertical="center" shrinkToFit="1"/>
    </xf>
    <xf numFmtId="0" fontId="0" fillId="48" borderId="70" xfId="0" applyFill="1" applyBorder="1" applyAlignment="1">
      <alignment horizontal="center" vertical="center" shrinkToFit="1"/>
    </xf>
    <xf numFmtId="0" fontId="34" fillId="0" borderId="40" xfId="0" applyFont="1" applyBorder="1" applyAlignment="1">
      <alignment horizontal="left" vertical="center"/>
    </xf>
    <xf numFmtId="0" fontId="34" fillId="0" borderId="48" xfId="0" applyFont="1" applyBorder="1" applyAlignment="1">
      <alignment horizontal="left" vertical="center"/>
    </xf>
    <xf numFmtId="0" fontId="34" fillId="0" borderId="40" xfId="0" applyFont="1" applyBorder="1" applyAlignment="1">
      <alignment horizontal="right" vertical="center"/>
    </xf>
    <xf numFmtId="38" fontId="31" fillId="48" borderId="53" xfId="81" applyFont="1" applyFill="1" applyBorder="1" applyAlignment="1">
      <alignment vertical="center" shrinkToFit="1"/>
    </xf>
    <xf numFmtId="38" fontId="31" fillId="48" borderId="54" xfId="81" applyFont="1" applyFill="1" applyBorder="1" applyAlignment="1">
      <alignment vertical="center" shrinkToFit="1"/>
    </xf>
    <xf numFmtId="38" fontId="31" fillId="48" borderId="27" xfId="81" applyFont="1" applyFill="1" applyBorder="1" applyAlignment="1">
      <alignment vertical="center" shrinkToFit="1"/>
    </xf>
    <xf numFmtId="38" fontId="31" fillId="48" borderId="28" xfId="81" applyFont="1" applyFill="1" applyBorder="1" applyAlignment="1">
      <alignment vertical="center" shrinkToFit="1"/>
    </xf>
    <xf numFmtId="38" fontId="31" fillId="48" borderId="65" xfId="81" applyFont="1" applyFill="1" applyBorder="1" applyAlignment="1">
      <alignment vertical="center" shrinkToFit="1"/>
    </xf>
    <xf numFmtId="38" fontId="31" fillId="48" borderId="40" xfId="81" applyFont="1" applyFill="1" applyBorder="1" applyAlignment="1">
      <alignment vertical="center" shrinkToFi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 5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4"/>
  <sheetViews>
    <sheetView tabSelected="1" view="pageBreakPreview" zoomScaleSheetLayoutView="100" zoomScalePageLayoutView="0" workbookViewId="0" topLeftCell="A1">
      <selection activeCell="O16" sqref="O16:Y16"/>
    </sheetView>
  </sheetViews>
  <sheetFormatPr defaultColWidth="9.00390625" defaultRowHeight="13.5"/>
  <cols>
    <col min="1" max="1" width="1.625" style="39" customWidth="1"/>
    <col min="2" max="2" width="4.00390625" style="38" customWidth="1"/>
    <col min="3" max="3" width="3.75390625" style="38" bestFit="1" customWidth="1"/>
    <col min="4" max="20" width="1.625" style="39" customWidth="1"/>
    <col min="21" max="22" width="1.00390625" style="39" customWidth="1"/>
    <col min="23" max="31" width="1.625" style="39" customWidth="1"/>
    <col min="32" max="32" width="2.25390625" style="39" customWidth="1"/>
    <col min="33" max="55" width="1.625" style="39" customWidth="1"/>
    <col min="56" max="56" width="4.625" style="39" customWidth="1"/>
    <col min="57" max="115" width="1.625" style="39" customWidth="1"/>
    <col min="116" max="16384" width="9.00390625" style="39" customWidth="1"/>
  </cols>
  <sheetData>
    <row r="1" spans="1:54" ht="19.5">
      <c r="A1" s="37" t="s">
        <v>29</v>
      </c>
      <c r="AH1" s="56"/>
      <c r="AI1" s="267" t="s">
        <v>64</v>
      </c>
      <c r="AJ1" s="260"/>
      <c r="AK1" s="260"/>
      <c r="AL1" s="64"/>
      <c r="AM1" s="65"/>
      <c r="AN1" s="152"/>
      <c r="AO1" s="152"/>
      <c r="AP1" s="152"/>
      <c r="AQ1" s="259" t="s">
        <v>0</v>
      </c>
      <c r="AR1" s="148"/>
      <c r="AS1" s="65"/>
      <c r="AT1" s="261"/>
      <c r="AU1" s="258"/>
      <c r="AV1" s="259" t="s">
        <v>44</v>
      </c>
      <c r="AW1" s="260"/>
      <c r="AX1" s="65"/>
      <c r="AY1" s="152"/>
      <c r="AZ1" s="258"/>
      <c r="BA1" s="128" t="s">
        <v>45</v>
      </c>
      <c r="BB1" s="129"/>
    </row>
    <row r="2" ht="9" customHeight="1"/>
    <row r="3" ht="19.5">
      <c r="A3" s="39" t="s">
        <v>52</v>
      </c>
    </row>
    <row r="4" ht="9" customHeight="1"/>
    <row r="5" spans="23:45" ht="19.5">
      <c r="W5" s="40"/>
      <c r="X5" s="130" t="s">
        <v>50</v>
      </c>
      <c r="Y5" s="129"/>
      <c r="Z5" s="129"/>
      <c r="AA5" s="129"/>
      <c r="AB5" s="129"/>
      <c r="AC5" s="129"/>
      <c r="AD5" s="129"/>
      <c r="AE5" s="129"/>
      <c r="AF5" s="129"/>
      <c r="AG5" s="118"/>
      <c r="AH5" s="118"/>
      <c r="AI5" s="126"/>
      <c r="AJ5" s="127"/>
      <c r="AK5" s="127"/>
      <c r="AL5" s="127"/>
      <c r="AM5" s="127"/>
      <c r="AN5" s="127"/>
      <c r="AO5" s="127"/>
      <c r="AP5" s="127"/>
      <c r="AQ5" s="127"/>
      <c r="AR5" s="127"/>
      <c r="AS5" s="39" t="s">
        <v>9</v>
      </c>
    </row>
    <row r="6" spans="23:31" ht="9" customHeight="1">
      <c r="W6" s="40"/>
      <c r="X6" s="40"/>
      <c r="Y6" s="40"/>
      <c r="Z6" s="40"/>
      <c r="AA6" s="40"/>
      <c r="AB6" s="40"/>
      <c r="AC6" s="40"/>
      <c r="AD6" s="40"/>
      <c r="AE6" s="40"/>
    </row>
    <row r="7" spans="23:47" ht="19.5">
      <c r="W7" s="40"/>
      <c r="X7" s="130" t="s">
        <v>49</v>
      </c>
      <c r="Y7" s="129"/>
      <c r="Z7" s="129"/>
      <c r="AA7" s="129"/>
      <c r="AB7" s="129"/>
      <c r="AC7" s="129"/>
      <c r="AD7" s="129"/>
      <c r="AE7" s="129"/>
      <c r="AF7" s="129"/>
      <c r="AG7" s="129"/>
      <c r="AH7" s="118"/>
      <c r="AI7" s="274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</row>
    <row r="8" ht="16.5" customHeight="1"/>
    <row r="9" spans="1:54" ht="19.5">
      <c r="A9" s="148" t="s">
        <v>70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</row>
    <row r="10" ht="9" customHeight="1"/>
    <row r="11" ht="24.75" customHeight="1">
      <c r="A11" s="39" t="s">
        <v>10</v>
      </c>
    </row>
    <row r="12" s="38" customFormat="1" ht="24.75" customHeight="1">
      <c r="A12" s="63" t="s">
        <v>51</v>
      </c>
    </row>
    <row r="13" spans="2:56" ht="19.5">
      <c r="B13" s="149" t="s">
        <v>26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65" t="s">
        <v>1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49" t="s">
        <v>35</v>
      </c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189"/>
      <c r="BB13" s="190"/>
      <c r="BC13" s="59"/>
      <c r="BD13" s="41"/>
    </row>
    <row r="14" spans="2:56" ht="18" customHeight="1">
      <c r="B14" s="306" t="s">
        <v>66</v>
      </c>
      <c r="C14" s="120" t="s">
        <v>54</v>
      </c>
      <c r="D14" s="169" t="s">
        <v>48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163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83" t="s">
        <v>5</v>
      </c>
      <c r="AA14" s="184"/>
      <c r="AB14" s="159" t="s">
        <v>38</v>
      </c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1"/>
      <c r="BB14" s="162"/>
      <c r="BC14" s="59"/>
      <c r="BD14" s="41">
        <f>IF(AB14="面積・単価で按分",2,1)</f>
        <v>2</v>
      </c>
    </row>
    <row r="15" spans="2:56" ht="18" customHeight="1">
      <c r="B15" s="310"/>
      <c r="C15" s="121" t="s">
        <v>42</v>
      </c>
      <c r="D15" s="166" t="s">
        <v>7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268">
        <f>O16-O14</f>
        <v>0</v>
      </c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70" t="s">
        <v>5</v>
      </c>
      <c r="AA15" s="271"/>
      <c r="AB15" s="155" t="s">
        <v>39</v>
      </c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7"/>
      <c r="BB15" s="158"/>
      <c r="BC15" s="59"/>
      <c r="BD15" s="41">
        <f>IF(AB15="面積・単価で按分",2,1)</f>
        <v>1</v>
      </c>
    </row>
    <row r="16" spans="2:56" ht="18" customHeight="1" thickBot="1">
      <c r="B16" s="311"/>
      <c r="C16" s="180" t="s">
        <v>43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  <c r="O16" s="272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65" t="s">
        <v>5</v>
      </c>
      <c r="AA16" s="266"/>
      <c r="AB16" s="307" t="s">
        <v>66</v>
      </c>
      <c r="AC16" s="308"/>
      <c r="AD16" s="309"/>
      <c r="AE16" s="309"/>
      <c r="AF16" s="125" t="s">
        <v>71</v>
      </c>
      <c r="AG16" s="309"/>
      <c r="AH16" s="309"/>
      <c r="AI16" s="125" t="s">
        <v>71</v>
      </c>
      <c r="AJ16" s="309"/>
      <c r="AK16" s="309"/>
      <c r="AL16" s="314" t="s">
        <v>72</v>
      </c>
      <c r="AM16" s="314"/>
      <c r="AN16" s="314"/>
      <c r="AO16" s="314"/>
      <c r="AP16" s="314"/>
      <c r="AQ16" s="314"/>
      <c r="AR16" s="314"/>
      <c r="AS16" s="309"/>
      <c r="AT16" s="309"/>
      <c r="AU16" s="312" t="s">
        <v>73</v>
      </c>
      <c r="AV16" s="312"/>
      <c r="AW16" s="312"/>
      <c r="AX16" s="312"/>
      <c r="AY16" s="312"/>
      <c r="AZ16" s="312"/>
      <c r="BA16" s="312"/>
      <c r="BB16" s="313"/>
      <c r="BC16" s="59"/>
      <c r="BD16" s="41"/>
    </row>
    <row r="17" spans="2:56" ht="32.25" customHeight="1" thickBot="1" thickTop="1">
      <c r="B17" s="42" t="s">
        <v>27</v>
      </c>
      <c r="C17" s="277" t="s">
        <v>65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/>
      <c r="O17" s="262">
        <v>0</v>
      </c>
      <c r="P17" s="263"/>
      <c r="Q17" s="263"/>
      <c r="R17" s="263"/>
      <c r="S17" s="263"/>
      <c r="T17" s="263"/>
      <c r="U17" s="263"/>
      <c r="V17" s="264"/>
      <c r="W17" s="43"/>
      <c r="X17" s="44" t="s">
        <v>5</v>
      </c>
      <c r="Y17" s="204" t="s">
        <v>12</v>
      </c>
      <c r="Z17" s="205"/>
      <c r="AA17" s="205"/>
      <c r="AB17" s="212">
        <v>0</v>
      </c>
      <c r="AC17" s="213"/>
      <c r="AD17" s="213"/>
      <c r="AE17" s="213"/>
      <c r="AF17" s="115" t="s">
        <v>5</v>
      </c>
      <c r="AG17" s="210" t="s">
        <v>16</v>
      </c>
      <c r="AH17" s="211"/>
      <c r="AI17" s="211"/>
      <c r="AJ17" s="211"/>
      <c r="AK17" s="191">
        <f>O17+AB17</f>
        <v>0</v>
      </c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3"/>
      <c r="BA17" s="116"/>
      <c r="BB17" s="117" t="s">
        <v>5</v>
      </c>
      <c r="BC17" s="60"/>
      <c r="BD17" s="41"/>
    </row>
    <row r="18" spans="1:56" s="38" customFormat="1" ht="24.75" customHeight="1" thickTop="1">
      <c r="A18" s="63" t="s">
        <v>2</v>
      </c>
      <c r="B18" s="63"/>
      <c r="BA18" s="57"/>
      <c r="BB18" s="58"/>
      <c r="BC18" s="46"/>
      <c r="BD18" s="46"/>
    </row>
    <row r="19" spans="2:56" ht="19.5">
      <c r="B19" s="149" t="s">
        <v>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49" t="s">
        <v>47</v>
      </c>
      <c r="P19" s="188"/>
      <c r="Q19" s="188"/>
      <c r="R19" s="188"/>
      <c r="S19" s="188"/>
      <c r="T19" s="188"/>
      <c r="U19" s="188"/>
      <c r="V19" s="188"/>
      <c r="W19" s="188"/>
      <c r="X19" s="149" t="s">
        <v>3</v>
      </c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9"/>
      <c r="BB19" s="190"/>
      <c r="BC19" s="59"/>
      <c r="BD19" s="41"/>
    </row>
    <row r="20" spans="2:56" ht="32.25" customHeight="1">
      <c r="B20" s="48">
        <v>1</v>
      </c>
      <c r="C20" s="282" t="s">
        <v>17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315"/>
      <c r="P20" s="316"/>
      <c r="Q20" s="316"/>
      <c r="R20" s="316"/>
      <c r="S20" s="316"/>
      <c r="T20" s="316"/>
      <c r="U20" s="316"/>
      <c r="V20" s="49"/>
      <c r="W20" s="67" t="s">
        <v>5</v>
      </c>
      <c r="X20" s="176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8"/>
      <c r="BB20" s="179"/>
      <c r="BC20" s="59"/>
      <c r="BD20" s="41"/>
    </row>
    <row r="21" spans="2:56" ht="32.25" customHeight="1">
      <c r="B21" s="50">
        <v>2</v>
      </c>
      <c r="C21" s="185" t="s">
        <v>18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7"/>
      <c r="O21" s="317"/>
      <c r="P21" s="318"/>
      <c r="Q21" s="318"/>
      <c r="R21" s="318"/>
      <c r="S21" s="318"/>
      <c r="T21" s="318"/>
      <c r="U21" s="318"/>
      <c r="V21" s="66"/>
      <c r="W21" s="68" t="s">
        <v>5</v>
      </c>
      <c r="X21" s="194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4"/>
      <c r="BB21" s="175"/>
      <c r="BC21" s="59"/>
      <c r="BD21" s="41"/>
    </row>
    <row r="22" spans="2:56" ht="32.25" customHeight="1">
      <c r="B22" s="50">
        <v>3</v>
      </c>
      <c r="C22" s="185" t="s">
        <v>19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7"/>
      <c r="O22" s="317"/>
      <c r="P22" s="318"/>
      <c r="Q22" s="318"/>
      <c r="R22" s="318"/>
      <c r="S22" s="318"/>
      <c r="T22" s="318"/>
      <c r="U22" s="318"/>
      <c r="V22" s="51"/>
      <c r="W22" s="69" t="s">
        <v>5</v>
      </c>
      <c r="X22" s="194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4"/>
      <c r="BB22" s="175"/>
      <c r="BC22" s="59"/>
      <c r="BD22" s="41"/>
    </row>
    <row r="23" spans="2:56" ht="30" customHeight="1">
      <c r="B23" s="50">
        <v>4</v>
      </c>
      <c r="C23" s="185" t="s">
        <v>20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7"/>
      <c r="O23" s="317"/>
      <c r="P23" s="318"/>
      <c r="Q23" s="318"/>
      <c r="R23" s="318"/>
      <c r="S23" s="318"/>
      <c r="T23" s="318"/>
      <c r="U23" s="318"/>
      <c r="V23" s="51"/>
      <c r="W23" s="69" t="s">
        <v>5</v>
      </c>
      <c r="X23" s="172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4"/>
      <c r="BB23" s="175"/>
      <c r="BC23" s="59"/>
      <c r="BD23" s="41"/>
    </row>
    <row r="24" spans="2:56" ht="32.25" customHeight="1">
      <c r="B24" s="50">
        <v>5</v>
      </c>
      <c r="C24" s="185" t="s">
        <v>21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7"/>
      <c r="O24" s="317"/>
      <c r="P24" s="318"/>
      <c r="Q24" s="318"/>
      <c r="R24" s="318"/>
      <c r="S24" s="318"/>
      <c r="T24" s="318"/>
      <c r="U24" s="318"/>
      <c r="V24" s="51"/>
      <c r="W24" s="69" t="s">
        <v>5</v>
      </c>
      <c r="X24" s="194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4"/>
      <c r="BB24" s="175"/>
      <c r="BC24" s="59"/>
      <c r="BD24" s="41"/>
    </row>
    <row r="25" spans="2:56" ht="30" customHeight="1">
      <c r="B25" s="50">
        <v>6</v>
      </c>
      <c r="C25" s="243" t="s">
        <v>22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7"/>
      <c r="O25" s="317"/>
      <c r="P25" s="318"/>
      <c r="Q25" s="318"/>
      <c r="R25" s="318"/>
      <c r="S25" s="318"/>
      <c r="T25" s="318"/>
      <c r="U25" s="318"/>
      <c r="V25" s="51"/>
      <c r="W25" s="69" t="s">
        <v>5</v>
      </c>
      <c r="X25" s="172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4"/>
      <c r="BB25" s="175"/>
      <c r="BC25" s="59"/>
      <c r="BD25" s="41"/>
    </row>
    <row r="26" spans="2:56" ht="30" customHeight="1">
      <c r="B26" s="50">
        <v>7</v>
      </c>
      <c r="C26" s="243" t="s">
        <v>23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317"/>
      <c r="P26" s="318"/>
      <c r="Q26" s="318"/>
      <c r="R26" s="318"/>
      <c r="S26" s="318"/>
      <c r="T26" s="318"/>
      <c r="U26" s="318"/>
      <c r="V26" s="51"/>
      <c r="W26" s="69" t="s">
        <v>5</v>
      </c>
      <c r="X26" s="172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4"/>
      <c r="BB26" s="175"/>
      <c r="BC26" s="59"/>
      <c r="BD26" s="41"/>
    </row>
    <row r="27" spans="2:56" ht="30" customHeight="1">
      <c r="B27" s="50">
        <v>8</v>
      </c>
      <c r="C27" s="243" t="s">
        <v>24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317" t="s">
        <v>15</v>
      </c>
      <c r="P27" s="318"/>
      <c r="Q27" s="318"/>
      <c r="R27" s="318"/>
      <c r="S27" s="318"/>
      <c r="T27" s="318"/>
      <c r="U27" s="318"/>
      <c r="V27" s="51"/>
      <c r="W27" s="69" t="s">
        <v>5</v>
      </c>
      <c r="X27" s="172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4"/>
      <c r="BB27" s="175"/>
      <c r="BC27" s="59"/>
      <c r="BD27" s="41"/>
    </row>
    <row r="28" spans="2:56" ht="32.25" customHeight="1">
      <c r="B28" s="50">
        <v>9</v>
      </c>
      <c r="C28" s="276" t="s">
        <v>25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4"/>
      <c r="O28" s="319" t="s">
        <v>15</v>
      </c>
      <c r="P28" s="320"/>
      <c r="Q28" s="320"/>
      <c r="R28" s="320"/>
      <c r="S28" s="320"/>
      <c r="T28" s="320"/>
      <c r="U28" s="320"/>
      <c r="V28" s="51"/>
      <c r="W28" s="69" t="s">
        <v>5</v>
      </c>
      <c r="X28" s="206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8"/>
      <c r="BB28" s="209"/>
      <c r="BC28" s="59"/>
      <c r="BD28" s="41"/>
    </row>
    <row r="29" spans="2:55" ht="22.5">
      <c r="B29" s="47" t="s">
        <v>56</v>
      </c>
      <c r="C29" s="244" t="s">
        <v>67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6"/>
      <c r="O29" s="195">
        <f>SUM(O20:O28)</f>
        <v>0</v>
      </c>
      <c r="P29" s="196"/>
      <c r="Q29" s="196"/>
      <c r="R29" s="196"/>
      <c r="S29" s="196"/>
      <c r="T29" s="196"/>
      <c r="U29" s="197"/>
      <c r="V29" s="52"/>
      <c r="W29" s="70" t="s">
        <v>5</v>
      </c>
      <c r="X29" s="216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8"/>
      <c r="BC29" s="59"/>
    </row>
    <row r="30" spans="2:55" ht="23.25" thickBot="1">
      <c r="B30" s="47" t="s">
        <v>57</v>
      </c>
      <c r="C30" s="247" t="s">
        <v>68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9"/>
      <c r="O30" s="198">
        <f>O15-O29</f>
        <v>0</v>
      </c>
      <c r="P30" s="199"/>
      <c r="Q30" s="199"/>
      <c r="R30" s="199"/>
      <c r="S30" s="199"/>
      <c r="T30" s="199"/>
      <c r="U30" s="200"/>
      <c r="V30" s="49"/>
      <c r="W30" s="71" t="s">
        <v>5</v>
      </c>
      <c r="X30" s="219" t="s">
        <v>62</v>
      </c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1"/>
      <c r="BC30" s="61"/>
    </row>
    <row r="31" spans="2:56" ht="33" customHeight="1" thickBot="1" thickTop="1">
      <c r="B31" s="53" t="s">
        <v>28</v>
      </c>
      <c r="C31" s="277" t="s">
        <v>69</v>
      </c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9"/>
      <c r="O31" s="201">
        <f>O30+O17</f>
        <v>0</v>
      </c>
      <c r="P31" s="202"/>
      <c r="Q31" s="202"/>
      <c r="R31" s="202"/>
      <c r="S31" s="202"/>
      <c r="T31" s="202"/>
      <c r="U31" s="203"/>
      <c r="V31" s="62"/>
      <c r="W31" s="72" t="s">
        <v>5</v>
      </c>
      <c r="X31" s="143" t="s">
        <v>12</v>
      </c>
      <c r="Y31" s="144"/>
      <c r="Z31" s="144"/>
      <c r="AA31" s="145"/>
      <c r="AB31" s="146">
        <f>AB17</f>
        <v>0</v>
      </c>
      <c r="AC31" s="147"/>
      <c r="AD31" s="147"/>
      <c r="AE31" s="147"/>
      <c r="AF31" s="55" t="s">
        <v>5</v>
      </c>
      <c r="AG31" s="214" t="s">
        <v>16</v>
      </c>
      <c r="AH31" s="215"/>
      <c r="AI31" s="215"/>
      <c r="AJ31" s="215"/>
      <c r="AK31" s="131">
        <f>O31+AB31</f>
        <v>0</v>
      </c>
      <c r="AL31" s="132"/>
      <c r="AM31" s="132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4"/>
      <c r="BA31" s="54"/>
      <c r="BB31" s="45" t="s">
        <v>5</v>
      </c>
      <c r="BC31" s="60"/>
      <c r="BD31" s="41"/>
    </row>
    <row r="32" spans="2:56" ht="22.5" customHeight="1" thickTop="1">
      <c r="B32" s="238" t="s">
        <v>46</v>
      </c>
      <c r="C32" s="239"/>
      <c r="D32" s="232" t="s">
        <v>53</v>
      </c>
      <c r="E32" s="233"/>
      <c r="F32" s="233"/>
      <c r="G32" s="233"/>
      <c r="H32" s="233"/>
      <c r="I32" s="233"/>
      <c r="J32" s="233"/>
      <c r="K32" s="233"/>
      <c r="L32" s="233"/>
      <c r="M32" s="233"/>
      <c r="N32" s="234"/>
      <c r="O32" s="250"/>
      <c r="P32" s="251"/>
      <c r="Q32" s="251"/>
      <c r="R32" s="251"/>
      <c r="S32" s="251"/>
      <c r="T32" s="251"/>
      <c r="U32" s="252"/>
      <c r="V32" s="75"/>
      <c r="W32" s="77" t="s">
        <v>5</v>
      </c>
      <c r="X32" s="226" t="s">
        <v>40</v>
      </c>
      <c r="Y32" s="227"/>
      <c r="Z32" s="227"/>
      <c r="AA32" s="228"/>
      <c r="AB32" s="135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7"/>
      <c r="BB32" s="138"/>
      <c r="BC32" s="59"/>
      <c r="BD32" s="41"/>
    </row>
    <row r="33" spans="2:55" ht="22.5" customHeight="1">
      <c r="B33" s="240"/>
      <c r="C33" s="129"/>
      <c r="D33" s="235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253"/>
      <c r="P33" s="254"/>
      <c r="Q33" s="254"/>
      <c r="R33" s="254"/>
      <c r="S33" s="254"/>
      <c r="T33" s="254"/>
      <c r="U33" s="254"/>
      <c r="V33" s="78"/>
      <c r="W33" s="76"/>
      <c r="X33" s="224" t="s">
        <v>11</v>
      </c>
      <c r="Y33" s="225"/>
      <c r="Z33" s="225"/>
      <c r="AA33" s="225"/>
      <c r="AB33" s="139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1"/>
      <c r="BB33" s="142"/>
      <c r="BC33" s="59"/>
    </row>
    <row r="34" spans="2:55" ht="22.5" customHeight="1">
      <c r="B34" s="241"/>
      <c r="C34" s="242"/>
      <c r="D34" s="229" t="s">
        <v>41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1"/>
      <c r="O34" s="255"/>
      <c r="P34" s="256"/>
      <c r="Q34" s="256"/>
      <c r="R34" s="256"/>
      <c r="S34" s="256"/>
      <c r="T34" s="256"/>
      <c r="U34" s="257"/>
      <c r="V34" s="74"/>
      <c r="W34" s="73" t="s">
        <v>5</v>
      </c>
      <c r="X34" s="222"/>
      <c r="Y34" s="223"/>
      <c r="Z34" s="223"/>
      <c r="AA34" s="223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8"/>
      <c r="BC34" s="59"/>
    </row>
  </sheetData>
  <sheetProtection/>
  <mergeCells count="92">
    <mergeCell ref="O28:U28"/>
    <mergeCell ref="O27:U27"/>
    <mergeCell ref="O26:U26"/>
    <mergeCell ref="O20:U20"/>
    <mergeCell ref="O21:U21"/>
    <mergeCell ref="O22:U22"/>
    <mergeCell ref="O23:U23"/>
    <mergeCell ref="O24:U24"/>
    <mergeCell ref="O25:U25"/>
    <mergeCell ref="AG16:AH16"/>
    <mergeCell ref="B15:B16"/>
    <mergeCell ref="AJ16:AK16"/>
    <mergeCell ref="AU16:BB16"/>
    <mergeCell ref="AS16:AT16"/>
    <mergeCell ref="AL16:AR16"/>
    <mergeCell ref="AB16:AC16"/>
    <mergeCell ref="AD16:AE16"/>
    <mergeCell ref="AI7:AU7"/>
    <mergeCell ref="AB13:BB13"/>
    <mergeCell ref="C26:N26"/>
    <mergeCell ref="C27:N27"/>
    <mergeCell ref="C28:N28"/>
    <mergeCell ref="C31:N31"/>
    <mergeCell ref="C17:N17"/>
    <mergeCell ref="C20:N20"/>
    <mergeCell ref="C21:N21"/>
    <mergeCell ref="AY1:AZ1"/>
    <mergeCell ref="AV1:AW1"/>
    <mergeCell ref="AT1:AU1"/>
    <mergeCell ref="AQ1:AR1"/>
    <mergeCell ref="O17:V17"/>
    <mergeCell ref="Z16:AA16"/>
    <mergeCell ref="AI1:AK1"/>
    <mergeCell ref="O15:Y15"/>
    <mergeCell ref="Z15:AA15"/>
    <mergeCell ref="O16:Y16"/>
    <mergeCell ref="D32:N33"/>
    <mergeCell ref="B32:C34"/>
    <mergeCell ref="C25:N25"/>
    <mergeCell ref="X23:BB23"/>
    <mergeCell ref="C29:N29"/>
    <mergeCell ref="C30:N30"/>
    <mergeCell ref="O32:U33"/>
    <mergeCell ref="O34:U34"/>
    <mergeCell ref="B19:N19"/>
    <mergeCell ref="C23:N23"/>
    <mergeCell ref="D34:N34"/>
    <mergeCell ref="C24:N24"/>
    <mergeCell ref="AG31:AJ31"/>
    <mergeCell ref="X29:BB29"/>
    <mergeCell ref="X30:BB30"/>
    <mergeCell ref="X34:BB34"/>
    <mergeCell ref="X33:AA33"/>
    <mergeCell ref="X32:AA32"/>
    <mergeCell ref="O29:U29"/>
    <mergeCell ref="O30:U30"/>
    <mergeCell ref="O31:U31"/>
    <mergeCell ref="Y17:AA17"/>
    <mergeCell ref="X28:BB28"/>
    <mergeCell ref="X24:BB24"/>
    <mergeCell ref="X25:BB25"/>
    <mergeCell ref="AG17:AJ17"/>
    <mergeCell ref="AB17:AE17"/>
    <mergeCell ref="X26:BB26"/>
    <mergeCell ref="X27:BB27"/>
    <mergeCell ref="X20:BB20"/>
    <mergeCell ref="C16:N16"/>
    <mergeCell ref="Z14:AA14"/>
    <mergeCell ref="C22:N22"/>
    <mergeCell ref="O19:W19"/>
    <mergeCell ref="X19:BB19"/>
    <mergeCell ref="AK17:AZ17"/>
    <mergeCell ref="X21:BB21"/>
    <mergeCell ref="X22:BB22"/>
    <mergeCell ref="AN1:AP1"/>
    <mergeCell ref="AB15:BB15"/>
    <mergeCell ref="AB14:BB14"/>
    <mergeCell ref="O14:Y14"/>
    <mergeCell ref="O13:AA13"/>
    <mergeCell ref="D15:N15"/>
    <mergeCell ref="X7:AG7"/>
    <mergeCell ref="D14:N14"/>
    <mergeCell ref="AI5:AR5"/>
    <mergeCell ref="BA1:BB1"/>
    <mergeCell ref="X5:AF5"/>
    <mergeCell ref="AK31:AZ31"/>
    <mergeCell ref="AB32:BB32"/>
    <mergeCell ref="AB33:BB33"/>
    <mergeCell ref="X31:AA31"/>
    <mergeCell ref="AB31:AE31"/>
    <mergeCell ref="A9:BB9"/>
    <mergeCell ref="B13:N13"/>
  </mergeCells>
  <dataValidations count="1">
    <dataValidation type="list" allowBlank="1" showInputMessage="1" showErrorMessage="1" sqref="AB14:AZ15">
      <formula1>"面積・単価で按分,均等割りで按分"</formula1>
    </dataValidation>
  </dataValidations>
  <printOptions/>
  <pageMargins left="0.7480314960629921" right="0.35433070866141736" top="0.5118110236220472" bottom="0.2362204724409449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SheetLayoutView="100" zoomScalePageLayoutView="0" workbookViewId="0" topLeftCell="A25">
      <selection activeCell="C5" sqref="C5:E44"/>
    </sheetView>
  </sheetViews>
  <sheetFormatPr defaultColWidth="9.00390625" defaultRowHeight="13.5"/>
  <cols>
    <col min="1" max="1" width="2.25390625" style="4" customWidth="1"/>
    <col min="2" max="2" width="3.375" style="4" customWidth="1"/>
    <col min="3" max="3" width="11.75390625" style="4" customWidth="1"/>
    <col min="4" max="4" width="2.25390625" style="4" customWidth="1"/>
    <col min="5" max="5" width="9.50390625" style="1" customWidth="1"/>
    <col min="6" max="6" width="11.625" style="1" customWidth="1"/>
    <col min="7" max="7" width="1.4921875" style="1" customWidth="1"/>
    <col min="8" max="8" width="11.625" style="1" customWidth="1"/>
    <col min="9" max="9" width="1.4921875" style="1" customWidth="1"/>
    <col min="10" max="10" width="11.625" style="1" customWidth="1"/>
    <col min="11" max="11" width="1.4921875" style="1" customWidth="1"/>
    <col min="12" max="12" width="11.625" style="1" customWidth="1"/>
    <col min="13" max="13" width="1.4921875" style="1" customWidth="1"/>
    <col min="14" max="14" width="11.625" style="1" customWidth="1"/>
    <col min="15" max="15" width="1.4921875" style="1" customWidth="1"/>
    <col min="16" max="16" width="15.25390625" style="1" customWidth="1"/>
    <col min="17" max="19" width="5.625" style="1" customWidth="1"/>
    <col min="20" max="16384" width="9.00390625" style="1" customWidth="1"/>
  </cols>
  <sheetData>
    <row r="1" spans="1:17" s="2" customFormat="1" ht="21" customHeight="1">
      <c r="A1" s="8"/>
      <c r="B1" s="23" t="s">
        <v>29</v>
      </c>
      <c r="C1" s="111" t="s">
        <v>36</v>
      </c>
      <c r="D1" s="112"/>
      <c r="E1" s="113"/>
      <c r="F1" s="114"/>
      <c r="G1" s="114"/>
      <c r="H1" s="114"/>
      <c r="I1" s="9"/>
      <c r="J1" s="9"/>
      <c r="K1" s="9"/>
      <c r="L1" s="286" t="str">
        <f>'支出額'!AI5&amp;"集落"</f>
        <v>集落</v>
      </c>
      <c r="M1" s="286"/>
      <c r="N1" s="286"/>
      <c r="O1" s="20"/>
      <c r="P1" s="15"/>
      <c r="Q1" s="2" t="s">
        <v>34</v>
      </c>
    </row>
    <row r="2" spans="2:16" ht="23.25" customHeight="1">
      <c r="B2" s="21"/>
      <c r="C2" s="108"/>
      <c r="D2" s="109"/>
      <c r="E2" s="110"/>
      <c r="F2" s="287" t="s">
        <v>6</v>
      </c>
      <c r="G2" s="288"/>
      <c r="H2" s="287" t="s">
        <v>7</v>
      </c>
      <c r="I2" s="289"/>
      <c r="J2" s="289"/>
      <c r="K2" s="290"/>
      <c r="L2" s="291" t="s">
        <v>32</v>
      </c>
      <c r="M2" s="289"/>
      <c r="N2" s="289"/>
      <c r="O2" s="292"/>
      <c r="P2" s="16"/>
    </row>
    <row r="3" spans="2:16" ht="16.5" customHeight="1">
      <c r="B3" s="21"/>
      <c r="C3" s="293" t="s">
        <v>8</v>
      </c>
      <c r="D3" s="294"/>
      <c r="E3" s="101" t="s">
        <v>13</v>
      </c>
      <c r="F3" s="293" t="s">
        <v>58</v>
      </c>
      <c r="G3" s="294"/>
      <c r="H3" s="293" t="s">
        <v>59</v>
      </c>
      <c r="I3" s="294"/>
      <c r="J3" s="293" t="s">
        <v>60</v>
      </c>
      <c r="K3" s="295"/>
      <c r="L3" s="296" t="s">
        <v>61</v>
      </c>
      <c r="M3" s="294"/>
      <c r="N3" s="293" t="s">
        <v>60</v>
      </c>
      <c r="O3" s="295"/>
      <c r="P3" s="16"/>
    </row>
    <row r="4" spans="2:16" ht="16.5" customHeight="1">
      <c r="B4" s="21"/>
      <c r="C4" s="102"/>
      <c r="D4" s="103"/>
      <c r="E4" s="104" t="s">
        <v>14</v>
      </c>
      <c r="F4" s="104" t="s">
        <v>5</v>
      </c>
      <c r="G4" s="105"/>
      <c r="H4" s="104" t="s">
        <v>5</v>
      </c>
      <c r="I4" s="105"/>
      <c r="J4" s="104" t="s">
        <v>5</v>
      </c>
      <c r="K4" s="105"/>
      <c r="L4" s="106" t="s">
        <v>5</v>
      </c>
      <c r="M4" s="105"/>
      <c r="N4" s="104" t="s">
        <v>5</v>
      </c>
      <c r="O4" s="107"/>
      <c r="P4" s="16" t="s">
        <v>29</v>
      </c>
    </row>
    <row r="5" spans="1:21" ht="16.5" customHeight="1">
      <c r="A5" s="25" t="s">
        <v>37</v>
      </c>
      <c r="B5" s="119">
        <v>1</v>
      </c>
      <c r="C5" s="297"/>
      <c r="D5" s="303"/>
      <c r="E5" s="82"/>
      <c r="F5" s="123"/>
      <c r="G5" s="124"/>
      <c r="H5" s="83">
        <f>'支出額'!O15-SUM(H6:H44)</f>
        <v>0</v>
      </c>
      <c r="I5" s="84"/>
      <c r="J5" s="83">
        <f>'支出額'!O29-SUM(J6:J44)</f>
        <v>0</v>
      </c>
      <c r="K5" s="84"/>
      <c r="L5" s="85">
        <f>IF(C5="","",SUM(F5,H5))</f>
      </c>
      <c r="M5" s="84"/>
      <c r="N5" s="83">
        <f>J5</f>
        <v>0</v>
      </c>
      <c r="O5" s="79"/>
      <c r="P5" s="16" t="s">
        <v>31</v>
      </c>
      <c r="U5" s="3"/>
    </row>
    <row r="6" spans="1:16" ht="16.5" customHeight="1">
      <c r="A6" s="11"/>
      <c r="B6" s="119">
        <v>2</v>
      </c>
      <c r="C6" s="297"/>
      <c r="D6" s="298"/>
      <c r="E6" s="82"/>
      <c r="F6" s="123"/>
      <c r="G6" s="124"/>
      <c r="H6" s="83">
        <f>IF($C6="","",IF('支出額'!$BD$15=2,ROUND('支出額'!$O$15/'参加者別細目(40人以下）'!$E$45*'参加者別細目(40人以下）'!$E6,0),ROUND('支出額'!$O$15/'参加者別細目(40人以下）'!$C$45,0)))</f>
      </c>
      <c r="I6" s="84"/>
      <c r="J6" s="83">
        <f>IF($C6="","",IF('支出額'!$BD$15=2,ROUND('支出額'!$O$29/'参加者別細目(40人以下）'!$E$45*'参加者別細目(40人以下）'!$E6,0),ROUND('支出額'!$O$29/'参加者別細目(40人以下）'!$C$45,0)))</f>
      </c>
      <c r="K6" s="84"/>
      <c r="L6" s="85">
        <f aca="true" t="shared" si="0" ref="L6:L24">IF(C6="","",SUM(F6,H6))</f>
      </c>
      <c r="M6" s="84"/>
      <c r="N6" s="83">
        <f aca="true" t="shared" si="1" ref="N6:N39">J6</f>
      </c>
      <c r="O6" s="79"/>
      <c r="P6" s="16"/>
    </row>
    <row r="7" spans="1:16" ht="16.5" customHeight="1">
      <c r="A7" s="33" t="s">
        <v>33</v>
      </c>
      <c r="B7" s="119">
        <v>3</v>
      </c>
      <c r="C7" s="297"/>
      <c r="D7" s="303"/>
      <c r="E7" s="82"/>
      <c r="F7" s="123"/>
      <c r="G7" s="124"/>
      <c r="H7" s="83">
        <f>IF($C7="","",IF('支出額'!$BD$15=2,ROUND('支出額'!$O$15/'参加者別細目(40人以下）'!$E$45*'参加者別細目(40人以下）'!$E7,0),ROUND('支出額'!$O$15/'参加者別細目(40人以下）'!$C$45,0)))</f>
      </c>
      <c r="I7" s="84"/>
      <c r="J7" s="83">
        <f>IF($C7="","",IF('支出額'!$BD$15=2,ROUND('支出額'!$O$29/'参加者別細目(40人以下）'!$E$45*'参加者別細目(40人以下）'!$E7,0),ROUND('支出額'!$O$29/'参加者別細目(40人以下）'!$C$45,0)))</f>
      </c>
      <c r="K7" s="84"/>
      <c r="L7" s="85">
        <f t="shared" si="0"/>
      </c>
      <c r="M7" s="84"/>
      <c r="N7" s="83">
        <f t="shared" si="1"/>
      </c>
      <c r="O7" s="79"/>
      <c r="P7" s="16"/>
    </row>
    <row r="8" spans="1:16" ht="16.5" customHeight="1">
      <c r="A8" s="33"/>
      <c r="B8" s="119">
        <v>4</v>
      </c>
      <c r="C8" s="297"/>
      <c r="D8" s="298"/>
      <c r="E8" s="82"/>
      <c r="F8" s="123"/>
      <c r="G8" s="124"/>
      <c r="H8" s="83">
        <f>IF($C8="","",IF('支出額'!$BD$15=2,ROUND('支出額'!$O$15/'参加者別細目(40人以下）'!$E$45*'参加者別細目(40人以下）'!$E8,0),ROUND('支出額'!$O$15/'参加者別細目(40人以下）'!$C$45,0)))</f>
      </c>
      <c r="I8" s="84"/>
      <c r="J8" s="83">
        <f>IF($C8="","",IF('支出額'!$BD$15=2,ROUND('支出額'!$O$29/'参加者別細目(40人以下）'!$E$45*'参加者別細目(40人以下）'!$E8,0),ROUND('支出額'!$O$29/'参加者別細目(40人以下）'!$C$45,0)))</f>
      </c>
      <c r="K8" s="84"/>
      <c r="L8" s="85">
        <f t="shared" si="0"/>
      </c>
      <c r="M8" s="84"/>
      <c r="N8" s="83">
        <f t="shared" si="1"/>
      </c>
      <c r="O8" s="79"/>
      <c r="P8" s="16"/>
    </row>
    <row r="9" spans="1:16" ht="16.5" customHeight="1">
      <c r="A9" s="33" t="s">
        <v>33</v>
      </c>
      <c r="B9" s="119">
        <v>5</v>
      </c>
      <c r="C9" s="297"/>
      <c r="D9" s="303"/>
      <c r="E9" s="82"/>
      <c r="F9" s="123"/>
      <c r="G9" s="124"/>
      <c r="H9" s="83">
        <f>IF($C9="","",IF('支出額'!$BD$15=2,ROUND('支出額'!$O$15/'参加者別細目(40人以下）'!$E$45*'参加者別細目(40人以下）'!$E9,0),ROUND('支出額'!$O$15/'参加者別細目(40人以下）'!$C$45,0)))</f>
      </c>
      <c r="I9" s="84"/>
      <c r="J9" s="83">
        <f>IF($C9="","",IF('支出額'!$BD$15=2,ROUND('支出額'!$O$29/'参加者別細目(40人以下）'!$E$45*'参加者別細目(40人以下）'!$E9,0),ROUND('支出額'!$O$29/'参加者別細目(40人以下）'!$C$45,0)))</f>
      </c>
      <c r="K9" s="84"/>
      <c r="L9" s="85">
        <f t="shared" si="0"/>
      </c>
      <c r="M9" s="84"/>
      <c r="N9" s="83">
        <f t="shared" si="1"/>
      </c>
      <c r="O9" s="79"/>
      <c r="P9" s="16"/>
    </row>
    <row r="10" spans="1:16" s="31" customFormat="1" ht="16.5" customHeight="1">
      <c r="A10" s="33"/>
      <c r="B10" s="119">
        <v>6</v>
      </c>
      <c r="C10" s="297"/>
      <c r="D10" s="298"/>
      <c r="E10" s="82"/>
      <c r="F10" s="123"/>
      <c r="G10" s="124"/>
      <c r="H10" s="83">
        <f>IF($C10="","",IF('支出額'!$BD$15=2,ROUND('支出額'!$O$15/'参加者別細目(40人以下）'!$E$45*'参加者別細目(40人以下）'!$E10,0),ROUND('支出額'!$O$15/'参加者別細目(40人以下）'!$C$45,0)))</f>
      </c>
      <c r="I10" s="84"/>
      <c r="J10" s="83">
        <f>IF($C10="","",IF('支出額'!$BD$15=2,ROUND('支出額'!$O$29/'参加者別細目(40人以下）'!$E$45*'参加者別細目(40人以下）'!$E10,0),ROUND('支出額'!$O$29/'参加者別細目(40人以下）'!$C$45,0)))</f>
      </c>
      <c r="K10" s="84"/>
      <c r="L10" s="85">
        <f t="shared" si="0"/>
      </c>
      <c r="M10" s="84"/>
      <c r="N10" s="83">
        <f t="shared" si="1"/>
      </c>
      <c r="O10" s="79"/>
      <c r="P10" s="30"/>
    </row>
    <row r="11" spans="1:16" s="31" customFormat="1" ht="16.5" customHeight="1">
      <c r="A11" s="33" t="s">
        <v>33</v>
      </c>
      <c r="B11" s="119">
        <v>7</v>
      </c>
      <c r="C11" s="297"/>
      <c r="D11" s="303"/>
      <c r="E11" s="82"/>
      <c r="F11" s="123"/>
      <c r="G11" s="124"/>
      <c r="H11" s="83">
        <f>IF($C11="","",IF('支出額'!$BD$15=2,ROUND('支出額'!$O$15/'参加者別細目(40人以下）'!$E$45*'参加者別細目(40人以下）'!$E11,0),ROUND('支出額'!$O$15/'参加者別細目(40人以下）'!$C$45,0)))</f>
      </c>
      <c r="I11" s="84"/>
      <c r="J11" s="83">
        <f>IF($C11="","",IF('支出額'!$BD$15=2,ROUND('支出額'!$O$29/'参加者別細目(40人以下）'!$E$45*'参加者別細目(40人以下）'!$E11,0),ROUND('支出額'!$O$29/'参加者別細目(40人以下）'!$C$45,0)))</f>
      </c>
      <c r="K11" s="84"/>
      <c r="L11" s="85">
        <f t="shared" si="0"/>
      </c>
      <c r="M11" s="84"/>
      <c r="N11" s="83">
        <f t="shared" si="1"/>
      </c>
      <c r="O11" s="79"/>
      <c r="P11" s="30"/>
    </row>
    <row r="12" spans="1:23" ht="16.5" customHeight="1">
      <c r="A12" s="33"/>
      <c r="B12" s="119">
        <v>8</v>
      </c>
      <c r="C12" s="297"/>
      <c r="D12" s="298"/>
      <c r="E12" s="82"/>
      <c r="F12" s="123"/>
      <c r="G12" s="124"/>
      <c r="H12" s="83">
        <f>IF($C12="","",IF('支出額'!$BD$15=2,ROUND('支出額'!$O$15/'参加者別細目(40人以下）'!$E$45*'参加者別細目(40人以下）'!$E12,0),ROUND('支出額'!$O$15/'参加者別細目(40人以下）'!$C$45,0)))</f>
      </c>
      <c r="I12" s="84"/>
      <c r="J12" s="83">
        <f>IF($C12="","",IF('支出額'!$BD$15=2,ROUND('支出額'!$O$29/'参加者別細目(40人以下）'!$E$45*'参加者別細目(40人以下）'!$E12,0),ROUND('支出額'!$O$29/'参加者別細目(40人以下）'!$C$45,0)))</f>
      </c>
      <c r="K12" s="84"/>
      <c r="L12" s="85">
        <f t="shared" si="0"/>
      </c>
      <c r="M12" s="84"/>
      <c r="N12" s="83">
        <f t="shared" si="1"/>
      </c>
      <c r="O12" s="79"/>
      <c r="P12" s="16"/>
      <c r="W12" s="10"/>
    </row>
    <row r="13" spans="1:23" ht="16.5" customHeight="1">
      <c r="A13" s="33"/>
      <c r="B13" s="119">
        <v>9</v>
      </c>
      <c r="C13" s="297"/>
      <c r="D13" s="303"/>
      <c r="E13" s="82"/>
      <c r="F13" s="123"/>
      <c r="G13" s="124"/>
      <c r="H13" s="83">
        <f>IF($C13="","",IF('支出額'!$BD$15=2,ROUND('支出額'!$O$15/'参加者別細目(40人以下）'!$E$45*'参加者別細目(40人以下）'!$E13,0),ROUND('支出額'!$O$15/'参加者別細目(40人以下）'!$C$45,0)))</f>
      </c>
      <c r="I13" s="84"/>
      <c r="J13" s="83">
        <f>IF($C13="","",IF('支出額'!$BD$15=2,ROUND('支出額'!$O$29/'参加者別細目(40人以下）'!$E$45*'参加者別細目(40人以下）'!$E13,0),ROUND('支出額'!$O$29/'参加者別細目(40人以下）'!$C$45,0)))</f>
      </c>
      <c r="K13" s="84"/>
      <c r="L13" s="85">
        <f t="shared" si="0"/>
      </c>
      <c r="M13" s="84"/>
      <c r="N13" s="83">
        <f t="shared" si="1"/>
      </c>
      <c r="O13" s="79"/>
      <c r="P13" s="16"/>
      <c r="W13" s="10"/>
    </row>
    <row r="14" spans="1:23" ht="16.5" customHeight="1">
      <c r="A14" s="33"/>
      <c r="B14" s="119">
        <v>10</v>
      </c>
      <c r="C14" s="297"/>
      <c r="D14" s="298"/>
      <c r="E14" s="82"/>
      <c r="F14" s="123"/>
      <c r="G14" s="124"/>
      <c r="H14" s="83">
        <f>IF($C14="","",IF('支出額'!$BD$15=2,ROUND('支出額'!$O$15/'参加者別細目(40人以下）'!$E$45*'参加者別細目(40人以下）'!$E14,0),ROUND('支出額'!$O$15/'参加者別細目(40人以下）'!$C$45,0)))</f>
      </c>
      <c r="I14" s="84"/>
      <c r="J14" s="83">
        <f>IF($C14="","",IF('支出額'!$BD$15=2,ROUND('支出額'!$O$29/'参加者別細目(40人以下）'!$E$45*'参加者別細目(40人以下）'!$E14,0),ROUND('支出額'!$O$29/'参加者別細目(40人以下）'!$C$45,0)))</f>
      </c>
      <c r="K14" s="84"/>
      <c r="L14" s="85">
        <f t="shared" si="0"/>
      </c>
      <c r="M14" s="84"/>
      <c r="N14" s="83">
        <f t="shared" si="1"/>
      </c>
      <c r="O14" s="79"/>
      <c r="P14" s="16"/>
      <c r="W14" s="10"/>
    </row>
    <row r="15" spans="1:23" ht="16.5" customHeight="1">
      <c r="A15" s="33"/>
      <c r="B15" s="119">
        <v>11</v>
      </c>
      <c r="C15" s="297"/>
      <c r="D15" s="303"/>
      <c r="E15" s="82"/>
      <c r="F15" s="123"/>
      <c r="G15" s="124"/>
      <c r="H15" s="83">
        <f>IF($C15="","",IF('支出額'!$BD$15=2,ROUND('支出額'!$O$15/'参加者別細目(40人以下）'!$E$45*'参加者別細目(40人以下）'!$E15,0),ROUND('支出額'!$O$15/'参加者別細目(40人以下）'!$C$45,0)))</f>
      </c>
      <c r="I15" s="84"/>
      <c r="J15" s="83">
        <f>IF($C15="","",IF('支出額'!$BD$15=2,ROUND('支出額'!$O$29/'参加者別細目(40人以下）'!$E$45*'参加者別細目(40人以下）'!$E15,0),ROUND('支出額'!$O$29/'参加者別細目(40人以下）'!$C$45,0)))</f>
      </c>
      <c r="K15" s="84"/>
      <c r="L15" s="85">
        <f t="shared" si="0"/>
      </c>
      <c r="M15" s="84"/>
      <c r="N15" s="83">
        <f t="shared" si="1"/>
      </c>
      <c r="O15" s="79"/>
      <c r="P15" s="16"/>
      <c r="W15" s="10"/>
    </row>
    <row r="16" spans="1:23" s="35" customFormat="1" ht="16.5" customHeight="1">
      <c r="A16" s="33"/>
      <c r="B16" s="119">
        <v>12</v>
      </c>
      <c r="C16" s="297"/>
      <c r="D16" s="298"/>
      <c r="E16" s="82"/>
      <c r="F16" s="123"/>
      <c r="G16" s="124"/>
      <c r="H16" s="83">
        <f>IF($C16="","",IF('支出額'!$BD$15=2,ROUND('支出額'!$O$15/'参加者別細目(40人以下）'!$E$45*'参加者別細目(40人以下）'!$E16,0),ROUND('支出額'!$O$15/'参加者別細目(40人以下）'!$C$45,0)))</f>
      </c>
      <c r="I16" s="84"/>
      <c r="J16" s="83">
        <f>IF($C16="","",IF('支出額'!$BD$15=2,ROUND('支出額'!$O$29/'参加者別細目(40人以下）'!$E$45*'参加者別細目(40人以下）'!$E16,0),ROUND('支出額'!$O$29/'参加者別細目(40人以下）'!$C$45,0)))</f>
      </c>
      <c r="K16" s="86"/>
      <c r="L16" s="85">
        <f t="shared" si="0"/>
      </c>
      <c r="M16" s="86"/>
      <c r="N16" s="83">
        <f t="shared" si="1"/>
      </c>
      <c r="O16" s="80"/>
      <c r="P16" s="34"/>
      <c r="W16" s="36"/>
    </row>
    <row r="17" spans="1:23" ht="16.5" customHeight="1">
      <c r="A17" s="33"/>
      <c r="B17" s="119">
        <v>13</v>
      </c>
      <c r="C17" s="297"/>
      <c r="D17" s="303"/>
      <c r="E17" s="82"/>
      <c r="F17" s="123"/>
      <c r="G17" s="124"/>
      <c r="H17" s="83">
        <f>IF($C17="","",IF('支出額'!$BD$15=2,ROUND('支出額'!$O$15/'参加者別細目(40人以下）'!$E$45*'参加者別細目(40人以下）'!$E17,0),ROUND('支出額'!$O$15/'参加者別細目(40人以下）'!$C$45,0)))</f>
      </c>
      <c r="I17" s="84"/>
      <c r="J17" s="83">
        <f>IF($C17="","",IF('支出額'!$BD$15=2,ROUND('支出額'!$O$29/'参加者別細目(40人以下）'!$E$45*'参加者別細目(40人以下）'!$E17,0),ROUND('支出額'!$O$29/'参加者別細目(40人以下）'!$C$45,0)))</f>
      </c>
      <c r="K17" s="86"/>
      <c r="L17" s="85">
        <f t="shared" si="0"/>
      </c>
      <c r="M17" s="86"/>
      <c r="N17" s="83">
        <f t="shared" si="1"/>
      </c>
      <c r="O17" s="80"/>
      <c r="P17" s="16"/>
      <c r="W17" s="10"/>
    </row>
    <row r="18" spans="1:23" ht="16.5" customHeight="1">
      <c r="A18" s="33"/>
      <c r="B18" s="119">
        <v>14</v>
      </c>
      <c r="C18" s="297"/>
      <c r="D18" s="298"/>
      <c r="E18" s="82"/>
      <c r="F18" s="123"/>
      <c r="G18" s="124"/>
      <c r="H18" s="83">
        <f>IF($C18="","",IF('支出額'!$BD$15=2,ROUND('支出額'!$O$15/'参加者別細目(40人以下）'!$E$45*'参加者別細目(40人以下）'!$E18,0),ROUND('支出額'!$O$15/'参加者別細目(40人以下）'!$C$45,0)))</f>
      </c>
      <c r="I18" s="84"/>
      <c r="J18" s="83">
        <f>IF($C18="","",IF('支出額'!$BD$15=2,ROUND('支出額'!$O$29/'参加者別細目(40人以下）'!$E$45*'参加者別細目(40人以下）'!$E18,0),ROUND('支出額'!$O$29/'参加者別細目(40人以下）'!$C$45,0)))</f>
      </c>
      <c r="K18" s="86"/>
      <c r="L18" s="85">
        <f t="shared" si="0"/>
      </c>
      <c r="M18" s="86"/>
      <c r="N18" s="83">
        <f t="shared" si="1"/>
      </c>
      <c r="O18" s="80"/>
      <c r="P18" s="16"/>
      <c r="W18" s="10"/>
    </row>
    <row r="19" spans="1:23" ht="16.5" customHeight="1">
      <c r="A19" s="33"/>
      <c r="B19" s="119">
        <v>15</v>
      </c>
      <c r="C19" s="297"/>
      <c r="D19" s="303"/>
      <c r="E19" s="82"/>
      <c r="F19" s="123"/>
      <c r="G19" s="124"/>
      <c r="H19" s="83">
        <f>IF($C19="","",IF('支出額'!$BD$15=2,ROUND('支出額'!$O$15/'参加者別細目(40人以下）'!$E$45*'参加者別細目(40人以下）'!$E19,0),ROUND('支出額'!$O$15/'参加者別細目(40人以下）'!$C$45,0)))</f>
      </c>
      <c r="I19" s="84"/>
      <c r="J19" s="83">
        <f>IF($C19="","",IF('支出額'!$BD$15=2,ROUND('支出額'!$O$29/'参加者別細目(40人以下）'!$E$45*'参加者別細目(40人以下）'!$E19,0),ROUND('支出額'!$O$29/'参加者別細目(40人以下）'!$C$45,0)))</f>
      </c>
      <c r="K19" s="86"/>
      <c r="L19" s="85">
        <f t="shared" si="0"/>
      </c>
      <c r="M19" s="86"/>
      <c r="N19" s="83">
        <f t="shared" si="1"/>
      </c>
      <c r="O19" s="80"/>
      <c r="P19" s="16"/>
      <c r="W19" s="10"/>
    </row>
    <row r="20" spans="1:23" s="31" customFormat="1" ht="16.5" customHeight="1">
      <c r="A20" s="33"/>
      <c r="B20" s="119">
        <v>16</v>
      </c>
      <c r="C20" s="297"/>
      <c r="D20" s="298"/>
      <c r="E20" s="82"/>
      <c r="F20" s="123"/>
      <c r="G20" s="124"/>
      <c r="H20" s="83">
        <f>IF($C20="","",IF('支出額'!$BD$15=2,ROUND('支出額'!$O$15/'参加者別細目(40人以下）'!$E$45*'参加者別細目(40人以下）'!$E20,0),ROUND('支出額'!$O$15/'参加者別細目(40人以下）'!$C$45,0)))</f>
      </c>
      <c r="I20" s="84"/>
      <c r="J20" s="83">
        <f>IF($C20="","",IF('支出額'!$BD$15=2,ROUND('支出額'!$O$29/'参加者別細目(40人以下）'!$E$45*'参加者別細目(40人以下）'!$E20,0),ROUND('支出額'!$O$29/'参加者別細目(40人以下）'!$C$45,0)))</f>
      </c>
      <c r="K20" s="86"/>
      <c r="L20" s="85">
        <f t="shared" si="0"/>
      </c>
      <c r="M20" s="86"/>
      <c r="N20" s="83">
        <f t="shared" si="1"/>
      </c>
      <c r="O20" s="80"/>
      <c r="P20" s="30"/>
      <c r="W20" s="32"/>
    </row>
    <row r="21" spans="1:23" ht="16.5" customHeight="1">
      <c r="A21" s="33"/>
      <c r="B21" s="119">
        <v>17</v>
      </c>
      <c r="C21" s="297"/>
      <c r="D21" s="303"/>
      <c r="E21" s="82"/>
      <c r="F21" s="123"/>
      <c r="G21" s="124"/>
      <c r="H21" s="83">
        <f>IF($C21="","",IF('支出額'!$BD$15=2,ROUND('支出額'!$O$15/'参加者別細目(40人以下）'!$E$45*'参加者別細目(40人以下）'!$E21,0),ROUND('支出額'!$O$15/'参加者別細目(40人以下）'!$C$45,0)))</f>
      </c>
      <c r="I21" s="84"/>
      <c r="J21" s="83">
        <f>IF($C21="","",IF('支出額'!$BD$15=2,ROUND('支出額'!$O$29/'参加者別細目(40人以下）'!$E$45*'参加者別細目(40人以下）'!$E21,0),ROUND('支出額'!$O$29/'参加者別細目(40人以下）'!$C$45,0)))</f>
      </c>
      <c r="K21" s="86"/>
      <c r="L21" s="85">
        <f t="shared" si="0"/>
      </c>
      <c r="M21" s="86"/>
      <c r="N21" s="83">
        <f t="shared" si="1"/>
      </c>
      <c r="O21" s="80"/>
      <c r="P21" s="16"/>
      <c r="W21" s="10"/>
    </row>
    <row r="22" spans="1:16" ht="16.5" customHeight="1">
      <c r="A22" s="33"/>
      <c r="B22" s="119">
        <v>18</v>
      </c>
      <c r="C22" s="297"/>
      <c r="D22" s="298"/>
      <c r="E22" s="82"/>
      <c r="F22" s="123"/>
      <c r="G22" s="124"/>
      <c r="H22" s="83">
        <f>IF($C22="","",IF('支出額'!$BD$15=2,ROUND('支出額'!$O$15/'参加者別細目(40人以下）'!$E$45*'参加者別細目(40人以下）'!$E22,0),ROUND('支出額'!$O$15/'参加者別細目(40人以下）'!$C$45,0)))</f>
      </c>
      <c r="I22" s="84"/>
      <c r="J22" s="83">
        <f>IF($C22="","",IF('支出額'!$BD$15=2,ROUND('支出額'!$O$29/'参加者別細目(40人以下）'!$E$45*'参加者別細目(40人以下）'!$E22,0),ROUND('支出額'!$O$29/'参加者別細目(40人以下）'!$C$45,0)))</f>
      </c>
      <c r="K22" s="86"/>
      <c r="L22" s="85">
        <f t="shared" si="0"/>
      </c>
      <c r="M22" s="86"/>
      <c r="N22" s="83">
        <f t="shared" si="1"/>
      </c>
      <c r="O22" s="80"/>
      <c r="P22" s="16"/>
    </row>
    <row r="23" spans="1:16" ht="16.5" customHeight="1">
      <c r="A23" s="33"/>
      <c r="B23" s="119">
        <v>19</v>
      </c>
      <c r="C23" s="297"/>
      <c r="D23" s="303"/>
      <c r="E23" s="82"/>
      <c r="F23" s="123"/>
      <c r="G23" s="124"/>
      <c r="H23" s="83">
        <f>IF($C23="","",IF('支出額'!$BD$15=2,ROUND('支出額'!$O$15/'参加者別細目(40人以下）'!$E$45*'参加者別細目(40人以下）'!$E23,0),ROUND('支出額'!$O$15/'参加者別細目(40人以下）'!$C$45,0)))</f>
      </c>
      <c r="I23" s="84"/>
      <c r="J23" s="83">
        <f>IF($C23="","",IF('支出額'!$BD$15=2,ROUND('支出額'!$O$29/'参加者別細目(40人以下）'!$E$45*'参加者別細目(40人以下）'!$E23,0),ROUND('支出額'!$O$29/'参加者別細目(40人以下）'!$C$45,0)))</f>
      </c>
      <c r="K23" s="86"/>
      <c r="L23" s="85">
        <f t="shared" si="0"/>
      </c>
      <c r="M23" s="86"/>
      <c r="N23" s="83">
        <f t="shared" si="1"/>
      </c>
      <c r="O23" s="80"/>
      <c r="P23" s="16"/>
    </row>
    <row r="24" spans="1:23" ht="16.5" customHeight="1">
      <c r="A24" s="33"/>
      <c r="B24" s="119">
        <v>20</v>
      </c>
      <c r="C24" s="297"/>
      <c r="D24" s="303"/>
      <c r="E24" s="82"/>
      <c r="F24" s="123"/>
      <c r="G24" s="124"/>
      <c r="H24" s="83">
        <f>IF($C24="","",IF('支出額'!$BD$15=2,ROUND('支出額'!$O$15/'参加者別細目(40人以下）'!$E$45*'参加者別細目(40人以下）'!$E24,0),ROUND('支出額'!$O$15/'参加者別細目(40人以下）'!$C$45,0)))</f>
      </c>
      <c r="I24" s="84"/>
      <c r="J24" s="83">
        <f>IF($C24="","",IF('支出額'!$BD$15=2,ROUND('支出額'!$O$29/'参加者別細目(40人以下）'!$E$45*'参加者別細目(40人以下）'!$E24,0),ROUND('支出額'!$O$29/'参加者別細目(40人以下）'!$C$45,0)))</f>
      </c>
      <c r="K24" s="86"/>
      <c r="L24" s="85">
        <f t="shared" si="0"/>
      </c>
      <c r="M24" s="86"/>
      <c r="N24" s="83">
        <f t="shared" si="1"/>
      </c>
      <c r="O24" s="80"/>
      <c r="P24" s="16"/>
      <c r="W24" s="10"/>
    </row>
    <row r="25" spans="1:23" s="31" customFormat="1" ht="16.5" customHeight="1">
      <c r="A25" s="33"/>
      <c r="B25" s="119">
        <v>21</v>
      </c>
      <c r="C25" s="297"/>
      <c r="D25" s="303"/>
      <c r="E25" s="82"/>
      <c r="F25" s="123"/>
      <c r="G25" s="124"/>
      <c r="H25" s="83">
        <f>IF($C25="","",IF('支出額'!$BD$15=2,ROUND('支出額'!$O$15/'参加者別細目(40人以下）'!$E$45*'参加者別細目(40人以下）'!$E25,0),ROUND('支出額'!$O$15/'参加者別細目(40人以下）'!$C$45,0)))</f>
      </c>
      <c r="I25" s="84"/>
      <c r="J25" s="83">
        <f>IF($C25="","",IF('支出額'!$BD$15=2,ROUND('支出額'!$O$29/'参加者別細目(40人以下）'!$E$45*'参加者別細目(40人以下）'!$E25,0),ROUND('支出額'!$O$29/'参加者別細目(40人以下）'!$C$45,0)))</f>
      </c>
      <c r="K25" s="86"/>
      <c r="L25" s="85">
        <f>IF(C25="","",SUM(F25,H25))</f>
      </c>
      <c r="M25" s="86"/>
      <c r="N25" s="83">
        <f>J25</f>
      </c>
      <c r="O25" s="80"/>
      <c r="P25" s="30"/>
      <c r="W25" s="32"/>
    </row>
    <row r="26" spans="1:23" s="31" customFormat="1" ht="16.5" customHeight="1">
      <c r="A26" s="33"/>
      <c r="B26" s="119">
        <v>22</v>
      </c>
      <c r="C26" s="297"/>
      <c r="D26" s="303"/>
      <c r="E26" s="82"/>
      <c r="F26" s="123"/>
      <c r="G26" s="124"/>
      <c r="H26" s="83">
        <f>IF($C26="","",IF('支出額'!$BD$15=2,ROUND('支出額'!$O$15/'参加者別細目(40人以下）'!$E$45*'参加者別細目(40人以下）'!$E26,0),ROUND('支出額'!$O$15/'参加者別細目(40人以下）'!$C$45,0)))</f>
      </c>
      <c r="I26" s="84"/>
      <c r="J26" s="83">
        <f>IF($C26="","",IF('支出額'!$BD$15=2,ROUND('支出額'!$O$29/'参加者別細目(40人以下）'!$E$45*'参加者別細目(40人以下）'!$E26,0),ROUND('支出額'!$O$29/'参加者別細目(40人以下）'!$C$45,0)))</f>
      </c>
      <c r="K26" s="86"/>
      <c r="L26" s="85">
        <f>IF(C26="","",SUM(F26,H26))</f>
      </c>
      <c r="M26" s="86"/>
      <c r="N26" s="83">
        <f>J26</f>
      </c>
      <c r="O26" s="80"/>
      <c r="P26" s="30"/>
      <c r="W26" s="32"/>
    </row>
    <row r="27" spans="1:23" s="31" customFormat="1" ht="16.5" customHeight="1">
      <c r="A27" s="33"/>
      <c r="B27" s="119">
        <v>23</v>
      </c>
      <c r="C27" s="297"/>
      <c r="D27" s="303"/>
      <c r="E27" s="82"/>
      <c r="F27" s="123"/>
      <c r="G27" s="124"/>
      <c r="H27" s="83">
        <f>IF($C27="","",IF('支出額'!$BD$15=2,ROUND('支出額'!$O$15/'参加者別細目(40人以下）'!$E$45*'参加者別細目(40人以下）'!$E27,0),ROUND('支出額'!$O$15/'参加者別細目(40人以下）'!$C$45,0)))</f>
      </c>
      <c r="I27" s="84"/>
      <c r="J27" s="83">
        <f>IF($C27="","",IF('支出額'!$BD$15=2,ROUND('支出額'!$O$29/'参加者別細目(40人以下）'!$E$45*'参加者別細目(40人以下）'!$E27,0),ROUND('支出額'!$O$29/'参加者別細目(40人以下）'!$C$45,0)))</f>
      </c>
      <c r="K27" s="86"/>
      <c r="L27" s="85">
        <f>IF(C27="","",SUM(F27,H27))</f>
      </c>
      <c r="M27" s="86"/>
      <c r="N27" s="83">
        <f t="shared" si="1"/>
      </c>
      <c r="O27" s="80"/>
      <c r="P27" s="30"/>
      <c r="W27" s="32"/>
    </row>
    <row r="28" spans="1:23" ht="16.5" customHeight="1">
      <c r="A28" s="11"/>
      <c r="B28" s="119">
        <v>24</v>
      </c>
      <c r="C28" s="297"/>
      <c r="D28" s="303"/>
      <c r="E28" s="82"/>
      <c r="F28" s="123"/>
      <c r="G28" s="124"/>
      <c r="H28" s="83">
        <f>IF($C28="","",IF('支出額'!$BD$15=2,ROUND('支出額'!$O$15/'参加者別細目(40人以下）'!$E$45*'参加者別細目(40人以下）'!$E28,0),ROUND('支出額'!$O$15/'参加者別細目(40人以下）'!$C$45,0)))</f>
      </c>
      <c r="I28" s="84"/>
      <c r="J28" s="83">
        <f>IF($C28="","",IF('支出額'!$BD$15=2,ROUND('支出額'!$O$29/'参加者別細目(40人以下）'!$E$45*'参加者別細目(40人以下）'!$E28,0),ROUND('支出額'!$O$29/'参加者別細目(40人以下）'!$C$45,0)))</f>
      </c>
      <c r="K28" s="86"/>
      <c r="L28" s="85">
        <f aca="true" t="shared" si="2" ref="L28:L39">IF(C28="","",SUM(F28,H28))</f>
      </c>
      <c r="M28" s="86"/>
      <c r="N28" s="83">
        <f t="shared" si="1"/>
      </c>
      <c r="O28" s="80"/>
      <c r="P28" s="16"/>
      <c r="W28" s="10"/>
    </row>
    <row r="29" spans="1:23" ht="16.5" customHeight="1">
      <c r="A29" s="11"/>
      <c r="B29" s="119">
        <v>25</v>
      </c>
      <c r="C29" s="297"/>
      <c r="D29" s="303"/>
      <c r="E29" s="82"/>
      <c r="F29" s="123"/>
      <c r="G29" s="124"/>
      <c r="H29" s="83">
        <f>IF($C29="","",IF('支出額'!$BD$15=2,ROUND('支出額'!$O$15/'参加者別細目(40人以下）'!$E$45*'参加者別細目(40人以下）'!$E15,0),ROUND('支出額'!$O$15/'参加者別細目(40人以下）'!$C$45,0)))</f>
      </c>
      <c r="I29" s="84"/>
      <c r="J29" s="83">
        <f>IF($C29="","",IF('支出額'!$BD$15=2,ROUND('支出額'!$O$29/'参加者別細目(40人以下）'!$E$45*'参加者別細目(40人以下）'!$E29,0),ROUND('支出額'!$O$29/'参加者別細目(40人以下）'!$C$45,0)))</f>
      </c>
      <c r="K29" s="86"/>
      <c r="L29" s="85">
        <f t="shared" si="2"/>
      </c>
      <c r="M29" s="86"/>
      <c r="N29" s="83">
        <f t="shared" si="1"/>
      </c>
      <c r="O29" s="80"/>
      <c r="P29" s="16"/>
      <c r="W29" s="10"/>
    </row>
    <row r="30" spans="1:23" ht="16.5" customHeight="1">
      <c r="A30" s="11"/>
      <c r="B30" s="119">
        <v>26</v>
      </c>
      <c r="C30" s="297"/>
      <c r="D30" s="303"/>
      <c r="E30" s="82"/>
      <c r="F30" s="123"/>
      <c r="G30" s="124"/>
      <c r="H30" s="83">
        <f>IF($C30="","",IF('支出額'!$BD$15=2,ROUND('支出額'!$O$15/'参加者別細目(40人以下）'!$E$45*'参加者別細目(40人以下）'!$E30,0),ROUND('支出額'!$O$15/'参加者別細目(40人以下）'!$C$45,0)))</f>
      </c>
      <c r="I30" s="84"/>
      <c r="J30" s="83">
        <f>IF($C30="","",IF('支出額'!$BD$15=2,ROUND('支出額'!$O$29/'参加者別細目(40人以下）'!$E$45*'参加者別細目(40人以下）'!$E30,0),ROUND('支出額'!$O$29/'参加者別細目(40人以下）'!$C$45,0)))</f>
      </c>
      <c r="K30" s="86"/>
      <c r="L30" s="85">
        <f t="shared" si="2"/>
      </c>
      <c r="M30" s="86"/>
      <c r="N30" s="83">
        <f t="shared" si="1"/>
      </c>
      <c r="O30" s="80"/>
      <c r="P30" s="16"/>
      <c r="W30" s="10"/>
    </row>
    <row r="31" spans="1:16" ht="16.5" customHeight="1">
      <c r="A31" s="11"/>
      <c r="B31" s="119">
        <v>27</v>
      </c>
      <c r="C31" s="297"/>
      <c r="D31" s="303"/>
      <c r="E31" s="82"/>
      <c r="F31" s="123"/>
      <c r="G31" s="124"/>
      <c r="H31" s="83">
        <f>IF($C31="","",IF('支出額'!$BD$15=2,ROUND('支出額'!$O$15/'参加者別細目(40人以下）'!$E$45*'参加者別細目(40人以下）'!$E31,0),ROUND('支出額'!$O$15/'参加者別細目(40人以下）'!$C$45,0)))</f>
      </c>
      <c r="I31" s="84"/>
      <c r="J31" s="83">
        <f>IF($C31="","",IF('支出額'!$BD$15=2,ROUND('支出額'!$O$29/'参加者別細目(40人以下）'!$E$45*'参加者別細目(40人以下）'!$E31,0),ROUND('支出額'!$O$29/'参加者別細目(40人以下）'!$C$45,0)))</f>
      </c>
      <c r="K31" s="86"/>
      <c r="L31" s="85">
        <f t="shared" si="2"/>
      </c>
      <c r="M31" s="86"/>
      <c r="N31" s="83">
        <f t="shared" si="1"/>
      </c>
      <c r="O31" s="80"/>
      <c r="P31" s="16"/>
    </row>
    <row r="32" spans="1:16" ht="16.5" customHeight="1">
      <c r="A32" s="11"/>
      <c r="B32" s="119">
        <v>28</v>
      </c>
      <c r="C32" s="297"/>
      <c r="D32" s="303"/>
      <c r="E32" s="82"/>
      <c r="F32" s="123"/>
      <c r="G32" s="124"/>
      <c r="H32" s="83">
        <f>IF($C32="","",IF('支出額'!$BD$15=2,ROUND('支出額'!$O$15/'参加者別細目(40人以下）'!$E$45*'参加者別細目(40人以下）'!$E32,0),ROUND('支出額'!$O$15/'参加者別細目(40人以下）'!$C$45,0)))</f>
      </c>
      <c r="I32" s="84"/>
      <c r="J32" s="83">
        <f>IF($C32="","",IF('支出額'!$BD$15=2,ROUND('支出額'!$O$29/'参加者別細目(40人以下）'!$E$45*'参加者別細目(40人以下）'!$E32,0),ROUND('支出額'!$O$29/'参加者別細目(40人以下）'!$C$45,0)))</f>
      </c>
      <c r="K32" s="86"/>
      <c r="L32" s="85">
        <f t="shared" si="2"/>
      </c>
      <c r="M32" s="86"/>
      <c r="N32" s="83">
        <f t="shared" si="1"/>
      </c>
      <c r="O32" s="80"/>
      <c r="P32" s="16"/>
    </row>
    <row r="33" spans="1:23" ht="16.5" customHeight="1">
      <c r="A33" s="11"/>
      <c r="B33" s="119">
        <v>29</v>
      </c>
      <c r="C33" s="297"/>
      <c r="D33" s="303"/>
      <c r="E33" s="82"/>
      <c r="F33" s="123"/>
      <c r="G33" s="124"/>
      <c r="H33" s="83">
        <f>IF($C33="","",IF('支出額'!$BD$15=2,ROUND('支出額'!$O$15/'参加者別細目(40人以下）'!$E$45*'参加者別細目(40人以下）'!$E33,0),ROUND('支出額'!$O$15/'参加者別細目(40人以下）'!$C$45,0)))</f>
      </c>
      <c r="I33" s="84"/>
      <c r="J33" s="83">
        <f>IF($C33="","",IF('支出額'!$BD$15=2,ROUND('支出額'!$O$29/'参加者別細目(40人以下）'!$E$45*'参加者別細目(40人以下）'!$E33,0),ROUND('支出額'!$O$29/'参加者別細目(40人以下）'!$C$45,0)))</f>
      </c>
      <c r="K33" s="86"/>
      <c r="L33" s="85">
        <f t="shared" si="2"/>
      </c>
      <c r="M33" s="86"/>
      <c r="N33" s="83">
        <f t="shared" si="1"/>
      </c>
      <c r="O33" s="80"/>
      <c r="P33" s="16"/>
      <c r="W33" s="10"/>
    </row>
    <row r="34" spans="1:23" ht="16.5" customHeight="1">
      <c r="A34" s="11"/>
      <c r="B34" s="119">
        <v>30</v>
      </c>
      <c r="C34" s="297"/>
      <c r="D34" s="303"/>
      <c r="E34" s="82"/>
      <c r="F34" s="123"/>
      <c r="G34" s="124"/>
      <c r="H34" s="83">
        <f>IF($C34="","",IF('支出額'!$BD$15=2,ROUND('支出額'!$O$15/'参加者別細目(40人以下）'!$E$45*'参加者別細目(40人以下）'!$E34,0),ROUND('支出額'!$O$15/'参加者別細目(40人以下）'!$C$45,0)))</f>
      </c>
      <c r="I34" s="84"/>
      <c r="J34" s="83">
        <f>IF($C34="","",IF('支出額'!$BD$15=2,ROUND('支出額'!$O$29/'参加者別細目(40人以下）'!$E$45*'参加者別細目(40人以下）'!$E34,0),ROUND('支出額'!$O$29/'参加者別細目(40人以下）'!$C$45,0)))</f>
      </c>
      <c r="K34" s="86"/>
      <c r="L34" s="85">
        <f t="shared" si="2"/>
      </c>
      <c r="M34" s="86"/>
      <c r="N34" s="83">
        <f t="shared" si="1"/>
      </c>
      <c r="O34" s="80"/>
      <c r="P34" s="16"/>
      <c r="W34" s="10"/>
    </row>
    <row r="35" spans="1:23" ht="16.5" customHeight="1">
      <c r="A35" s="11"/>
      <c r="B35" s="119">
        <v>31</v>
      </c>
      <c r="C35" s="299"/>
      <c r="D35" s="300"/>
      <c r="E35" s="82"/>
      <c r="F35" s="123"/>
      <c r="G35" s="124"/>
      <c r="H35" s="83">
        <f>IF($C35="","",IF('支出額'!$BD$15=2,ROUND('支出額'!$O$15/'参加者別細目(40人以下）'!$E$45*'参加者別細目(40人以下）'!$E35,0),ROUND('支出額'!$O$15/'参加者別細目(40人以下）'!$C$45,0)))</f>
      </c>
      <c r="I35" s="84"/>
      <c r="J35" s="83">
        <f>IF($C35="","",IF('支出額'!$BD$15=2,ROUND('支出額'!$O$29/'参加者別細目(40人以下）'!$E$45*'参加者別細目(40人以下）'!$E35,0),ROUND('支出額'!$O$29/'参加者別細目(40人以下）'!$C$45,0)))</f>
      </c>
      <c r="K35" s="86"/>
      <c r="L35" s="85">
        <f>IF(C35="","",SUM(F35,H35))</f>
      </c>
      <c r="M35" s="86"/>
      <c r="N35" s="83">
        <f>J35</f>
      </c>
      <c r="O35" s="80"/>
      <c r="P35" s="16"/>
      <c r="W35" s="10"/>
    </row>
    <row r="36" spans="1:23" ht="16.5" customHeight="1">
      <c r="A36" s="11"/>
      <c r="B36" s="119">
        <v>32</v>
      </c>
      <c r="C36" s="299"/>
      <c r="D36" s="300"/>
      <c r="E36" s="82"/>
      <c r="F36" s="123"/>
      <c r="G36" s="124"/>
      <c r="H36" s="83">
        <f>IF($C36="","",IF('支出額'!$BD$15=2,ROUND('支出額'!$O$15/'参加者別細目(40人以下）'!$E$45*'参加者別細目(40人以下）'!$E36,0),ROUND('支出額'!$O$15/'参加者別細目(40人以下）'!$C$45,0)))</f>
      </c>
      <c r="I36" s="84"/>
      <c r="J36" s="83">
        <f>IF($C36="","",IF('支出額'!$BD$15=2,ROUND('支出額'!$O$29/'参加者別細目(40人以下）'!$E$45*'参加者別細目(40人以下）'!$E36,0),ROUND('支出額'!$O$29/'参加者別細目(40人以下）'!$C$45,0)))</f>
      </c>
      <c r="K36" s="86"/>
      <c r="L36" s="85">
        <f t="shared" si="2"/>
      </c>
      <c r="M36" s="86"/>
      <c r="N36" s="83">
        <f t="shared" si="1"/>
      </c>
      <c r="O36" s="80"/>
      <c r="P36" s="16"/>
      <c r="W36" s="10"/>
    </row>
    <row r="37" spans="1:23" ht="16.5" customHeight="1">
      <c r="A37" s="11"/>
      <c r="B37" s="119">
        <v>33</v>
      </c>
      <c r="C37" s="299"/>
      <c r="D37" s="300"/>
      <c r="E37" s="82"/>
      <c r="F37" s="123"/>
      <c r="G37" s="124"/>
      <c r="H37" s="83">
        <f>IF($C37="","",IF('支出額'!$BD$15=2,ROUND('支出額'!$O$15/'参加者別細目(40人以下）'!$E$45*'参加者別細目(40人以下）'!$E37,0),ROUND('支出額'!$O$15/'参加者別細目(40人以下）'!$C$45,0)))</f>
      </c>
      <c r="I37" s="84"/>
      <c r="J37" s="83">
        <f>IF($C37="","",IF('支出額'!$BD$15=2,ROUND('支出額'!$O$29/'参加者別細目(40人以下）'!$E$45*'参加者別細目(40人以下）'!$E37,0),ROUND('支出額'!$O$29/'参加者別細目(40人以下）'!$C$45,0)))</f>
      </c>
      <c r="K37" s="86"/>
      <c r="L37" s="85">
        <f t="shared" si="2"/>
      </c>
      <c r="M37" s="86"/>
      <c r="N37" s="83">
        <f t="shared" si="1"/>
      </c>
      <c r="O37" s="80"/>
      <c r="P37" s="16"/>
      <c r="W37" s="10"/>
    </row>
    <row r="38" spans="1:23" ht="16.5" customHeight="1">
      <c r="A38" s="11"/>
      <c r="B38" s="119">
        <v>34</v>
      </c>
      <c r="C38" s="299"/>
      <c r="D38" s="300"/>
      <c r="E38" s="82"/>
      <c r="F38" s="123"/>
      <c r="G38" s="124"/>
      <c r="H38" s="83">
        <f>IF($C38="","",IF('支出額'!$BD$15=2,ROUND('支出額'!$O$15/'参加者別細目(40人以下）'!$E$45*'参加者別細目(40人以下）'!$E38,0),ROUND('支出額'!$O$15/'参加者別細目(40人以下）'!$C$45,0)))</f>
      </c>
      <c r="I38" s="84"/>
      <c r="J38" s="83">
        <f>IF($C38="","",IF('支出額'!$BD$15=2,ROUND('支出額'!$O$29/'参加者別細目(40人以下）'!$E$45*'参加者別細目(40人以下）'!$E38,0),ROUND('支出額'!$O$29/'参加者別細目(40人以下）'!$C$45,0)))</f>
      </c>
      <c r="K38" s="86"/>
      <c r="L38" s="85">
        <f t="shared" si="2"/>
      </c>
      <c r="M38" s="86"/>
      <c r="N38" s="83">
        <f t="shared" si="1"/>
      </c>
      <c r="O38" s="80"/>
      <c r="P38" s="16"/>
      <c r="W38" s="10"/>
    </row>
    <row r="39" spans="1:16" ht="16.5" customHeight="1">
      <c r="A39" s="11"/>
      <c r="B39" s="119">
        <v>35</v>
      </c>
      <c r="C39" s="299"/>
      <c r="D39" s="300"/>
      <c r="E39" s="82"/>
      <c r="F39" s="123"/>
      <c r="G39" s="124"/>
      <c r="H39" s="83">
        <f>IF($C39="","",IF('支出額'!$BD$15=2,ROUND('支出額'!$O$15/'参加者別細目(40人以下）'!$E$45*'参加者別細目(40人以下）'!$E39,0),ROUND('支出額'!$O$15/'参加者別細目(40人以下）'!$C$45,0)))</f>
      </c>
      <c r="I39" s="84"/>
      <c r="J39" s="83">
        <f>IF($C39="","",IF('支出額'!$BD$15=2,ROUND('支出額'!$O$29/'参加者別細目(40人以下）'!$E$45*'参加者別細目(40人以下）'!$E39,0),ROUND('支出額'!$O$29/'参加者別細目(40人以下）'!$C$45,0)))</f>
      </c>
      <c r="K39" s="86"/>
      <c r="L39" s="85">
        <f t="shared" si="2"/>
      </c>
      <c r="M39" s="86"/>
      <c r="N39" s="83">
        <f t="shared" si="1"/>
      </c>
      <c r="O39" s="80"/>
      <c r="P39" s="16"/>
    </row>
    <row r="40" spans="1:23" ht="16.5" customHeight="1">
      <c r="A40" s="11"/>
      <c r="B40" s="119">
        <v>36</v>
      </c>
      <c r="C40" s="299"/>
      <c r="D40" s="300"/>
      <c r="E40" s="82"/>
      <c r="F40" s="123"/>
      <c r="G40" s="124"/>
      <c r="H40" s="83">
        <f>IF($C40="","",IF('支出額'!$BD$15=2,ROUND('支出額'!$O$15/'参加者別細目(40人以下）'!$E$45*'参加者別細目(40人以下）'!$E40,0),ROUND('支出額'!$O$15/'参加者別細目(40人以下）'!$C$45,0)))</f>
      </c>
      <c r="I40" s="84"/>
      <c r="J40" s="83">
        <f>IF($C40="","",IF('支出額'!$BD$15=2,ROUND('支出額'!$O$29/'参加者別細目(40人以下）'!$E$45*'参加者別細目(40人以下）'!$E40,0),ROUND('支出額'!$O$29/'参加者別細目(40人以下）'!$C$45,0)))</f>
      </c>
      <c r="K40" s="86"/>
      <c r="L40" s="85">
        <f>IF(C40="","",SUM(F40,H40))</f>
      </c>
      <c r="M40" s="86"/>
      <c r="N40" s="83">
        <f>J40</f>
      </c>
      <c r="O40" s="80"/>
      <c r="P40" s="16"/>
      <c r="W40" s="10"/>
    </row>
    <row r="41" spans="1:23" ht="16.5" customHeight="1">
      <c r="A41" s="11"/>
      <c r="B41" s="119">
        <v>37</v>
      </c>
      <c r="C41" s="299"/>
      <c r="D41" s="300"/>
      <c r="E41" s="82"/>
      <c r="F41" s="123"/>
      <c r="G41" s="124"/>
      <c r="H41" s="83">
        <f>IF($C41="","",IF('支出額'!$BD$15=2,ROUND('支出額'!$O$15/'参加者別細目(40人以下）'!$E$45*'参加者別細目(40人以下）'!$E41,0),ROUND('支出額'!$O$15/'参加者別細目(40人以下）'!$C$45,0)))</f>
      </c>
      <c r="I41" s="84"/>
      <c r="J41" s="83">
        <f>IF($C41="","",IF('支出額'!$BD$15=2,ROUND('支出額'!$O$29/'参加者別細目(40人以下）'!$E$45*'参加者別細目(40人以下）'!$E41,0),ROUND('支出額'!$O$29/'参加者別細目(40人以下）'!$C$45,0)))</f>
      </c>
      <c r="K41" s="86"/>
      <c r="L41" s="85">
        <f>IF(C41="","",SUM(F41,H41))</f>
      </c>
      <c r="M41" s="86"/>
      <c r="N41" s="83">
        <f>J41</f>
      </c>
      <c r="O41" s="80"/>
      <c r="P41" s="16"/>
      <c r="W41" s="10"/>
    </row>
    <row r="42" spans="1:23" ht="16.5" customHeight="1">
      <c r="A42" s="11"/>
      <c r="B42" s="119">
        <v>38</v>
      </c>
      <c r="C42" s="299"/>
      <c r="D42" s="300"/>
      <c r="E42" s="82"/>
      <c r="F42" s="123"/>
      <c r="G42" s="124"/>
      <c r="H42" s="83">
        <f>IF($C42="","",IF('支出額'!$BD$15=2,ROUND('支出額'!$O$15/'参加者別細目(40人以下）'!$E$45*'参加者別細目(40人以下）'!$E42,0),ROUND('支出額'!$O$15/'参加者別細目(40人以下）'!$C$45,0)))</f>
      </c>
      <c r="I42" s="84"/>
      <c r="J42" s="83">
        <f>IF($C42="","",IF('支出額'!$BD$15=2,ROUND('支出額'!$O$29/'参加者別細目(40人以下）'!$E$45*'参加者別細目(40人以下）'!$E42,0),ROUND('支出額'!$O$29/'参加者別細目(40人以下）'!$C$45,0)))</f>
      </c>
      <c r="K42" s="86"/>
      <c r="L42" s="85">
        <f>IF(C42="","",SUM(F42,H42))</f>
      </c>
      <c r="M42" s="86"/>
      <c r="N42" s="83">
        <f>J42</f>
      </c>
      <c r="O42" s="80"/>
      <c r="P42" s="16"/>
      <c r="W42" s="10"/>
    </row>
    <row r="43" spans="1:16" ht="16.5" customHeight="1">
      <c r="A43" s="11"/>
      <c r="B43" s="119">
        <v>39</v>
      </c>
      <c r="C43" s="299"/>
      <c r="D43" s="300"/>
      <c r="E43" s="82"/>
      <c r="F43" s="123"/>
      <c r="G43" s="124"/>
      <c r="H43" s="83">
        <f>IF($C43="","",IF('支出額'!$BD$15=2,ROUND('支出額'!$O$15/'参加者別細目(40人以下）'!$E$45*'参加者別細目(40人以下）'!$E43,0),ROUND('支出額'!$O$15/'参加者別細目(40人以下）'!$C$45,0)))</f>
      </c>
      <c r="I43" s="84"/>
      <c r="J43" s="83">
        <f>IF($C43="","",IF('支出額'!$BD$15=2,ROUND('支出額'!$O$29/'参加者別細目(40人以下）'!$E$45*'参加者別細目(40人以下）'!$E43,0),ROUND('支出額'!$O$29/'参加者別細目(40人以下）'!$C$45,0)))</f>
      </c>
      <c r="K43" s="86"/>
      <c r="L43" s="85">
        <f>IF(C43="","",SUM(F43,H43))</f>
      </c>
      <c r="M43" s="86"/>
      <c r="N43" s="83">
        <f>J43</f>
      </c>
      <c r="O43" s="80"/>
      <c r="P43" s="16"/>
    </row>
    <row r="44" spans="1:16" ht="16.5" customHeight="1">
      <c r="A44" s="11"/>
      <c r="B44" s="119">
        <v>40</v>
      </c>
      <c r="C44" s="299"/>
      <c r="D44" s="300"/>
      <c r="E44" s="82"/>
      <c r="F44" s="123"/>
      <c r="G44" s="124"/>
      <c r="H44" s="83">
        <f>IF($C44="","",IF('支出額'!$BD$15=2,ROUND('支出額'!$O$15/'参加者別細目(40人以下）'!$E$45*'参加者別細目(40人以下）'!$E44,0),ROUND('支出額'!$O$15/'参加者別細目(40人以下）'!$C$45,0)))</f>
      </c>
      <c r="I44" s="84"/>
      <c r="J44" s="83">
        <f>IF($C44="","",IF('支出額'!$BD$15=2,ROUND('支出額'!$O$29/'参加者別細目(40人以下）'!$E$45*'参加者別細目(40人以下）'!$E44,0),ROUND('支出額'!$O$29/'参加者別細目(40人以下）'!$C$45,0)))</f>
      </c>
      <c r="K44" s="86"/>
      <c r="L44" s="85">
        <f>IF(C44="","",SUM(F44,H44))</f>
      </c>
      <c r="M44" s="86"/>
      <c r="N44" s="83">
        <f>J44</f>
      </c>
      <c r="O44" s="80"/>
      <c r="P44" s="16"/>
    </row>
    <row r="45" spans="1:16" ht="16.5" customHeight="1">
      <c r="A45" s="11"/>
      <c r="B45" s="22"/>
      <c r="C45" s="99">
        <f>COUNTA(C5:C44)</f>
        <v>0</v>
      </c>
      <c r="D45" s="100" t="s">
        <v>30</v>
      </c>
      <c r="E45" s="93">
        <f>SUM(E5:E44)</f>
        <v>0</v>
      </c>
      <c r="F45" s="94">
        <f>SUM(F5:F44)</f>
        <v>0</v>
      </c>
      <c r="G45" s="95"/>
      <c r="H45" s="96">
        <f>SUM(H5:H44)</f>
        <v>0</v>
      </c>
      <c r="I45" s="95"/>
      <c r="J45" s="94">
        <f>SUM(J5:J44)</f>
        <v>0</v>
      </c>
      <c r="K45" s="95"/>
      <c r="L45" s="97">
        <f>SUM(L5:L44)</f>
        <v>0</v>
      </c>
      <c r="M45" s="95"/>
      <c r="N45" s="98">
        <f>SUM(N5:N44)</f>
        <v>0</v>
      </c>
      <c r="O45" s="81"/>
      <c r="P45" s="16"/>
    </row>
    <row r="46" spans="3:15" ht="43.5" customHeight="1">
      <c r="C46" s="28"/>
      <c r="D46" s="28"/>
      <c r="E46" s="301" t="s">
        <v>63</v>
      </c>
      <c r="F46" s="302"/>
      <c r="G46" s="302"/>
      <c r="H46" s="302"/>
      <c r="I46" s="302"/>
      <c r="J46" s="302"/>
      <c r="K46" s="302"/>
      <c r="L46" s="302"/>
      <c r="M46" s="302"/>
      <c r="N46" s="302"/>
      <c r="O46" s="29"/>
    </row>
    <row r="47" spans="3:15" ht="13.5" customHeight="1">
      <c r="C47" s="26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3:15" ht="14.25"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14"/>
    </row>
    <row r="49" spans="3:15" ht="14.25">
      <c r="C49" s="11"/>
      <c r="D49" s="1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4.25">
      <c r="C50" s="17"/>
      <c r="D50" s="1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3:15" ht="14.25">
      <c r="C51" s="17"/>
      <c r="D51" s="12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3:15" ht="14.25">
      <c r="C52" s="18"/>
      <c r="D52" s="1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4.25">
      <c r="C53" s="18"/>
      <c r="D53" s="1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4.25">
      <c r="C54" s="19"/>
      <c r="D54" s="13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</row>
  </sheetData>
  <sheetProtection/>
  <mergeCells count="52">
    <mergeCell ref="C24:D24"/>
    <mergeCell ref="C26:D26"/>
    <mergeCell ref="C27:D27"/>
    <mergeCell ref="L3:M3"/>
    <mergeCell ref="C48:N48"/>
    <mergeCell ref="E46:N46"/>
    <mergeCell ref="C5:D5"/>
    <mergeCell ref="C6:D6"/>
    <mergeCell ref="C7:D7"/>
    <mergeCell ref="C8:D8"/>
    <mergeCell ref="C28:D28"/>
    <mergeCell ref="C25:D25"/>
    <mergeCell ref="L1:N1"/>
    <mergeCell ref="L2:O2"/>
    <mergeCell ref="C3:D3"/>
    <mergeCell ref="F3:G3"/>
    <mergeCell ref="F2:G2"/>
    <mergeCell ref="N3:O3"/>
    <mergeCell ref="J3:K3"/>
    <mergeCell ref="H2:K2"/>
    <mergeCell ref="H3:I3"/>
    <mergeCell ref="C33:D33"/>
    <mergeCell ref="C34:D34"/>
    <mergeCell ref="C35:D35"/>
    <mergeCell ref="C29:D29"/>
    <mergeCell ref="C30:D30"/>
    <mergeCell ref="C31:D31"/>
    <mergeCell ref="C32:D32"/>
    <mergeCell ref="C42:D42"/>
    <mergeCell ref="C43:D43"/>
    <mergeCell ref="C44:D44"/>
    <mergeCell ref="C36:D36"/>
    <mergeCell ref="C37:D37"/>
    <mergeCell ref="C38:D38"/>
    <mergeCell ref="C39:D39"/>
    <mergeCell ref="C40:D40"/>
    <mergeCell ref="C41:D41"/>
    <mergeCell ref="C9:D9"/>
    <mergeCell ref="C10:D10"/>
    <mergeCell ref="C11:D11"/>
    <mergeCell ref="C12:D12"/>
    <mergeCell ref="C13:D13"/>
    <mergeCell ref="C14:D14"/>
    <mergeCell ref="C21:D21"/>
    <mergeCell ref="C22:D22"/>
    <mergeCell ref="C23:D23"/>
    <mergeCell ref="C15:D15"/>
    <mergeCell ref="C16:D16"/>
    <mergeCell ref="C17:D17"/>
    <mergeCell ref="C18:D18"/>
    <mergeCell ref="C19:D19"/>
    <mergeCell ref="C20:D20"/>
  </mergeCells>
  <printOptions/>
  <pageMargins left="0.29" right="0.32" top="0.63" bottom="0.6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5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2.25390625" style="4" customWidth="1"/>
    <col min="2" max="2" width="3.375" style="4" customWidth="1"/>
    <col min="3" max="3" width="11.75390625" style="4" customWidth="1"/>
    <col min="4" max="4" width="2.25390625" style="4" customWidth="1"/>
    <col min="5" max="5" width="9.50390625" style="1" customWidth="1"/>
    <col min="6" max="6" width="11.625" style="1" customWidth="1"/>
    <col min="7" max="7" width="1.4921875" style="1" customWidth="1"/>
    <col min="8" max="8" width="11.625" style="1" customWidth="1"/>
    <col min="9" max="9" width="1.4921875" style="1" customWidth="1"/>
    <col min="10" max="10" width="11.625" style="1" customWidth="1"/>
    <col min="11" max="11" width="1.4921875" style="1" customWidth="1"/>
    <col min="12" max="12" width="11.625" style="1" customWidth="1"/>
    <col min="13" max="13" width="1.4921875" style="1" customWidth="1"/>
    <col min="14" max="14" width="11.625" style="1" customWidth="1"/>
    <col min="15" max="15" width="1.4921875" style="1" customWidth="1"/>
    <col min="16" max="16" width="15.25390625" style="1" customWidth="1"/>
    <col min="17" max="19" width="5.625" style="1" customWidth="1"/>
    <col min="20" max="16384" width="9.00390625" style="1" customWidth="1"/>
  </cols>
  <sheetData>
    <row r="1" spans="1:17" s="2" customFormat="1" ht="21" customHeight="1">
      <c r="A1" s="8"/>
      <c r="B1" s="23" t="s">
        <v>29</v>
      </c>
      <c r="C1" s="111" t="s">
        <v>55</v>
      </c>
      <c r="D1" s="112"/>
      <c r="E1" s="113"/>
      <c r="F1" s="114"/>
      <c r="G1" s="114"/>
      <c r="H1" s="114"/>
      <c r="I1" s="9"/>
      <c r="J1" s="9"/>
      <c r="K1" s="9"/>
      <c r="L1" s="286" t="str">
        <f>'支出額'!AI5&amp;"集落"</f>
        <v>集落</v>
      </c>
      <c r="M1" s="286"/>
      <c r="N1" s="286"/>
      <c r="O1" s="20"/>
      <c r="P1" s="15"/>
      <c r="Q1" s="2" t="s">
        <v>29</v>
      </c>
    </row>
    <row r="2" spans="2:16" ht="23.25" customHeight="1">
      <c r="B2" s="21"/>
      <c r="C2" s="108"/>
      <c r="D2" s="109"/>
      <c r="E2" s="110"/>
      <c r="F2" s="287" t="s">
        <v>6</v>
      </c>
      <c r="G2" s="288"/>
      <c r="H2" s="287" t="s">
        <v>7</v>
      </c>
      <c r="I2" s="289"/>
      <c r="J2" s="289"/>
      <c r="K2" s="290"/>
      <c r="L2" s="291" t="s">
        <v>32</v>
      </c>
      <c r="M2" s="289"/>
      <c r="N2" s="289"/>
      <c r="O2" s="292"/>
      <c r="P2" s="16"/>
    </row>
    <row r="3" spans="2:16" ht="16.5" customHeight="1">
      <c r="B3" s="21"/>
      <c r="C3" s="293" t="s">
        <v>8</v>
      </c>
      <c r="D3" s="294"/>
      <c r="E3" s="122" t="s">
        <v>13</v>
      </c>
      <c r="F3" s="293" t="s">
        <v>58</v>
      </c>
      <c r="G3" s="294"/>
      <c r="H3" s="293" t="s">
        <v>59</v>
      </c>
      <c r="I3" s="294"/>
      <c r="J3" s="293" t="s">
        <v>60</v>
      </c>
      <c r="K3" s="295"/>
      <c r="L3" s="296" t="s">
        <v>61</v>
      </c>
      <c r="M3" s="294"/>
      <c r="N3" s="293" t="s">
        <v>60</v>
      </c>
      <c r="O3" s="295"/>
      <c r="P3" s="16"/>
    </row>
    <row r="4" spans="2:16" ht="16.5" customHeight="1">
      <c r="B4" s="21"/>
      <c r="C4" s="102"/>
      <c r="D4" s="103"/>
      <c r="E4" s="104" t="s">
        <v>14</v>
      </c>
      <c r="F4" s="104" t="s">
        <v>5</v>
      </c>
      <c r="G4" s="105"/>
      <c r="H4" s="104" t="s">
        <v>5</v>
      </c>
      <c r="I4" s="105"/>
      <c r="J4" s="104" t="s">
        <v>5</v>
      </c>
      <c r="K4" s="105"/>
      <c r="L4" s="106" t="s">
        <v>5</v>
      </c>
      <c r="M4" s="105"/>
      <c r="N4" s="104" t="s">
        <v>5</v>
      </c>
      <c r="O4" s="107"/>
      <c r="P4" s="16" t="s">
        <v>29</v>
      </c>
    </row>
    <row r="5" spans="1:21" ht="16.5" customHeight="1">
      <c r="A5" s="25" t="s">
        <v>15</v>
      </c>
      <c r="B5" s="119">
        <v>1</v>
      </c>
      <c r="C5" s="297"/>
      <c r="D5" s="303"/>
      <c r="E5" s="82"/>
      <c r="F5" s="123"/>
      <c r="G5" s="124"/>
      <c r="H5" s="83">
        <f>'支出額'!O15-SUM(H6:H84)</f>
        <v>0</v>
      </c>
      <c r="I5" s="84"/>
      <c r="J5" s="83">
        <f>'支出額'!O29-SUM(J6:J84)</f>
        <v>0</v>
      </c>
      <c r="K5" s="84"/>
      <c r="L5" s="85">
        <f>IF(C5="","",SUM(F5,H5))</f>
      </c>
      <c r="M5" s="84"/>
      <c r="N5" s="83">
        <f>J5</f>
        <v>0</v>
      </c>
      <c r="O5" s="79"/>
      <c r="P5" s="16" t="s">
        <v>31</v>
      </c>
      <c r="U5" s="3"/>
    </row>
    <row r="6" spans="1:16" ht="16.5" customHeight="1">
      <c r="A6" s="11"/>
      <c r="B6" s="119">
        <v>2</v>
      </c>
      <c r="C6" s="297"/>
      <c r="D6" s="298"/>
      <c r="E6" s="82"/>
      <c r="F6" s="123"/>
      <c r="G6" s="124"/>
      <c r="H6" s="83">
        <f>IF($C6="","",IF('支出額'!$BD$15=2,ROUND('支出額'!$O$15/'参加者別細目(41人以上）'!$E$86*'参加者別細目(41人以上）'!$E6,0),ROUND('支出額'!$O$15/'参加者別細目(41人以上）'!$C$86,0)))</f>
      </c>
      <c r="I6" s="84"/>
      <c r="J6" s="83">
        <f>IF($C6="","",IF('支出額'!$BD$15=2,ROUND('支出額'!$O$29/'参加者別細目(41人以上）'!$E$86*'参加者別細目(41人以上）'!$E6,0),ROUND('支出額'!$O$29/'参加者別細目(41人以上）'!$C$86,0)))</f>
      </c>
      <c r="K6" s="84"/>
      <c r="L6" s="85">
        <f aca="true" t="shared" si="0" ref="L6:L39">IF(C6="","",SUM(F6,H6))</f>
      </c>
      <c r="M6" s="84"/>
      <c r="N6" s="83">
        <f aca="true" t="shared" si="1" ref="N6:N39">J6</f>
      </c>
      <c r="O6" s="79"/>
      <c r="P6" s="16"/>
    </row>
    <row r="7" spans="1:16" ht="16.5" customHeight="1">
      <c r="A7" s="33" t="s">
        <v>29</v>
      </c>
      <c r="B7" s="119">
        <v>3</v>
      </c>
      <c r="C7" s="297"/>
      <c r="D7" s="303"/>
      <c r="E7" s="82"/>
      <c r="F7" s="123"/>
      <c r="G7" s="124"/>
      <c r="H7" s="83">
        <f>IF($C7="","",IF('支出額'!$BD$15=2,ROUND('支出額'!$O$15/'参加者別細目(41人以上）'!$E$86*'参加者別細目(41人以上）'!$E7,0),ROUND('支出額'!$O$15/'参加者別細目(41人以上）'!$C$86,0)))</f>
      </c>
      <c r="I7" s="84"/>
      <c r="J7" s="83">
        <f>IF($C7="","",IF('支出額'!$BD$15=2,ROUND('支出額'!$O$29/'参加者別細目(41人以上）'!$E$86*'参加者別細目(41人以上）'!$E7,0),ROUND('支出額'!$O$29/'参加者別細目(41人以上）'!$C$86,0)))</f>
      </c>
      <c r="K7" s="84"/>
      <c r="L7" s="85">
        <f t="shared" si="0"/>
      </c>
      <c r="M7" s="84"/>
      <c r="N7" s="83">
        <f t="shared" si="1"/>
      </c>
      <c r="O7" s="79"/>
      <c r="P7" s="16"/>
    </row>
    <row r="8" spans="1:16" ht="16.5" customHeight="1">
      <c r="A8" s="33"/>
      <c r="B8" s="119">
        <v>4</v>
      </c>
      <c r="C8" s="297"/>
      <c r="D8" s="298"/>
      <c r="E8" s="82"/>
      <c r="F8" s="123"/>
      <c r="G8" s="124"/>
      <c r="H8" s="83">
        <f>IF($C8="","",IF('支出額'!$BD$15=2,ROUND('支出額'!$O$15/'参加者別細目(41人以上）'!$E$86*'参加者別細目(41人以上）'!$E8,0),ROUND('支出額'!$O$15/'参加者別細目(41人以上）'!$C$86,0)))</f>
      </c>
      <c r="I8" s="84"/>
      <c r="J8" s="83">
        <f>IF($C8="","",IF('支出額'!$BD$15=2,ROUND('支出額'!$O$29/'参加者別細目(41人以上）'!$E$86*'参加者別細目(41人以上）'!$E8,0),ROUND('支出額'!$O$29/'参加者別細目(41人以上）'!$C$86,0)))</f>
      </c>
      <c r="K8" s="84"/>
      <c r="L8" s="85">
        <f t="shared" si="0"/>
      </c>
      <c r="M8" s="84"/>
      <c r="N8" s="83">
        <f t="shared" si="1"/>
      </c>
      <c r="O8" s="79"/>
      <c r="P8" s="16"/>
    </row>
    <row r="9" spans="1:16" ht="16.5" customHeight="1">
      <c r="A9" s="33" t="s">
        <v>29</v>
      </c>
      <c r="B9" s="119">
        <v>5</v>
      </c>
      <c r="C9" s="297"/>
      <c r="D9" s="303"/>
      <c r="E9" s="82"/>
      <c r="F9" s="123"/>
      <c r="G9" s="124"/>
      <c r="H9" s="83">
        <f>IF($C9="","",IF('支出額'!$BD$15=2,ROUND('支出額'!$O$15/'参加者別細目(41人以上）'!$E$86*'参加者別細目(41人以上）'!$E9,0),ROUND('支出額'!$O$15/'参加者別細目(41人以上）'!$C$86,0)))</f>
      </c>
      <c r="I9" s="84"/>
      <c r="J9" s="83">
        <f>IF($C9="","",IF('支出額'!$BD$15=2,ROUND('支出額'!$O$29/'参加者別細目(41人以上）'!$E$86*'参加者別細目(41人以上）'!$E9,0),ROUND('支出額'!$O$29/'参加者別細目(41人以上）'!$C$86,0)))</f>
      </c>
      <c r="K9" s="84"/>
      <c r="L9" s="85">
        <f t="shared" si="0"/>
      </c>
      <c r="M9" s="84"/>
      <c r="N9" s="83">
        <f t="shared" si="1"/>
      </c>
      <c r="O9" s="79"/>
      <c r="P9" s="16"/>
    </row>
    <row r="10" spans="1:16" s="31" customFormat="1" ht="16.5" customHeight="1">
      <c r="A10" s="33"/>
      <c r="B10" s="119">
        <v>6</v>
      </c>
      <c r="C10" s="297"/>
      <c r="D10" s="298"/>
      <c r="E10" s="82"/>
      <c r="F10" s="123"/>
      <c r="G10" s="124"/>
      <c r="H10" s="83">
        <f>IF($C10="","",IF('支出額'!$BD$15=2,ROUND('支出額'!$O$15/'参加者別細目(41人以上）'!$E$86*'参加者別細目(41人以上）'!$E10,0),ROUND('支出額'!$O$15/'参加者別細目(41人以上）'!$C$86,0)))</f>
      </c>
      <c r="I10" s="84"/>
      <c r="J10" s="83">
        <f>IF($C10="","",IF('支出額'!$BD$15=2,ROUND('支出額'!$O$29/'参加者別細目(41人以上）'!$E$86*'参加者別細目(41人以上）'!$E10,0),ROUND('支出額'!$O$29/'参加者別細目(41人以上）'!$C$86,0)))</f>
      </c>
      <c r="K10" s="84"/>
      <c r="L10" s="85">
        <f t="shared" si="0"/>
      </c>
      <c r="M10" s="84"/>
      <c r="N10" s="83">
        <f t="shared" si="1"/>
      </c>
      <c r="O10" s="79"/>
      <c r="P10" s="30"/>
    </row>
    <row r="11" spans="1:16" s="31" customFormat="1" ht="16.5" customHeight="1">
      <c r="A11" s="33" t="s">
        <v>29</v>
      </c>
      <c r="B11" s="119">
        <v>7</v>
      </c>
      <c r="C11" s="297"/>
      <c r="D11" s="303"/>
      <c r="E11" s="82"/>
      <c r="F11" s="123"/>
      <c r="G11" s="124"/>
      <c r="H11" s="83">
        <f>IF($C11="","",IF('支出額'!$BD$15=2,ROUND('支出額'!$O$15/'参加者別細目(41人以上）'!$E$86*'参加者別細目(41人以上）'!$E11,0),ROUND('支出額'!$O$15/'参加者別細目(41人以上）'!$C$86,0)))</f>
      </c>
      <c r="I11" s="84"/>
      <c r="J11" s="83">
        <f>IF($C11="","",IF('支出額'!$BD$15=2,ROUND('支出額'!$O$29/'参加者別細目(41人以上）'!$E$86*'参加者別細目(41人以上）'!$E11,0),ROUND('支出額'!$O$29/'参加者別細目(41人以上）'!$C$86,0)))</f>
      </c>
      <c r="K11" s="84"/>
      <c r="L11" s="85">
        <f t="shared" si="0"/>
      </c>
      <c r="M11" s="84"/>
      <c r="N11" s="83">
        <f t="shared" si="1"/>
      </c>
      <c r="O11" s="79"/>
      <c r="P11" s="30"/>
    </row>
    <row r="12" spans="1:23" ht="16.5" customHeight="1">
      <c r="A12" s="33"/>
      <c r="B12" s="119">
        <v>8</v>
      </c>
      <c r="C12" s="297"/>
      <c r="D12" s="298"/>
      <c r="E12" s="82"/>
      <c r="F12" s="123"/>
      <c r="G12" s="124"/>
      <c r="H12" s="83">
        <f>IF($C12="","",IF('支出額'!$BD$15=2,ROUND('支出額'!$O$15/'参加者別細目(41人以上）'!$E$86*'参加者別細目(41人以上）'!$E12,0),ROUND('支出額'!$O$15/'参加者別細目(41人以上）'!$C$86,0)))</f>
      </c>
      <c r="I12" s="84"/>
      <c r="J12" s="83">
        <f>IF($C12="","",IF('支出額'!$BD$15=2,ROUND('支出額'!$O$29/'参加者別細目(41人以上）'!$E$86*'参加者別細目(41人以上）'!$E12,0),ROUND('支出額'!$O$29/'参加者別細目(41人以上）'!$C$86,0)))</f>
      </c>
      <c r="K12" s="84"/>
      <c r="L12" s="85">
        <f t="shared" si="0"/>
      </c>
      <c r="M12" s="84"/>
      <c r="N12" s="83">
        <f t="shared" si="1"/>
      </c>
      <c r="O12" s="79"/>
      <c r="P12" s="16"/>
      <c r="W12" s="10"/>
    </row>
    <row r="13" spans="1:23" ht="16.5" customHeight="1">
      <c r="A13" s="33"/>
      <c r="B13" s="119">
        <v>9</v>
      </c>
      <c r="C13" s="297"/>
      <c r="D13" s="303"/>
      <c r="E13" s="82"/>
      <c r="F13" s="123"/>
      <c r="G13" s="124"/>
      <c r="H13" s="83">
        <f>IF($C13="","",IF('支出額'!$BD$15=2,ROUND('支出額'!$O$15/'参加者別細目(41人以上）'!$E$86*'参加者別細目(41人以上）'!$E13,0),ROUND('支出額'!$O$15/'参加者別細目(41人以上）'!$C$86,0)))</f>
      </c>
      <c r="I13" s="84"/>
      <c r="J13" s="83">
        <f>IF($C13="","",IF('支出額'!$BD$15=2,ROUND('支出額'!$O$29/'参加者別細目(41人以上）'!$E$86*'参加者別細目(41人以上）'!$E13,0),ROUND('支出額'!$O$29/'参加者別細目(41人以上）'!$C$86,0)))</f>
      </c>
      <c r="K13" s="84"/>
      <c r="L13" s="85">
        <f t="shared" si="0"/>
      </c>
      <c r="M13" s="84"/>
      <c r="N13" s="83">
        <f t="shared" si="1"/>
      </c>
      <c r="O13" s="79"/>
      <c r="P13" s="16"/>
      <c r="W13" s="10"/>
    </row>
    <row r="14" spans="1:23" ht="16.5" customHeight="1">
      <c r="A14" s="33"/>
      <c r="B14" s="119">
        <v>10</v>
      </c>
      <c r="C14" s="297"/>
      <c r="D14" s="298"/>
      <c r="E14" s="82"/>
      <c r="F14" s="123"/>
      <c r="G14" s="124"/>
      <c r="H14" s="83">
        <f>IF($C14="","",IF('支出額'!$BD$15=2,ROUND('支出額'!$O$15/'参加者別細目(41人以上）'!$E$86*'参加者別細目(41人以上）'!$E14,0),ROUND('支出額'!$O$15/'参加者別細目(41人以上）'!$C$86,0)))</f>
      </c>
      <c r="I14" s="84"/>
      <c r="J14" s="83">
        <f>IF($C14="","",IF('支出額'!$BD$15=2,ROUND('支出額'!$O$29/'参加者別細目(41人以上）'!$E$86*'参加者別細目(41人以上）'!$E14,0),ROUND('支出額'!$O$29/'参加者別細目(41人以上）'!$C$86,0)))</f>
      </c>
      <c r="K14" s="84"/>
      <c r="L14" s="85">
        <f t="shared" si="0"/>
      </c>
      <c r="M14" s="84"/>
      <c r="N14" s="83">
        <f t="shared" si="1"/>
      </c>
      <c r="O14" s="79"/>
      <c r="P14" s="16"/>
      <c r="W14" s="10"/>
    </row>
    <row r="15" spans="1:23" ht="16.5" customHeight="1">
      <c r="A15" s="33"/>
      <c r="B15" s="119">
        <v>11</v>
      </c>
      <c r="C15" s="297"/>
      <c r="D15" s="303"/>
      <c r="E15" s="82"/>
      <c r="F15" s="123"/>
      <c r="G15" s="124"/>
      <c r="H15" s="83">
        <f>IF($C15="","",IF('支出額'!$BD$15=2,ROUND('支出額'!$O$15/'参加者別細目(41人以上）'!$E$86*'参加者別細目(41人以上）'!$E15,0),ROUND('支出額'!$O$15/'参加者別細目(41人以上）'!$C$86,0)))</f>
      </c>
      <c r="I15" s="84"/>
      <c r="J15" s="83">
        <f>IF($C15="","",IF('支出額'!$BD$15=2,ROUND('支出額'!$O$29/'参加者別細目(41人以上）'!$E$86*'参加者別細目(41人以上）'!$E15,0),ROUND('支出額'!$O$29/'参加者別細目(41人以上）'!$C$86,0)))</f>
      </c>
      <c r="K15" s="84"/>
      <c r="L15" s="85">
        <f t="shared" si="0"/>
      </c>
      <c r="M15" s="84"/>
      <c r="N15" s="83">
        <f t="shared" si="1"/>
      </c>
      <c r="O15" s="79"/>
      <c r="P15" s="16"/>
      <c r="W15" s="10"/>
    </row>
    <row r="16" spans="1:23" s="35" customFormat="1" ht="16.5" customHeight="1">
      <c r="A16" s="33"/>
      <c r="B16" s="119">
        <v>12</v>
      </c>
      <c r="C16" s="297"/>
      <c r="D16" s="298"/>
      <c r="E16" s="82"/>
      <c r="F16" s="123"/>
      <c r="G16" s="124"/>
      <c r="H16" s="83">
        <f>IF($C16="","",IF('支出額'!$BD$15=2,ROUND('支出額'!$O$15/'参加者別細目(41人以上）'!$E$86*'参加者別細目(41人以上）'!$E16,0),ROUND('支出額'!$O$15/'参加者別細目(41人以上）'!$C$86,0)))</f>
      </c>
      <c r="I16" s="84"/>
      <c r="J16" s="83">
        <f>IF($C16="","",IF('支出額'!$BD$15=2,ROUND('支出額'!$O$29/'参加者別細目(41人以上）'!$E$86*'参加者別細目(41人以上）'!$E16,0),ROUND('支出額'!$O$29/'参加者別細目(41人以上）'!$C$86,0)))</f>
      </c>
      <c r="K16" s="86"/>
      <c r="L16" s="85">
        <f t="shared" si="0"/>
      </c>
      <c r="M16" s="86"/>
      <c r="N16" s="83">
        <f t="shared" si="1"/>
      </c>
      <c r="O16" s="80"/>
      <c r="P16" s="34"/>
      <c r="W16" s="36"/>
    </row>
    <row r="17" spans="1:23" ht="16.5" customHeight="1">
      <c r="A17" s="33"/>
      <c r="B17" s="119">
        <v>13</v>
      </c>
      <c r="C17" s="297"/>
      <c r="D17" s="303"/>
      <c r="E17" s="82"/>
      <c r="F17" s="123"/>
      <c r="G17" s="124"/>
      <c r="H17" s="83">
        <f>IF($C17="","",IF('支出額'!$BD$15=2,ROUND('支出額'!$O$15/'参加者別細目(41人以上）'!$E$86*'参加者別細目(41人以上）'!$E17,0),ROUND('支出額'!$O$15/'参加者別細目(41人以上）'!$C$86,0)))</f>
      </c>
      <c r="I17" s="84"/>
      <c r="J17" s="83">
        <f>IF($C17="","",IF('支出額'!$BD$15=2,ROUND('支出額'!$O$29/'参加者別細目(41人以上）'!$E$86*'参加者別細目(41人以上）'!$E17,0),ROUND('支出額'!$O$29/'参加者別細目(41人以上）'!$C$86,0)))</f>
      </c>
      <c r="K17" s="86"/>
      <c r="L17" s="85">
        <f t="shared" si="0"/>
      </c>
      <c r="M17" s="86"/>
      <c r="N17" s="83">
        <f t="shared" si="1"/>
      </c>
      <c r="O17" s="80"/>
      <c r="P17" s="16"/>
      <c r="W17" s="10"/>
    </row>
    <row r="18" spans="1:23" ht="16.5" customHeight="1">
      <c r="A18" s="33"/>
      <c r="B18" s="119">
        <v>14</v>
      </c>
      <c r="C18" s="297"/>
      <c r="D18" s="298"/>
      <c r="E18" s="82"/>
      <c r="F18" s="123"/>
      <c r="G18" s="124"/>
      <c r="H18" s="83">
        <f>IF($C18="","",IF('支出額'!$BD$15=2,ROUND('支出額'!$O$15/'参加者別細目(41人以上）'!$E$86*'参加者別細目(41人以上）'!$E18,0),ROUND('支出額'!$O$15/'参加者別細目(41人以上）'!$C$86,0)))</f>
      </c>
      <c r="I18" s="84"/>
      <c r="J18" s="83">
        <f>IF($C18="","",IF('支出額'!$BD$15=2,ROUND('支出額'!$O$29/'参加者別細目(41人以上）'!$E$86*'参加者別細目(41人以上）'!$E18,0),ROUND('支出額'!$O$29/'参加者別細目(41人以上）'!$C$86,0)))</f>
      </c>
      <c r="K18" s="86"/>
      <c r="L18" s="85">
        <f t="shared" si="0"/>
      </c>
      <c r="M18" s="86"/>
      <c r="N18" s="83">
        <f t="shared" si="1"/>
      </c>
      <c r="O18" s="80"/>
      <c r="P18" s="16"/>
      <c r="W18" s="10"/>
    </row>
    <row r="19" spans="1:23" ht="16.5" customHeight="1">
      <c r="A19" s="33"/>
      <c r="B19" s="119">
        <v>15</v>
      </c>
      <c r="C19" s="297"/>
      <c r="D19" s="303"/>
      <c r="E19" s="82"/>
      <c r="F19" s="123"/>
      <c r="G19" s="124"/>
      <c r="H19" s="83">
        <f>IF($C19="","",IF('支出額'!$BD$15=2,ROUND('支出額'!$O$15/'参加者別細目(41人以上）'!$E$86*'参加者別細目(41人以上）'!$E19,0),ROUND('支出額'!$O$15/'参加者別細目(41人以上）'!$C$86,0)))</f>
      </c>
      <c r="I19" s="84"/>
      <c r="J19" s="83">
        <f>IF($C19="","",IF('支出額'!$BD$15=2,ROUND('支出額'!$O$29/'参加者別細目(41人以上）'!$E$86*'参加者別細目(41人以上）'!$E19,0),ROUND('支出額'!$O$29/'参加者別細目(41人以上）'!$C$86,0)))</f>
      </c>
      <c r="K19" s="86"/>
      <c r="L19" s="85">
        <f t="shared" si="0"/>
      </c>
      <c r="M19" s="86"/>
      <c r="N19" s="83">
        <f t="shared" si="1"/>
      </c>
      <c r="O19" s="80"/>
      <c r="P19" s="16"/>
      <c r="W19" s="10"/>
    </row>
    <row r="20" spans="1:23" s="31" customFormat="1" ht="16.5" customHeight="1">
      <c r="A20" s="33"/>
      <c r="B20" s="119">
        <v>16</v>
      </c>
      <c r="C20" s="297"/>
      <c r="D20" s="298"/>
      <c r="E20" s="82"/>
      <c r="F20" s="123"/>
      <c r="G20" s="124"/>
      <c r="H20" s="83">
        <f>IF($C20="","",IF('支出額'!$BD$15=2,ROUND('支出額'!$O$15/'参加者別細目(41人以上）'!$E$86*'参加者別細目(41人以上）'!$E20,0),ROUND('支出額'!$O$15/'参加者別細目(41人以上）'!$C$86,0)))</f>
      </c>
      <c r="I20" s="84"/>
      <c r="J20" s="83">
        <f>IF($C20="","",IF('支出額'!$BD$15=2,ROUND('支出額'!$O$29/'参加者別細目(41人以上）'!$E$86*'参加者別細目(41人以上）'!$E20,0),ROUND('支出額'!$O$29/'参加者別細目(41人以上）'!$C$86,0)))</f>
      </c>
      <c r="K20" s="86"/>
      <c r="L20" s="85">
        <f>IF(C20="","",SUM(F20,H20))</f>
      </c>
      <c r="M20" s="86"/>
      <c r="N20" s="83">
        <f>J20</f>
      </c>
      <c r="O20" s="80"/>
      <c r="P20" s="30"/>
      <c r="W20" s="32"/>
    </row>
    <row r="21" spans="1:23" ht="16.5" customHeight="1">
      <c r="A21" s="33"/>
      <c r="B21" s="119">
        <v>17</v>
      </c>
      <c r="C21" s="297"/>
      <c r="D21" s="303"/>
      <c r="E21" s="82"/>
      <c r="F21" s="123"/>
      <c r="G21" s="124"/>
      <c r="H21" s="83">
        <f>IF($C21="","",IF('支出額'!$BD$15=2,ROUND('支出額'!$O$15/'参加者別細目(41人以上）'!$E$86*'参加者別細目(41人以上）'!$E21,0),ROUND('支出額'!$O$15/'参加者別細目(41人以上）'!$C$86,0)))</f>
      </c>
      <c r="I21" s="84"/>
      <c r="J21" s="83">
        <f>IF($C21="","",IF('支出額'!$BD$15=2,ROUND('支出額'!$O$29/'参加者別細目(41人以上）'!$E$86*'参加者別細目(41人以上）'!$E21,0),ROUND('支出額'!$O$29/'参加者別細目(41人以上）'!$C$86,0)))</f>
      </c>
      <c r="K21" s="86"/>
      <c r="L21" s="85">
        <f t="shared" si="0"/>
      </c>
      <c r="M21" s="86"/>
      <c r="N21" s="83">
        <f t="shared" si="1"/>
      </c>
      <c r="O21" s="80"/>
      <c r="P21" s="16"/>
      <c r="W21" s="10"/>
    </row>
    <row r="22" spans="1:16" ht="16.5" customHeight="1">
      <c r="A22" s="33"/>
      <c r="B22" s="119">
        <v>18</v>
      </c>
      <c r="C22" s="297"/>
      <c r="D22" s="298"/>
      <c r="E22" s="82"/>
      <c r="F22" s="123"/>
      <c r="G22" s="124"/>
      <c r="H22" s="83">
        <f>IF($C22="","",IF('支出額'!$BD$15=2,ROUND('支出額'!$O$15/'参加者別細目(41人以上）'!$E$86*'参加者別細目(41人以上）'!$E22,0),ROUND('支出額'!$O$15/'参加者別細目(41人以上）'!$C$86,0)))</f>
      </c>
      <c r="I22" s="84"/>
      <c r="J22" s="83">
        <f>IF($C22="","",IF('支出額'!$BD$15=2,ROUND('支出額'!$O$29/'参加者別細目(41人以上）'!$E$86*'参加者別細目(41人以上）'!$E22,0),ROUND('支出額'!$O$29/'参加者別細目(41人以上）'!$C$86,0)))</f>
      </c>
      <c r="K22" s="86"/>
      <c r="L22" s="85">
        <f t="shared" si="0"/>
      </c>
      <c r="M22" s="86"/>
      <c r="N22" s="83">
        <f t="shared" si="1"/>
      </c>
      <c r="O22" s="80"/>
      <c r="P22" s="16"/>
    </row>
    <row r="23" spans="1:16" ht="16.5" customHeight="1">
      <c r="A23" s="33"/>
      <c r="B23" s="119">
        <v>19</v>
      </c>
      <c r="C23" s="297"/>
      <c r="D23" s="303"/>
      <c r="E23" s="82"/>
      <c r="F23" s="123"/>
      <c r="G23" s="124"/>
      <c r="H23" s="83">
        <f>IF($C23="","",IF('支出額'!$BD$15=2,ROUND('支出額'!$O$15/'参加者別細目(41人以上）'!$E$86*'参加者別細目(41人以上）'!$E23,0),ROUND('支出額'!$O$15/'参加者別細目(41人以上）'!$C$86,0)))</f>
      </c>
      <c r="I23" s="84"/>
      <c r="J23" s="83">
        <f>IF($C23="","",IF('支出額'!$BD$15=2,ROUND('支出額'!$O$29/'参加者別細目(41人以上）'!$E$86*'参加者別細目(41人以上）'!$E23,0),ROUND('支出額'!$O$29/'参加者別細目(41人以上）'!$C$86,0)))</f>
      </c>
      <c r="K23" s="86"/>
      <c r="L23" s="85">
        <f t="shared" si="0"/>
      </c>
      <c r="M23" s="86"/>
      <c r="N23" s="83">
        <f t="shared" si="1"/>
      </c>
      <c r="O23" s="80"/>
      <c r="P23" s="16"/>
    </row>
    <row r="24" spans="1:23" ht="16.5" customHeight="1">
      <c r="A24" s="33"/>
      <c r="B24" s="119">
        <v>20</v>
      </c>
      <c r="C24" s="297"/>
      <c r="D24" s="303"/>
      <c r="E24" s="82"/>
      <c r="F24" s="123"/>
      <c r="G24" s="124"/>
      <c r="H24" s="83">
        <f>IF($C24="","",IF('支出額'!$BD$15=2,ROUND('支出額'!$O$15/'参加者別細目(41人以上）'!$E$86*'参加者別細目(41人以上）'!$E24,0),ROUND('支出額'!$O$15/'参加者別細目(41人以上）'!$C$86,0)))</f>
      </c>
      <c r="I24" s="84"/>
      <c r="J24" s="83">
        <f>IF($C24="","",IF('支出額'!$BD$15=2,ROUND('支出額'!$O$29/'参加者別細目(41人以上）'!$E$86*'参加者別細目(41人以上）'!$E24,0),ROUND('支出額'!$O$29/'参加者別細目(41人以上）'!$C$86,0)))</f>
      </c>
      <c r="K24" s="86"/>
      <c r="L24" s="85">
        <f t="shared" si="0"/>
      </c>
      <c r="M24" s="86"/>
      <c r="N24" s="83">
        <f t="shared" si="1"/>
      </c>
      <c r="O24" s="80"/>
      <c r="P24" s="16"/>
      <c r="W24" s="10"/>
    </row>
    <row r="25" spans="1:23" s="31" customFormat="1" ht="16.5" customHeight="1">
      <c r="A25" s="33"/>
      <c r="B25" s="119">
        <v>21</v>
      </c>
      <c r="C25" s="297"/>
      <c r="D25" s="303"/>
      <c r="E25" s="82"/>
      <c r="F25" s="123"/>
      <c r="G25" s="124"/>
      <c r="H25" s="83">
        <f>IF($C25="","",IF('支出額'!$BD$15=2,ROUND('支出額'!$O$15/'参加者別細目(41人以上）'!$E$86*'参加者別細目(41人以上）'!$E25,0),ROUND('支出額'!$O$15/'参加者別細目(41人以上）'!$C$86,0)))</f>
      </c>
      <c r="I25" s="84"/>
      <c r="J25" s="83">
        <f>IF($C25="","",IF('支出額'!$BD$15=2,ROUND('支出額'!$O$29/'参加者別細目(41人以上）'!$E$86*'参加者別細目(41人以上）'!$E25,0),ROUND('支出額'!$O$29/'参加者別細目(41人以上）'!$C$86,0)))</f>
      </c>
      <c r="K25" s="86"/>
      <c r="L25" s="85">
        <f t="shared" si="0"/>
      </c>
      <c r="M25" s="86"/>
      <c r="N25" s="83">
        <f t="shared" si="1"/>
      </c>
      <c r="O25" s="80"/>
      <c r="P25" s="30"/>
      <c r="W25" s="32"/>
    </row>
    <row r="26" spans="1:23" ht="16.5" customHeight="1">
      <c r="A26" s="33"/>
      <c r="B26" s="119">
        <v>22</v>
      </c>
      <c r="C26" s="297"/>
      <c r="D26" s="303"/>
      <c r="E26" s="82"/>
      <c r="F26" s="123"/>
      <c r="G26" s="124"/>
      <c r="H26" s="83">
        <f>IF($C26="","",IF('支出額'!$BD$15=2,ROUND('支出額'!$O$15/'参加者別細目(41人以上）'!$E$86*'参加者別細目(41人以上）'!$E26,0),ROUND('支出額'!$O$15/'参加者別細目(41人以上）'!$C$86,0)))</f>
      </c>
      <c r="I26" s="84"/>
      <c r="J26" s="83">
        <f>IF($C26="","",IF('支出額'!$BD$15=2,ROUND('支出額'!$O$29/'参加者別細目(41人以上）'!$E$86*'参加者別細目(41人以上）'!$E26,0),ROUND('支出額'!$O$29/'参加者別細目(41人以上）'!$C$86,0)))</f>
      </c>
      <c r="K26" s="86"/>
      <c r="L26" s="85">
        <f t="shared" si="0"/>
      </c>
      <c r="M26" s="86"/>
      <c r="N26" s="83">
        <f t="shared" si="1"/>
      </c>
      <c r="O26" s="80"/>
      <c r="P26" s="16"/>
      <c r="W26" s="10"/>
    </row>
    <row r="27" spans="1:23" ht="16.5" customHeight="1">
      <c r="A27" s="11"/>
      <c r="B27" s="119">
        <v>23</v>
      </c>
      <c r="C27" s="297"/>
      <c r="D27" s="303"/>
      <c r="E27" s="82"/>
      <c r="F27" s="123"/>
      <c r="G27" s="124"/>
      <c r="H27" s="83">
        <f>IF($C27="","",IF('支出額'!$BD$15=2,ROUND('支出額'!$O$15/'参加者別細目(41人以上）'!$E$86*'参加者別細目(41人以上）'!$E27,0),ROUND('支出額'!$O$15/'参加者別細目(41人以上）'!$C$86,0)))</f>
      </c>
      <c r="I27" s="84"/>
      <c r="J27" s="83">
        <f>IF($C27="","",IF('支出額'!$BD$15=2,ROUND('支出額'!$O$29/'参加者別細目(41人以上）'!$E$86*'参加者別細目(41人以上）'!$E27,0),ROUND('支出額'!$O$29/'参加者別細目(41人以上）'!$C$86,0)))</f>
      </c>
      <c r="K27" s="86"/>
      <c r="L27" s="85">
        <f t="shared" si="0"/>
      </c>
      <c r="M27" s="86"/>
      <c r="N27" s="83">
        <f t="shared" si="1"/>
      </c>
      <c r="O27" s="80"/>
      <c r="P27" s="16"/>
      <c r="W27" s="10"/>
    </row>
    <row r="28" spans="1:23" ht="16.5" customHeight="1">
      <c r="A28" s="11"/>
      <c r="B28" s="119">
        <v>24</v>
      </c>
      <c r="C28" s="297"/>
      <c r="D28" s="303"/>
      <c r="E28" s="82"/>
      <c r="F28" s="123"/>
      <c r="G28" s="124"/>
      <c r="H28" s="83">
        <f>IF($C28="","",IF('支出額'!$BD$15=2,ROUND('支出額'!$O$15/'参加者別細目(41人以上）'!$E$86*'参加者別細目(41人以上）'!$E28,0),ROUND('支出額'!$O$15/'参加者別細目(41人以上）'!$C$86,0)))</f>
      </c>
      <c r="I28" s="84"/>
      <c r="J28" s="83">
        <f>IF($C28="","",IF('支出額'!$BD$15=2,ROUND('支出額'!$O$29/'参加者別細目(41人以上）'!$E$86*'参加者別細目(41人以上）'!$E28,0),ROUND('支出額'!$O$29/'参加者別細目(41人以上）'!$C$86,0)))</f>
      </c>
      <c r="K28" s="86"/>
      <c r="L28" s="85">
        <f t="shared" si="0"/>
      </c>
      <c r="M28" s="86"/>
      <c r="N28" s="83">
        <f t="shared" si="1"/>
      </c>
      <c r="O28" s="80"/>
      <c r="P28" s="16"/>
      <c r="W28" s="10"/>
    </row>
    <row r="29" spans="1:23" ht="16.5" customHeight="1">
      <c r="A29" s="11"/>
      <c r="B29" s="119">
        <v>25</v>
      </c>
      <c r="C29" s="297"/>
      <c r="D29" s="303"/>
      <c r="E29" s="82"/>
      <c r="F29" s="123"/>
      <c r="G29" s="124"/>
      <c r="H29" s="83">
        <f>IF($C29="","",IF('支出額'!$BD$15=2,ROUND('支出額'!$O$15/'参加者別細目(41人以上）'!$E$86*'参加者別細目(41人以上）'!$E29,0),ROUND('支出額'!$O$15/'参加者別細目(41人以上）'!$C$86,0)))</f>
      </c>
      <c r="I29" s="84"/>
      <c r="J29" s="83">
        <f>IF($C29="","",IF('支出額'!$BD$15=2,ROUND('支出額'!$O$29/'参加者別細目(41人以上）'!$E$86*'参加者別細目(41人以上）'!$E29,0),ROUND('支出額'!$O$29/'参加者別細目(41人以上）'!$C$86,0)))</f>
      </c>
      <c r="K29" s="86"/>
      <c r="L29" s="85">
        <f t="shared" si="0"/>
      </c>
      <c r="M29" s="86"/>
      <c r="N29" s="83">
        <f t="shared" si="1"/>
      </c>
      <c r="O29" s="80"/>
      <c r="P29" s="16"/>
      <c r="W29" s="10"/>
    </row>
    <row r="30" spans="1:23" ht="16.5" customHeight="1">
      <c r="A30" s="11"/>
      <c r="B30" s="119">
        <v>26</v>
      </c>
      <c r="C30" s="297"/>
      <c r="D30" s="303"/>
      <c r="E30" s="82"/>
      <c r="F30" s="123"/>
      <c r="G30" s="124"/>
      <c r="H30" s="83">
        <f>IF($C30="","",IF('支出額'!$BD$15=2,ROUND('支出額'!$O$15/'参加者別細目(41人以上）'!$E$86*'参加者別細目(41人以上）'!$E30,0),ROUND('支出額'!$O$15/'参加者別細目(41人以上）'!$C$86,0)))</f>
      </c>
      <c r="I30" s="84"/>
      <c r="J30" s="83">
        <f>IF($C30="","",IF('支出額'!$BD$15=2,ROUND('支出額'!$O$29/'参加者別細目(41人以上）'!$E$86*'参加者別細目(41人以上）'!$E30,0),ROUND('支出額'!$O$29/'参加者別細目(41人以上）'!$C$86,0)))</f>
      </c>
      <c r="K30" s="86"/>
      <c r="L30" s="85">
        <f t="shared" si="0"/>
      </c>
      <c r="M30" s="86"/>
      <c r="N30" s="83">
        <f t="shared" si="1"/>
      </c>
      <c r="O30" s="80"/>
      <c r="P30" s="16"/>
      <c r="W30" s="10"/>
    </row>
    <row r="31" spans="1:16" ht="16.5" customHeight="1">
      <c r="A31" s="11"/>
      <c r="B31" s="119">
        <v>27</v>
      </c>
      <c r="C31" s="297"/>
      <c r="D31" s="303"/>
      <c r="E31" s="82"/>
      <c r="F31" s="123"/>
      <c r="G31" s="124"/>
      <c r="H31" s="83">
        <f>IF($C31="","",IF('支出額'!$BD$15=2,ROUND('支出額'!$O$15/'参加者別細目(41人以上）'!$E$86*'参加者別細目(41人以上）'!$E31,0),ROUND('支出額'!$O$15/'参加者別細目(41人以上）'!$C$86,0)))</f>
      </c>
      <c r="I31" s="84"/>
      <c r="J31" s="83">
        <f>IF($C31="","",IF('支出額'!$BD$15=2,ROUND('支出額'!$O$29/'参加者別細目(41人以上）'!$E$86*'参加者別細目(41人以上）'!$E31,0),ROUND('支出額'!$O$29/'参加者別細目(41人以上）'!$C$86,0)))</f>
      </c>
      <c r="K31" s="86"/>
      <c r="L31" s="85">
        <f t="shared" si="0"/>
      </c>
      <c r="M31" s="86"/>
      <c r="N31" s="83">
        <f t="shared" si="1"/>
      </c>
      <c r="O31" s="80"/>
      <c r="P31" s="16"/>
    </row>
    <row r="32" spans="1:16" ht="16.5" customHeight="1">
      <c r="A32" s="11"/>
      <c r="B32" s="119">
        <v>28</v>
      </c>
      <c r="C32" s="297"/>
      <c r="D32" s="303"/>
      <c r="E32" s="82"/>
      <c r="F32" s="123"/>
      <c r="G32" s="124"/>
      <c r="H32" s="83">
        <f>IF($C32="","",IF('支出額'!$BD$15=2,ROUND('支出額'!$O$15/'参加者別細目(41人以上）'!$E$86*'参加者別細目(41人以上）'!$E32,0),ROUND('支出額'!$O$15/'参加者別細目(41人以上）'!$C$86,0)))</f>
      </c>
      <c r="I32" s="84"/>
      <c r="J32" s="83">
        <f>IF($C32="","",IF('支出額'!$BD$15=2,ROUND('支出額'!$O$29/'参加者別細目(41人以上）'!$E$86*'参加者別細目(41人以上）'!$E32,0),ROUND('支出額'!$O$29/'参加者別細目(41人以上）'!$C$86,0)))</f>
      </c>
      <c r="K32" s="86"/>
      <c r="L32" s="85">
        <f t="shared" si="0"/>
      </c>
      <c r="M32" s="86"/>
      <c r="N32" s="83">
        <f t="shared" si="1"/>
      </c>
      <c r="O32" s="80"/>
      <c r="P32" s="16"/>
    </row>
    <row r="33" spans="1:23" ht="16.5" customHeight="1">
      <c r="A33" s="11"/>
      <c r="B33" s="119">
        <v>29</v>
      </c>
      <c r="C33" s="297"/>
      <c r="D33" s="303"/>
      <c r="E33" s="82"/>
      <c r="F33" s="123"/>
      <c r="G33" s="124"/>
      <c r="H33" s="83">
        <f>IF($C33="","",IF('支出額'!$BD$15=2,ROUND('支出額'!$O$15/'参加者別細目(41人以上）'!$E$86*'参加者別細目(41人以上）'!$E33,0),ROUND('支出額'!$O$15/'参加者別細目(41人以上）'!$C$86,0)))</f>
      </c>
      <c r="I33" s="84"/>
      <c r="J33" s="83">
        <f>IF($C33="","",IF('支出額'!$BD$15=2,ROUND('支出額'!$O$29/'参加者別細目(41人以上）'!$E$86*'参加者別細目(41人以上）'!$E33,0),ROUND('支出額'!$O$29/'参加者別細目(41人以上）'!$C$86,0)))</f>
      </c>
      <c r="K33" s="86"/>
      <c r="L33" s="85">
        <f t="shared" si="0"/>
      </c>
      <c r="M33" s="86"/>
      <c r="N33" s="83">
        <f t="shared" si="1"/>
      </c>
      <c r="O33" s="80"/>
      <c r="P33" s="16"/>
      <c r="W33" s="10"/>
    </row>
    <row r="34" spans="1:23" ht="16.5" customHeight="1">
      <c r="A34" s="11"/>
      <c r="B34" s="119">
        <v>30</v>
      </c>
      <c r="C34" s="297"/>
      <c r="D34" s="303"/>
      <c r="E34" s="82"/>
      <c r="F34" s="123"/>
      <c r="G34" s="124"/>
      <c r="H34" s="83">
        <f>IF($C34="","",IF('支出額'!$BD$15=2,ROUND('支出額'!$O$15/'参加者別細目(41人以上）'!$E$86*'参加者別細目(41人以上）'!$E34,0),ROUND('支出額'!$O$15/'参加者別細目(41人以上）'!$C$86,0)))</f>
      </c>
      <c r="I34" s="84"/>
      <c r="J34" s="83">
        <f>IF($C34="","",IF('支出額'!$BD$15=2,ROUND('支出額'!$O$29/'参加者別細目(41人以上）'!$E$86*'参加者別細目(41人以上）'!$E34,0),ROUND('支出額'!$O$29/'参加者別細目(41人以上）'!$C$86,0)))</f>
      </c>
      <c r="K34" s="86"/>
      <c r="L34" s="85">
        <f t="shared" si="0"/>
      </c>
      <c r="M34" s="86"/>
      <c r="N34" s="83">
        <f t="shared" si="1"/>
      </c>
      <c r="O34" s="80"/>
      <c r="P34" s="16"/>
      <c r="W34" s="10"/>
    </row>
    <row r="35" spans="1:23" ht="16.5" customHeight="1">
      <c r="A35" s="11"/>
      <c r="B35" s="119">
        <v>31</v>
      </c>
      <c r="C35" s="297"/>
      <c r="D35" s="303"/>
      <c r="E35" s="82"/>
      <c r="F35" s="123"/>
      <c r="G35" s="124"/>
      <c r="H35" s="83">
        <f>IF($C35="","",IF('支出額'!$BD$15=2,ROUND('支出額'!$O$15/'参加者別細目(41人以上）'!$E$86*'参加者別細目(41人以上）'!$E35,0),ROUND('支出額'!$O$15/'参加者別細目(41人以上）'!$C$86,0)))</f>
      </c>
      <c r="I35" s="84"/>
      <c r="J35" s="83">
        <f>IF($C35="","",IF('支出額'!$BD$15=2,ROUND('支出額'!$O$29/'参加者別細目(41人以上）'!$E$86*'参加者別細目(41人以上）'!$E35,0),ROUND('支出額'!$O$29/'参加者別細目(41人以上）'!$C$86,0)))</f>
      </c>
      <c r="K35" s="86"/>
      <c r="L35" s="85">
        <f>IF(C35="","",SUM(F35,H35))</f>
      </c>
      <c r="M35" s="86"/>
      <c r="N35" s="83">
        <f>J35</f>
      </c>
      <c r="O35" s="80"/>
      <c r="P35" s="16"/>
      <c r="W35" s="10"/>
    </row>
    <row r="36" spans="1:23" ht="16.5" customHeight="1">
      <c r="A36" s="11"/>
      <c r="B36" s="119">
        <v>32</v>
      </c>
      <c r="C36" s="297"/>
      <c r="D36" s="303"/>
      <c r="E36" s="82"/>
      <c r="F36" s="123"/>
      <c r="G36" s="124"/>
      <c r="H36" s="83">
        <f>IF($C36="","",IF('支出額'!$BD$15=2,ROUND('支出額'!$O$15/'参加者別細目(41人以上）'!$E$86*'参加者別細目(41人以上）'!$E36,0),ROUND('支出額'!$O$15/'参加者別細目(41人以上）'!$C$86,0)))</f>
      </c>
      <c r="I36" s="84"/>
      <c r="J36" s="83">
        <f>IF($C36="","",IF('支出額'!$BD$15=2,ROUND('支出額'!$O$29/'参加者別細目(41人以上）'!$E$86*'参加者別細目(41人以上）'!$E36,0),ROUND('支出額'!$O$29/'参加者別細目(41人以上）'!$C$86,0)))</f>
      </c>
      <c r="K36" s="86"/>
      <c r="L36" s="85">
        <f t="shared" si="0"/>
      </c>
      <c r="M36" s="86"/>
      <c r="N36" s="83">
        <f t="shared" si="1"/>
      </c>
      <c r="O36" s="80"/>
      <c r="P36" s="16"/>
      <c r="W36" s="10"/>
    </row>
    <row r="37" spans="1:23" ht="16.5" customHeight="1">
      <c r="A37" s="11"/>
      <c r="B37" s="119">
        <v>33</v>
      </c>
      <c r="C37" s="297"/>
      <c r="D37" s="303"/>
      <c r="E37" s="82"/>
      <c r="F37" s="123"/>
      <c r="G37" s="124"/>
      <c r="H37" s="83">
        <f>IF($C37="","",IF('支出額'!$BD$15=2,ROUND('支出額'!$O$15/'参加者別細目(41人以上）'!$E$86*'参加者別細目(41人以上）'!$E37,0),ROUND('支出額'!$O$15/'参加者別細目(41人以上）'!$C$86,0)))</f>
      </c>
      <c r="I37" s="84"/>
      <c r="J37" s="83">
        <f>IF($C37="","",IF('支出額'!$BD$15=2,ROUND('支出額'!$O$29/'参加者別細目(41人以上）'!$E$86*'参加者別細目(41人以上）'!$E37,0),ROUND('支出額'!$O$29/'参加者別細目(41人以上）'!$C$86,0)))</f>
      </c>
      <c r="K37" s="86"/>
      <c r="L37" s="85">
        <f t="shared" si="0"/>
      </c>
      <c r="M37" s="86"/>
      <c r="N37" s="83">
        <f t="shared" si="1"/>
      </c>
      <c r="O37" s="80"/>
      <c r="P37" s="16"/>
      <c r="W37" s="10"/>
    </row>
    <row r="38" spans="1:23" ht="16.5" customHeight="1">
      <c r="A38" s="11"/>
      <c r="B38" s="119">
        <v>34</v>
      </c>
      <c r="C38" s="297"/>
      <c r="D38" s="303"/>
      <c r="E38" s="82"/>
      <c r="F38" s="123"/>
      <c r="G38" s="124"/>
      <c r="H38" s="83">
        <f>IF($C38="","",IF('支出額'!$BD$15=2,ROUND('支出額'!$O$15/'参加者別細目(41人以上）'!$E$86*'参加者別細目(41人以上）'!$E38,0),ROUND('支出額'!$O$15/'参加者別細目(41人以上）'!$C$86,0)))</f>
      </c>
      <c r="I38" s="84"/>
      <c r="J38" s="83">
        <f>IF($C38="","",IF('支出額'!$BD$15=2,ROUND('支出額'!$O$29/'参加者別細目(41人以上）'!$E$86*'参加者別細目(41人以上）'!$E38,0),ROUND('支出額'!$O$29/'参加者別細目(41人以上）'!$C$86,0)))</f>
      </c>
      <c r="K38" s="86"/>
      <c r="L38" s="85">
        <f t="shared" si="0"/>
      </c>
      <c r="M38" s="86"/>
      <c r="N38" s="83">
        <f t="shared" si="1"/>
      </c>
      <c r="O38" s="80"/>
      <c r="P38" s="16"/>
      <c r="W38" s="10"/>
    </row>
    <row r="39" spans="1:16" ht="16.5" customHeight="1">
      <c r="A39" s="11"/>
      <c r="B39" s="119">
        <v>35</v>
      </c>
      <c r="C39" s="297"/>
      <c r="D39" s="303"/>
      <c r="E39" s="82"/>
      <c r="F39" s="123"/>
      <c r="G39" s="124"/>
      <c r="H39" s="83">
        <f>IF($C39="","",IF('支出額'!$BD$15=2,ROUND('支出額'!$O$15/'参加者別細目(41人以上）'!$E$86*'参加者別細目(41人以上）'!$E39,0),ROUND('支出額'!$O$15/'参加者別細目(41人以上）'!$C$86,0)))</f>
      </c>
      <c r="I39" s="84"/>
      <c r="J39" s="83">
        <f>IF($C39="","",IF('支出額'!$BD$15=2,ROUND('支出額'!$O$29/'参加者別細目(41人以上）'!$E$86*'参加者別細目(41人以上）'!$E39,0),ROUND('支出額'!$O$29/'参加者別細目(41人以上）'!$C$86,0)))</f>
      </c>
      <c r="K39" s="86"/>
      <c r="L39" s="85">
        <f t="shared" si="0"/>
      </c>
      <c r="M39" s="86"/>
      <c r="N39" s="83">
        <f t="shared" si="1"/>
      </c>
      <c r="O39" s="80"/>
      <c r="P39" s="16"/>
    </row>
    <row r="40" spans="1:23" ht="16.5" customHeight="1">
      <c r="A40" s="11"/>
      <c r="B40" s="119">
        <v>36</v>
      </c>
      <c r="C40" s="297"/>
      <c r="D40" s="303"/>
      <c r="E40" s="82"/>
      <c r="F40" s="123"/>
      <c r="G40" s="124"/>
      <c r="H40" s="83">
        <f>IF($C40="","",IF('支出額'!$BD$15=2,ROUND('支出額'!$O$15/'参加者別細目(41人以上）'!$E$86*'参加者別細目(41人以上）'!$E40,0),ROUND('支出額'!$O$15/'参加者別細目(41人以上）'!$C$86,0)))</f>
      </c>
      <c r="I40" s="84"/>
      <c r="J40" s="83">
        <f>IF($C40="","",IF('支出額'!$BD$15=2,ROUND('支出額'!$O$29/'参加者別細目(41人以上）'!$E$86*'参加者別細目(41人以上）'!$E40,0),ROUND('支出額'!$O$29/'参加者別細目(41人以上）'!$C$86,0)))</f>
      </c>
      <c r="K40" s="86"/>
      <c r="L40" s="85">
        <f>IF(C40="","",SUM(F40,H40))</f>
      </c>
      <c r="M40" s="86"/>
      <c r="N40" s="83">
        <f>J40</f>
      </c>
      <c r="O40" s="80"/>
      <c r="P40" s="16"/>
      <c r="W40" s="10"/>
    </row>
    <row r="41" spans="1:23" ht="16.5" customHeight="1">
      <c r="A41" s="11"/>
      <c r="B41" s="119">
        <v>37</v>
      </c>
      <c r="C41" s="297"/>
      <c r="D41" s="303"/>
      <c r="E41" s="82"/>
      <c r="F41" s="123"/>
      <c r="G41" s="124"/>
      <c r="H41" s="83">
        <f>IF($C41="","",IF('支出額'!$BD$15=2,ROUND('支出額'!$O$15/'参加者別細目(41人以上）'!$E$86*'参加者別細目(41人以上）'!$E41,0),ROUND('支出額'!$O$15/'参加者別細目(41人以上）'!$C$86,0)))</f>
      </c>
      <c r="I41" s="84"/>
      <c r="J41" s="83">
        <f>IF($C41="","",IF('支出額'!$BD$15=2,ROUND('支出額'!$O$29/'参加者別細目(41人以上）'!$E$86*'参加者別細目(41人以上）'!$E41,0),ROUND('支出額'!$O$29/'参加者別細目(41人以上）'!$C$86,0)))</f>
      </c>
      <c r="K41" s="86"/>
      <c r="L41" s="85">
        <f>IF(C41="","",SUM(F41,H41))</f>
      </c>
      <c r="M41" s="86"/>
      <c r="N41" s="83">
        <f>J41</f>
      </c>
      <c r="O41" s="80"/>
      <c r="P41" s="16"/>
      <c r="W41" s="10"/>
    </row>
    <row r="42" spans="1:23" ht="16.5" customHeight="1">
      <c r="A42" s="11"/>
      <c r="B42" s="119">
        <v>38</v>
      </c>
      <c r="C42" s="297"/>
      <c r="D42" s="303"/>
      <c r="E42" s="82"/>
      <c r="F42" s="123"/>
      <c r="G42" s="124"/>
      <c r="H42" s="83">
        <f>IF($C42="","",IF('支出額'!$BD$15=2,ROUND('支出額'!$O$15/'参加者別細目(41人以上）'!$E$86*'参加者別細目(41人以上）'!$E42,0),ROUND('支出額'!$O$15/'参加者別細目(41人以上）'!$C$86,0)))</f>
      </c>
      <c r="I42" s="84"/>
      <c r="J42" s="83">
        <f>IF($C42="","",IF('支出額'!$BD$15=2,ROUND('支出額'!$O$29/'参加者別細目(41人以上）'!$E$86*'参加者別細目(41人以上）'!$E42,0),ROUND('支出額'!$O$29/'参加者別細目(41人以上）'!$C$86,0)))</f>
      </c>
      <c r="K42" s="86"/>
      <c r="L42" s="85">
        <f>IF(C42="","",SUM(F42,H42))</f>
      </c>
      <c r="M42" s="86"/>
      <c r="N42" s="83">
        <f>J42</f>
      </c>
      <c r="O42" s="80"/>
      <c r="P42" s="16"/>
      <c r="W42" s="10"/>
    </row>
    <row r="43" spans="1:16" ht="16.5" customHeight="1">
      <c r="A43" s="11"/>
      <c r="B43" s="119">
        <v>39</v>
      </c>
      <c r="C43" s="297"/>
      <c r="D43" s="303"/>
      <c r="E43" s="82"/>
      <c r="F43" s="123"/>
      <c r="G43" s="124"/>
      <c r="H43" s="83">
        <f>IF($C43="","",IF('支出額'!$BD$15=2,ROUND('支出額'!$O$15/'参加者別細目(41人以上）'!$E$86*'参加者別細目(41人以上）'!$E43,0),ROUND('支出額'!$O$15/'参加者別細目(41人以上）'!$C$86,0)))</f>
      </c>
      <c r="I43" s="84"/>
      <c r="J43" s="83">
        <f>IF($C43="","",IF('支出額'!$BD$15=2,ROUND('支出額'!$O$29/'参加者別細目(41人以上）'!$E$86*'参加者別細目(41人以上）'!$E43,0),ROUND('支出額'!$O$29/'参加者別細目(41人以上）'!$C$86,0)))</f>
      </c>
      <c r="K43" s="86"/>
      <c r="L43" s="85">
        <f>IF(C43="","",SUM(F43,H43))</f>
      </c>
      <c r="M43" s="86"/>
      <c r="N43" s="83">
        <f>J43</f>
      </c>
      <c r="O43" s="80"/>
      <c r="P43" s="16"/>
    </row>
    <row r="44" spans="1:16" ht="16.5" customHeight="1">
      <c r="A44" s="11"/>
      <c r="B44" s="119">
        <v>40</v>
      </c>
      <c r="C44" s="297"/>
      <c r="D44" s="303"/>
      <c r="E44" s="82"/>
      <c r="F44" s="123"/>
      <c r="G44" s="124"/>
      <c r="H44" s="83">
        <f>IF($C44="","",IF('支出額'!$BD$15=2,ROUND('支出額'!$O$15/'参加者別細目(41人以上）'!$E$86*'参加者別細目(41人以上）'!$E44,0),ROUND('支出額'!$O$15/'参加者別細目(41人以上）'!$C$86,0)))</f>
      </c>
      <c r="I44" s="84"/>
      <c r="J44" s="83">
        <f>IF($C44="","",IF('支出額'!$BD$15=2,ROUND('支出額'!$O$29/'参加者別細目(41人以上）'!$E$86*'参加者別細目(41人以上）'!$E44,0),ROUND('支出額'!$O$29/'参加者別細目(41人以上）'!$C$86,0)))</f>
      </c>
      <c r="K44" s="86"/>
      <c r="L44" s="85">
        <f>IF(C44="","",SUM(F44,H44))</f>
      </c>
      <c r="M44" s="86"/>
      <c r="N44" s="83">
        <f>J44</f>
      </c>
      <c r="O44" s="80"/>
      <c r="P44" s="16"/>
    </row>
    <row r="45" spans="1:16" ht="16.5" customHeight="1">
      <c r="A45" s="11"/>
      <c r="B45" s="119">
        <v>41</v>
      </c>
      <c r="C45" s="297"/>
      <c r="D45" s="303"/>
      <c r="E45" s="82"/>
      <c r="F45" s="123"/>
      <c r="G45" s="124"/>
      <c r="H45" s="83">
        <f>IF($C45="","",IF('支出額'!$BD$15=2,ROUND('支出額'!$O$15/'参加者別細目(41人以上）'!$E$86*'参加者別細目(41人以上）'!$E45,0),ROUND('支出額'!$O$15/'参加者別細目(41人以上）'!$C$86,0)))</f>
      </c>
      <c r="I45" s="84"/>
      <c r="J45" s="83">
        <f>IF($C45="","",IF('支出額'!$BD$15=2,ROUND('支出額'!$O$29/'参加者別細目(41人以上）'!$E$86*'参加者別細目(41人以上）'!$E45,0),ROUND('支出額'!$O$29/'参加者別細目(41人以上）'!$C$86,0)))</f>
      </c>
      <c r="K45" s="86"/>
      <c r="L45" s="85">
        <f aca="true" t="shared" si="2" ref="L45:L84">IF(C45="","",SUM(F45,H45))</f>
      </c>
      <c r="M45" s="86"/>
      <c r="N45" s="83">
        <f aca="true" t="shared" si="3" ref="N45:N84">J45</f>
      </c>
      <c r="O45" s="80"/>
      <c r="P45" s="16"/>
    </row>
    <row r="46" spans="1:16" ht="16.5" customHeight="1">
      <c r="A46" s="11"/>
      <c r="B46" s="119">
        <v>42</v>
      </c>
      <c r="C46" s="297"/>
      <c r="D46" s="303"/>
      <c r="E46" s="82"/>
      <c r="F46" s="123"/>
      <c r="G46" s="124"/>
      <c r="H46" s="83">
        <f>IF($C46="","",IF('支出額'!$BD$15=2,ROUND('支出額'!$O$15/'参加者別細目(41人以上）'!$E$86*'参加者別細目(41人以上）'!$E46,0),ROUND('支出額'!$O$15/'参加者別細目(41人以上）'!$C$86,0)))</f>
      </c>
      <c r="I46" s="84"/>
      <c r="J46" s="83">
        <f>IF($C46="","",IF('支出額'!$BD$15=2,ROUND('支出額'!$O$29/'参加者別細目(41人以上）'!$E$86*'参加者別細目(41人以上）'!$E46,0),ROUND('支出額'!$O$29/'参加者別細目(41人以上）'!$C$86,0)))</f>
      </c>
      <c r="K46" s="86"/>
      <c r="L46" s="85">
        <f t="shared" si="2"/>
      </c>
      <c r="M46" s="86"/>
      <c r="N46" s="83">
        <f t="shared" si="3"/>
      </c>
      <c r="O46" s="80"/>
      <c r="P46" s="16"/>
    </row>
    <row r="47" spans="1:16" ht="16.5" customHeight="1">
      <c r="A47" s="11"/>
      <c r="B47" s="119">
        <v>43</v>
      </c>
      <c r="C47" s="297"/>
      <c r="D47" s="303"/>
      <c r="E47" s="82"/>
      <c r="F47" s="123"/>
      <c r="G47" s="124"/>
      <c r="H47" s="83">
        <f>IF($C47="","",IF('支出額'!$BD$15=2,ROUND('支出額'!$O$15/'参加者別細目(41人以上）'!$E$86*'参加者別細目(41人以上）'!$E47,0),ROUND('支出額'!$O$15/'参加者別細目(41人以上）'!$C$86,0)))</f>
      </c>
      <c r="I47" s="84"/>
      <c r="J47" s="83">
        <f>IF($C47="","",IF('支出額'!$BD$15=2,ROUND('支出額'!$O$29/'参加者別細目(41人以上）'!$E$86*'参加者別細目(41人以上）'!$E47,0),ROUND('支出額'!$O$29/'参加者別細目(41人以上）'!$C$86,0)))</f>
      </c>
      <c r="K47" s="86"/>
      <c r="L47" s="85">
        <f t="shared" si="2"/>
      </c>
      <c r="M47" s="86"/>
      <c r="N47" s="83">
        <f t="shared" si="3"/>
      </c>
      <c r="O47" s="80"/>
      <c r="P47" s="16"/>
    </row>
    <row r="48" spans="1:16" ht="16.5" customHeight="1">
      <c r="A48" s="11"/>
      <c r="B48" s="119">
        <v>44</v>
      </c>
      <c r="C48" s="297"/>
      <c r="D48" s="303"/>
      <c r="E48" s="82"/>
      <c r="F48" s="123"/>
      <c r="G48" s="124"/>
      <c r="H48" s="83">
        <f>IF($C48="","",IF('支出額'!$BD$15=2,ROUND('支出額'!$O$15/'参加者別細目(41人以上）'!$E$86*'参加者別細目(41人以上）'!$E48,0),ROUND('支出額'!$O$15/'参加者別細目(41人以上）'!$C$86,0)))</f>
      </c>
      <c r="I48" s="84"/>
      <c r="J48" s="83">
        <f>IF($C48="","",IF('支出額'!$BD$15=2,ROUND('支出額'!$O$29/'参加者別細目(41人以上）'!$E$86*'参加者別細目(41人以上）'!$E48,0),ROUND('支出額'!$O$29/'参加者別細目(41人以上）'!$C$86,0)))</f>
      </c>
      <c r="K48" s="86"/>
      <c r="L48" s="85">
        <f t="shared" si="2"/>
      </c>
      <c r="M48" s="86"/>
      <c r="N48" s="83">
        <f t="shared" si="3"/>
      </c>
      <c r="O48" s="80"/>
      <c r="P48" s="16"/>
    </row>
    <row r="49" spans="1:16" ht="16.5" customHeight="1">
      <c r="A49" s="11"/>
      <c r="B49" s="119">
        <v>45</v>
      </c>
      <c r="C49" s="297"/>
      <c r="D49" s="303"/>
      <c r="E49" s="82"/>
      <c r="F49" s="123"/>
      <c r="G49" s="124"/>
      <c r="H49" s="83">
        <f>IF($C49="","",IF('支出額'!$BD$15=2,ROUND('支出額'!$O$15/'参加者別細目(41人以上）'!$E$86*'参加者別細目(41人以上）'!$E49,0),ROUND('支出額'!$O$15/'参加者別細目(41人以上）'!$C$86,0)))</f>
      </c>
      <c r="I49" s="84"/>
      <c r="J49" s="83">
        <f>IF($C49="","",IF('支出額'!$BD$15=2,ROUND('支出額'!$O$29/'参加者別細目(41人以上）'!$E$86*'参加者別細目(41人以上）'!$E49,0),ROUND('支出額'!$O$29/'参加者別細目(41人以上）'!$C$86,0)))</f>
      </c>
      <c r="K49" s="86"/>
      <c r="L49" s="85">
        <f t="shared" si="2"/>
      </c>
      <c r="M49" s="86"/>
      <c r="N49" s="83">
        <f t="shared" si="3"/>
      </c>
      <c r="O49" s="80"/>
      <c r="P49" s="16"/>
    </row>
    <row r="50" spans="1:16" ht="16.5" customHeight="1">
      <c r="A50" s="11"/>
      <c r="B50" s="119">
        <v>46</v>
      </c>
      <c r="C50" s="297"/>
      <c r="D50" s="303"/>
      <c r="E50" s="82"/>
      <c r="F50" s="123"/>
      <c r="G50" s="124"/>
      <c r="H50" s="83">
        <f>IF($C50="","",IF('支出額'!$BD$15=2,ROUND('支出額'!$O$15/'参加者別細目(41人以上）'!$E$86*'参加者別細目(41人以上）'!$E50,0),ROUND('支出額'!$O$15/'参加者別細目(41人以上）'!$C$86,0)))</f>
      </c>
      <c r="I50" s="84"/>
      <c r="J50" s="83">
        <f>IF($C50="","",IF('支出額'!$BD$15=2,ROUND('支出額'!$O$29/'参加者別細目(41人以上）'!$E$86*'参加者別細目(41人以上）'!$E50,0),ROUND('支出額'!$O$29/'参加者別細目(41人以上）'!$C$86,0)))</f>
      </c>
      <c r="K50" s="86"/>
      <c r="L50" s="85">
        <f t="shared" si="2"/>
      </c>
      <c r="M50" s="86"/>
      <c r="N50" s="83">
        <f t="shared" si="3"/>
      </c>
      <c r="O50" s="80"/>
      <c r="P50" s="16"/>
    </row>
    <row r="51" spans="1:16" ht="16.5" customHeight="1">
      <c r="A51" s="11"/>
      <c r="B51" s="119">
        <v>47</v>
      </c>
      <c r="C51" s="297"/>
      <c r="D51" s="303"/>
      <c r="E51" s="82"/>
      <c r="F51" s="123"/>
      <c r="G51" s="124"/>
      <c r="H51" s="83">
        <f>IF($C51="","",IF('支出額'!$BD$15=2,ROUND('支出額'!$O$15/'参加者別細目(41人以上）'!$E$86*'参加者別細目(41人以上）'!$E51,0),ROUND('支出額'!$O$15/'参加者別細目(41人以上）'!$C$86,0)))</f>
      </c>
      <c r="I51" s="84"/>
      <c r="J51" s="83">
        <f>IF($C51="","",IF('支出額'!$BD$15=2,ROUND('支出額'!$O$29/'参加者別細目(41人以上）'!$E$86*'参加者別細目(41人以上）'!$E51,0),ROUND('支出額'!$O$29/'参加者別細目(41人以上）'!$C$86,0)))</f>
      </c>
      <c r="K51" s="86"/>
      <c r="L51" s="85">
        <f t="shared" si="2"/>
      </c>
      <c r="M51" s="86"/>
      <c r="N51" s="83">
        <f t="shared" si="3"/>
      </c>
      <c r="O51" s="80"/>
      <c r="P51" s="16"/>
    </row>
    <row r="52" spans="1:16" ht="16.5" customHeight="1">
      <c r="A52" s="11"/>
      <c r="B52" s="119">
        <v>48</v>
      </c>
      <c r="C52" s="297"/>
      <c r="D52" s="303"/>
      <c r="E52" s="82"/>
      <c r="F52" s="123"/>
      <c r="G52" s="124"/>
      <c r="H52" s="83">
        <f>IF($C52="","",IF('支出額'!$BD$15=2,ROUND('支出額'!$O$15/'参加者別細目(41人以上）'!$E$86*'参加者別細目(41人以上）'!$E52,0),ROUND('支出額'!$O$15/'参加者別細目(41人以上）'!$C$86,0)))</f>
      </c>
      <c r="I52" s="84"/>
      <c r="J52" s="83">
        <f>IF($C52="","",IF('支出額'!$BD$15=2,ROUND('支出額'!$O$29/'参加者別細目(41人以上）'!$E$86*'参加者別細目(41人以上）'!$E52,0),ROUND('支出額'!$O$29/'参加者別細目(41人以上）'!$C$86,0)))</f>
      </c>
      <c r="K52" s="86"/>
      <c r="L52" s="85">
        <f t="shared" si="2"/>
      </c>
      <c r="M52" s="86"/>
      <c r="N52" s="83">
        <f t="shared" si="3"/>
      </c>
      <c r="O52" s="80"/>
      <c r="P52" s="16"/>
    </row>
    <row r="53" spans="1:16" ht="16.5" customHeight="1">
      <c r="A53" s="11"/>
      <c r="B53" s="119">
        <v>49</v>
      </c>
      <c r="C53" s="297"/>
      <c r="D53" s="303"/>
      <c r="E53" s="82"/>
      <c r="F53" s="123"/>
      <c r="G53" s="124"/>
      <c r="H53" s="83">
        <f>IF($C53="","",IF('支出額'!$BD$15=2,ROUND('支出額'!$O$15/'参加者別細目(41人以上）'!$E$86*'参加者別細目(41人以上）'!$E53,0),ROUND('支出額'!$O$15/'参加者別細目(41人以上）'!$C$86,0)))</f>
      </c>
      <c r="I53" s="84"/>
      <c r="J53" s="83">
        <f>IF($C53="","",IF('支出額'!$BD$15=2,ROUND('支出額'!$O$29/'参加者別細目(41人以上）'!$E$86*'参加者別細目(41人以上）'!$E53,0),ROUND('支出額'!$O$29/'参加者別細目(41人以上）'!$C$86,0)))</f>
      </c>
      <c r="K53" s="86"/>
      <c r="L53" s="85">
        <f t="shared" si="2"/>
      </c>
      <c r="M53" s="86"/>
      <c r="N53" s="83">
        <f t="shared" si="3"/>
      </c>
      <c r="O53" s="80"/>
      <c r="P53" s="16"/>
    </row>
    <row r="54" spans="1:16" ht="16.5" customHeight="1">
      <c r="A54" s="11"/>
      <c r="B54" s="119">
        <v>50</v>
      </c>
      <c r="C54" s="297"/>
      <c r="D54" s="303"/>
      <c r="E54" s="82"/>
      <c r="F54" s="123"/>
      <c r="G54" s="124"/>
      <c r="H54" s="83">
        <f>IF($C54="","",IF('支出額'!$BD$15=2,ROUND('支出額'!$O$15/'参加者別細目(41人以上）'!$E$86*'参加者別細目(41人以上）'!$E54,0),ROUND('支出額'!$O$15/'参加者別細目(41人以上）'!$C$86,0)))</f>
      </c>
      <c r="I54" s="84"/>
      <c r="J54" s="83">
        <f>IF($C54="","",IF('支出額'!$BD$15=2,ROUND('支出額'!$O$29/'参加者別細目(41人以上）'!$E$86*'参加者別細目(41人以上）'!$E54,0),ROUND('支出額'!$O$29/'参加者別細目(41人以上）'!$C$86,0)))</f>
      </c>
      <c r="K54" s="86"/>
      <c r="L54" s="85">
        <f t="shared" si="2"/>
      </c>
      <c r="M54" s="86"/>
      <c r="N54" s="83">
        <f t="shared" si="3"/>
      </c>
      <c r="O54" s="80"/>
      <c r="P54" s="16"/>
    </row>
    <row r="55" spans="1:16" ht="16.5" customHeight="1">
      <c r="A55" s="11"/>
      <c r="B55" s="119">
        <v>51</v>
      </c>
      <c r="C55" s="297"/>
      <c r="D55" s="303"/>
      <c r="E55" s="82"/>
      <c r="F55" s="123"/>
      <c r="G55" s="124"/>
      <c r="H55" s="83">
        <f>IF($C55="","",IF('支出額'!$BD$15=2,ROUND('支出額'!$O$15/'参加者別細目(41人以上）'!$E$86*'参加者別細目(41人以上）'!$E55,0),ROUND('支出額'!$O$15/'参加者別細目(41人以上）'!$C$86,0)))</f>
      </c>
      <c r="I55" s="84"/>
      <c r="J55" s="83">
        <f>IF($C55="","",IF('支出額'!$BD$15=2,ROUND('支出額'!$O$29/'参加者別細目(41人以上）'!$E$86*'参加者別細目(41人以上）'!$E55,0),ROUND('支出額'!$O$29/'参加者別細目(41人以上）'!$C$86,0)))</f>
      </c>
      <c r="K55" s="86"/>
      <c r="L55" s="85">
        <f t="shared" si="2"/>
      </c>
      <c r="M55" s="86"/>
      <c r="N55" s="83">
        <f t="shared" si="3"/>
      </c>
      <c r="O55" s="80"/>
      <c r="P55" s="16"/>
    </row>
    <row r="56" spans="1:16" ht="16.5" customHeight="1">
      <c r="A56" s="11"/>
      <c r="B56" s="119">
        <v>52</v>
      </c>
      <c r="C56" s="297"/>
      <c r="D56" s="303"/>
      <c r="E56" s="82"/>
      <c r="F56" s="123"/>
      <c r="G56" s="124"/>
      <c r="H56" s="83">
        <f>IF($C56="","",IF('支出額'!$BD$15=2,ROUND('支出額'!$O$15/'参加者別細目(41人以上）'!$E$86*'参加者別細目(41人以上）'!$E56,0),ROUND('支出額'!$O$15/'参加者別細目(41人以上）'!$C$86,0)))</f>
      </c>
      <c r="I56" s="84"/>
      <c r="J56" s="83">
        <f>IF($C56="","",IF('支出額'!$BD$15=2,ROUND('支出額'!$O$29/'参加者別細目(41人以上）'!$E$86*'参加者別細目(41人以上）'!$E56,0),ROUND('支出額'!$O$29/'参加者別細目(41人以上）'!$C$86,0)))</f>
      </c>
      <c r="K56" s="86"/>
      <c r="L56" s="85">
        <f t="shared" si="2"/>
      </c>
      <c r="M56" s="86"/>
      <c r="N56" s="83">
        <f t="shared" si="3"/>
      </c>
      <c r="O56" s="80"/>
      <c r="P56" s="16"/>
    </row>
    <row r="57" spans="1:16" ht="16.5" customHeight="1">
      <c r="A57" s="11"/>
      <c r="B57" s="119">
        <v>53</v>
      </c>
      <c r="C57" s="297"/>
      <c r="D57" s="303"/>
      <c r="E57" s="82"/>
      <c r="F57" s="123"/>
      <c r="G57" s="124"/>
      <c r="H57" s="83">
        <f>IF($C57="","",IF('支出額'!$BD$15=2,ROUND('支出額'!$O$15/'参加者別細目(41人以上）'!$E$86*'参加者別細目(41人以上）'!$E57,0),ROUND('支出額'!$O$15/'参加者別細目(41人以上）'!$C$86,0)))</f>
      </c>
      <c r="I57" s="84"/>
      <c r="J57" s="83">
        <f>IF($C57="","",IF('支出額'!$BD$15=2,ROUND('支出額'!$O$29/'参加者別細目(41人以上）'!$E$86*'参加者別細目(41人以上）'!$E57,0),ROUND('支出額'!$O$29/'参加者別細目(41人以上）'!$C$86,0)))</f>
      </c>
      <c r="K57" s="86"/>
      <c r="L57" s="85">
        <f t="shared" si="2"/>
      </c>
      <c r="M57" s="86"/>
      <c r="N57" s="83">
        <f t="shared" si="3"/>
      </c>
      <c r="O57" s="80"/>
      <c r="P57" s="16"/>
    </row>
    <row r="58" spans="1:16" ht="16.5" customHeight="1">
      <c r="A58" s="11"/>
      <c r="B58" s="119">
        <v>54</v>
      </c>
      <c r="C58" s="297"/>
      <c r="D58" s="303"/>
      <c r="E58" s="82"/>
      <c r="F58" s="123"/>
      <c r="G58" s="124"/>
      <c r="H58" s="83">
        <f>IF($C58="","",IF('支出額'!$BD$15=2,ROUND('支出額'!$O$15/'参加者別細目(41人以上）'!$E$86*'参加者別細目(41人以上）'!$E58,0),ROUND('支出額'!$O$15/'参加者別細目(41人以上）'!$C$86,0)))</f>
      </c>
      <c r="I58" s="84"/>
      <c r="J58" s="83">
        <f>IF($C58="","",IF('支出額'!$BD$15=2,ROUND('支出額'!$O$29/'参加者別細目(41人以上）'!$E$86*'参加者別細目(41人以上）'!$E58,0),ROUND('支出額'!$O$29/'参加者別細目(41人以上）'!$C$86,0)))</f>
      </c>
      <c r="K58" s="86"/>
      <c r="L58" s="85">
        <f t="shared" si="2"/>
      </c>
      <c r="M58" s="86"/>
      <c r="N58" s="83">
        <f t="shared" si="3"/>
      </c>
      <c r="O58" s="80"/>
      <c r="P58" s="16"/>
    </row>
    <row r="59" spans="1:16" ht="16.5" customHeight="1">
      <c r="A59" s="11"/>
      <c r="B59" s="119">
        <v>55</v>
      </c>
      <c r="C59" s="297"/>
      <c r="D59" s="303"/>
      <c r="E59" s="82"/>
      <c r="F59" s="123"/>
      <c r="G59" s="124"/>
      <c r="H59" s="83">
        <f>IF($C59="","",IF('支出額'!$BD$15=2,ROUND('支出額'!$O$15/'参加者別細目(41人以上）'!$E$86*'参加者別細目(41人以上）'!$E59,0),ROUND('支出額'!$O$15/'参加者別細目(41人以上）'!$C$86,0)))</f>
      </c>
      <c r="I59" s="84"/>
      <c r="J59" s="83">
        <f>IF($C59="","",IF('支出額'!$BD$15=2,ROUND('支出額'!$O$29/'参加者別細目(41人以上）'!$E$86*'参加者別細目(41人以上）'!$E59,0),ROUND('支出額'!$O$29/'参加者別細目(41人以上）'!$C$86,0)))</f>
      </c>
      <c r="K59" s="86"/>
      <c r="L59" s="85">
        <f t="shared" si="2"/>
      </c>
      <c r="M59" s="86"/>
      <c r="N59" s="83">
        <f t="shared" si="3"/>
      </c>
      <c r="O59" s="80"/>
      <c r="P59" s="16"/>
    </row>
    <row r="60" spans="1:16" ht="16.5" customHeight="1">
      <c r="A60" s="11"/>
      <c r="B60" s="119">
        <v>56</v>
      </c>
      <c r="C60" s="297"/>
      <c r="D60" s="303"/>
      <c r="E60" s="82"/>
      <c r="F60" s="123"/>
      <c r="G60" s="124"/>
      <c r="H60" s="83">
        <f>IF($C60="","",IF('支出額'!$BD$15=2,ROUND('支出額'!$O$15/'参加者別細目(41人以上）'!$E$86*'参加者別細目(41人以上）'!$E60,0),ROUND('支出額'!$O$15/'参加者別細目(41人以上）'!$C$86,0)))</f>
      </c>
      <c r="I60" s="84"/>
      <c r="J60" s="83">
        <f>IF($C60="","",IF('支出額'!$BD$15=2,ROUND('支出額'!$O$29/'参加者別細目(41人以上）'!$E$86*'参加者別細目(41人以上）'!$E60,0),ROUND('支出額'!$O$29/'参加者別細目(41人以上）'!$C$86,0)))</f>
      </c>
      <c r="K60" s="86"/>
      <c r="L60" s="85">
        <f t="shared" si="2"/>
      </c>
      <c r="M60" s="86"/>
      <c r="N60" s="83">
        <f t="shared" si="3"/>
      </c>
      <c r="O60" s="80"/>
      <c r="P60" s="16"/>
    </row>
    <row r="61" spans="1:16" ht="16.5" customHeight="1">
      <c r="A61" s="11"/>
      <c r="B61" s="119">
        <v>57</v>
      </c>
      <c r="C61" s="297"/>
      <c r="D61" s="303"/>
      <c r="E61" s="82"/>
      <c r="F61" s="123"/>
      <c r="G61" s="124"/>
      <c r="H61" s="83">
        <f>IF($C61="","",IF('支出額'!$BD$15=2,ROUND('支出額'!$O$15/'参加者別細目(41人以上）'!$E$86*'参加者別細目(41人以上）'!$E61,0),ROUND('支出額'!$O$15/'参加者別細目(41人以上）'!$C$86,0)))</f>
      </c>
      <c r="I61" s="84"/>
      <c r="J61" s="83">
        <f>IF($C61="","",IF('支出額'!$BD$15=2,ROUND('支出額'!$O$29/'参加者別細目(41人以上）'!$E$86*'参加者別細目(41人以上）'!$E61,0),ROUND('支出額'!$O$29/'参加者別細目(41人以上）'!$C$86,0)))</f>
      </c>
      <c r="K61" s="86"/>
      <c r="L61" s="85">
        <f t="shared" si="2"/>
      </c>
      <c r="M61" s="86"/>
      <c r="N61" s="83">
        <f t="shared" si="3"/>
      </c>
      <c r="O61" s="80"/>
      <c r="P61" s="16"/>
    </row>
    <row r="62" spans="1:16" ht="16.5" customHeight="1">
      <c r="A62" s="11"/>
      <c r="B62" s="119">
        <v>58</v>
      </c>
      <c r="C62" s="297"/>
      <c r="D62" s="303"/>
      <c r="E62" s="82"/>
      <c r="F62" s="123"/>
      <c r="G62" s="124"/>
      <c r="H62" s="83">
        <f>IF($C62="","",IF('支出額'!$BD$15=2,ROUND('支出額'!$O$15/'参加者別細目(41人以上）'!$E$86*'参加者別細目(41人以上）'!$E62,0),ROUND('支出額'!$O$15/'参加者別細目(41人以上）'!$C$86,0)))</f>
      </c>
      <c r="I62" s="84"/>
      <c r="J62" s="83">
        <f>IF($C62="","",IF('支出額'!$BD$15=2,ROUND('支出額'!$O$29/'参加者別細目(41人以上）'!$E$86*'参加者別細目(41人以上）'!$E62,0),ROUND('支出額'!$O$29/'参加者別細目(41人以上）'!$C$86,0)))</f>
      </c>
      <c r="K62" s="86"/>
      <c r="L62" s="85">
        <f t="shared" si="2"/>
      </c>
      <c r="M62" s="86"/>
      <c r="N62" s="83">
        <f t="shared" si="3"/>
      </c>
      <c r="O62" s="80"/>
      <c r="P62" s="16"/>
    </row>
    <row r="63" spans="1:16" ht="16.5" customHeight="1">
      <c r="A63" s="11"/>
      <c r="B63" s="119">
        <v>59</v>
      </c>
      <c r="C63" s="297"/>
      <c r="D63" s="303"/>
      <c r="E63" s="82"/>
      <c r="F63" s="123"/>
      <c r="G63" s="124"/>
      <c r="H63" s="83">
        <f>IF($C63="","",IF('支出額'!$BD$15=2,ROUND('支出額'!$O$15/'参加者別細目(41人以上）'!$E$86*'参加者別細目(41人以上）'!$E63,0),ROUND('支出額'!$O$15/'参加者別細目(41人以上）'!$C$86,0)))</f>
      </c>
      <c r="I63" s="84"/>
      <c r="J63" s="83">
        <f>IF($C63="","",IF('支出額'!$BD$15=2,ROUND('支出額'!$O$29/'参加者別細目(41人以上）'!$E$86*'参加者別細目(41人以上）'!$E63,0),ROUND('支出額'!$O$29/'参加者別細目(41人以上）'!$C$86,0)))</f>
      </c>
      <c r="K63" s="86"/>
      <c r="L63" s="85">
        <f t="shared" si="2"/>
      </c>
      <c r="M63" s="86"/>
      <c r="N63" s="83">
        <f t="shared" si="3"/>
      </c>
      <c r="O63" s="80"/>
      <c r="P63" s="16"/>
    </row>
    <row r="64" spans="1:16" ht="16.5" customHeight="1">
      <c r="A64" s="11"/>
      <c r="B64" s="119">
        <v>60</v>
      </c>
      <c r="C64" s="297"/>
      <c r="D64" s="303"/>
      <c r="E64" s="82"/>
      <c r="F64" s="123"/>
      <c r="G64" s="124"/>
      <c r="H64" s="83">
        <f>IF($C64="","",IF('支出額'!$BD$15=2,ROUND('支出額'!$O$15/'参加者別細目(41人以上）'!$E$86*'参加者別細目(41人以上）'!$E64,0),ROUND('支出額'!$O$15/'参加者別細目(41人以上）'!$C$86,0)))</f>
      </c>
      <c r="I64" s="84"/>
      <c r="J64" s="83">
        <f>IF($C64="","",IF('支出額'!$BD$15=2,ROUND('支出額'!$O$29/'参加者別細目(41人以上）'!$E$86*'参加者別細目(41人以上）'!$E64,0),ROUND('支出額'!$O$29/'参加者別細目(41人以上）'!$C$86,0)))</f>
      </c>
      <c r="K64" s="86"/>
      <c r="L64" s="85">
        <f t="shared" si="2"/>
      </c>
      <c r="M64" s="86"/>
      <c r="N64" s="83">
        <f t="shared" si="3"/>
      </c>
      <c r="O64" s="80"/>
      <c r="P64" s="16"/>
    </row>
    <row r="65" spans="1:16" ht="16.5" customHeight="1">
      <c r="A65" s="11"/>
      <c r="B65" s="119">
        <v>61</v>
      </c>
      <c r="C65" s="297"/>
      <c r="D65" s="303"/>
      <c r="E65" s="82"/>
      <c r="F65" s="123"/>
      <c r="G65" s="124"/>
      <c r="H65" s="83">
        <f>IF($C65="","",IF('支出額'!$BD$15=2,ROUND('支出額'!$O$15/'参加者別細目(41人以上）'!$E$86*'参加者別細目(41人以上）'!$E65,0),ROUND('支出額'!$O$15/'参加者別細目(41人以上）'!$C$86,0)))</f>
      </c>
      <c r="I65" s="84"/>
      <c r="J65" s="83">
        <f>IF($C65="","",IF('支出額'!$BD$15=2,ROUND('支出額'!$O$29/'参加者別細目(41人以上）'!$E$86*'参加者別細目(41人以上）'!$E65,0),ROUND('支出額'!$O$29/'参加者別細目(41人以上）'!$C$86,0)))</f>
      </c>
      <c r="K65" s="86"/>
      <c r="L65" s="85">
        <f t="shared" si="2"/>
      </c>
      <c r="M65" s="86"/>
      <c r="N65" s="83">
        <f t="shared" si="3"/>
      </c>
      <c r="O65" s="80"/>
      <c r="P65" s="16"/>
    </row>
    <row r="66" spans="1:16" ht="16.5" customHeight="1">
      <c r="A66" s="11"/>
      <c r="B66" s="119">
        <v>62</v>
      </c>
      <c r="C66" s="297"/>
      <c r="D66" s="303"/>
      <c r="E66" s="82"/>
      <c r="F66" s="123"/>
      <c r="G66" s="124"/>
      <c r="H66" s="83">
        <f>IF($C66="","",IF('支出額'!$BD$15=2,ROUND('支出額'!$O$15/'参加者別細目(41人以上）'!$E$86*'参加者別細目(41人以上）'!$E66,0),ROUND('支出額'!$O$15/'参加者別細目(41人以上）'!$C$86,0)))</f>
      </c>
      <c r="I66" s="84"/>
      <c r="J66" s="83">
        <f>IF($C66="","",IF('支出額'!$BD$15=2,ROUND('支出額'!$O$29/'参加者別細目(41人以上）'!$E$86*'参加者別細目(41人以上）'!$E66,0),ROUND('支出額'!$O$29/'参加者別細目(41人以上）'!$C$86,0)))</f>
      </c>
      <c r="K66" s="86"/>
      <c r="L66" s="85">
        <f t="shared" si="2"/>
      </c>
      <c r="M66" s="86"/>
      <c r="N66" s="83">
        <f t="shared" si="3"/>
      </c>
      <c r="O66" s="80"/>
      <c r="P66" s="16"/>
    </row>
    <row r="67" spans="1:16" ht="16.5" customHeight="1">
      <c r="A67" s="11"/>
      <c r="B67" s="119">
        <v>63</v>
      </c>
      <c r="C67" s="297"/>
      <c r="D67" s="303"/>
      <c r="E67" s="82"/>
      <c r="F67" s="123"/>
      <c r="G67" s="124"/>
      <c r="H67" s="83">
        <f>IF($C67="","",IF('支出額'!$BD$15=2,ROUND('支出額'!$O$15/'参加者別細目(41人以上）'!$E$86*'参加者別細目(41人以上）'!$E67,0),ROUND('支出額'!$O$15/'参加者別細目(41人以上）'!$C$86,0)))</f>
      </c>
      <c r="I67" s="84"/>
      <c r="J67" s="83">
        <f>IF($C67="","",IF('支出額'!$BD$15=2,ROUND('支出額'!$O$29/'参加者別細目(41人以上）'!$E$86*'参加者別細目(41人以上）'!$E67,0),ROUND('支出額'!$O$29/'参加者別細目(41人以上）'!$C$86,0)))</f>
      </c>
      <c r="K67" s="86"/>
      <c r="L67" s="85">
        <f t="shared" si="2"/>
      </c>
      <c r="M67" s="86"/>
      <c r="N67" s="83">
        <f t="shared" si="3"/>
      </c>
      <c r="O67" s="80"/>
      <c r="P67" s="16"/>
    </row>
    <row r="68" spans="1:16" ht="16.5" customHeight="1">
      <c r="A68" s="11"/>
      <c r="B68" s="119">
        <v>64</v>
      </c>
      <c r="C68" s="297"/>
      <c r="D68" s="303"/>
      <c r="E68" s="82"/>
      <c r="F68" s="123"/>
      <c r="G68" s="124"/>
      <c r="H68" s="83">
        <f>IF($C68="","",IF('支出額'!$BD$15=2,ROUND('支出額'!$O$15/'参加者別細目(41人以上）'!$E$86*'参加者別細目(41人以上）'!$E68,0),ROUND('支出額'!$O$15/'参加者別細目(41人以上）'!$C$86,0)))</f>
      </c>
      <c r="I68" s="84"/>
      <c r="J68" s="83">
        <f>IF($C68="","",IF('支出額'!$BD$15=2,ROUND('支出額'!$O$29/'参加者別細目(41人以上）'!$E$86*'参加者別細目(41人以上）'!$E68,0),ROUND('支出額'!$O$29/'参加者別細目(41人以上）'!$C$86,0)))</f>
      </c>
      <c r="K68" s="86"/>
      <c r="L68" s="85">
        <f t="shared" si="2"/>
      </c>
      <c r="M68" s="86"/>
      <c r="N68" s="83">
        <f t="shared" si="3"/>
      </c>
      <c r="O68" s="80"/>
      <c r="P68" s="16"/>
    </row>
    <row r="69" spans="1:16" ht="16.5" customHeight="1">
      <c r="A69" s="11"/>
      <c r="B69" s="119">
        <v>65</v>
      </c>
      <c r="C69" s="297"/>
      <c r="D69" s="303"/>
      <c r="E69" s="82"/>
      <c r="F69" s="123"/>
      <c r="G69" s="124"/>
      <c r="H69" s="83">
        <f>IF($C69="","",IF('支出額'!$BD$15=2,ROUND('支出額'!$O$15/'参加者別細目(41人以上）'!$E$86*'参加者別細目(41人以上）'!$E69,0),ROUND('支出額'!$O$15/'参加者別細目(41人以上）'!$C$86,0)))</f>
      </c>
      <c r="I69" s="84"/>
      <c r="J69" s="83">
        <f>IF($C69="","",IF('支出額'!$BD$15=2,ROUND('支出額'!$O$29/'参加者別細目(41人以上）'!$E$86*'参加者別細目(41人以上）'!$E69,0),ROUND('支出額'!$O$29/'参加者別細目(41人以上）'!$C$86,0)))</f>
      </c>
      <c r="K69" s="86"/>
      <c r="L69" s="85">
        <f t="shared" si="2"/>
      </c>
      <c r="M69" s="86"/>
      <c r="N69" s="83">
        <f t="shared" si="3"/>
      </c>
      <c r="O69" s="80"/>
      <c r="P69" s="16"/>
    </row>
    <row r="70" spans="1:16" ht="16.5" customHeight="1">
      <c r="A70" s="11"/>
      <c r="B70" s="119">
        <v>66</v>
      </c>
      <c r="C70" s="297"/>
      <c r="D70" s="303"/>
      <c r="E70" s="82"/>
      <c r="F70" s="123"/>
      <c r="G70" s="124"/>
      <c r="H70" s="83">
        <f>IF($C70="","",IF('支出額'!$BD$15=2,ROUND('支出額'!$O$15/'参加者別細目(41人以上）'!$E$86*'参加者別細目(41人以上）'!$E70,0),ROUND('支出額'!$O$15/'参加者別細目(41人以上）'!$C$86,0)))</f>
      </c>
      <c r="I70" s="84"/>
      <c r="J70" s="83">
        <f>IF($C70="","",IF('支出額'!$BD$15=2,ROUND('支出額'!$O$29/'参加者別細目(41人以上）'!$E$86*'参加者別細目(41人以上）'!$E70,0),ROUND('支出額'!$O$29/'参加者別細目(41人以上）'!$C$86,0)))</f>
      </c>
      <c r="K70" s="86"/>
      <c r="L70" s="85">
        <f t="shared" si="2"/>
      </c>
      <c r="M70" s="86"/>
      <c r="N70" s="83">
        <f t="shared" si="3"/>
      </c>
      <c r="O70" s="80"/>
      <c r="P70" s="16"/>
    </row>
    <row r="71" spans="1:16" ht="16.5" customHeight="1">
      <c r="A71" s="11"/>
      <c r="B71" s="119">
        <v>67</v>
      </c>
      <c r="C71" s="297"/>
      <c r="D71" s="303"/>
      <c r="E71" s="82"/>
      <c r="F71" s="123"/>
      <c r="G71" s="124"/>
      <c r="H71" s="83">
        <f>IF($C71="","",IF('支出額'!$BD$15=2,ROUND('支出額'!$O$15/'参加者別細目(41人以上）'!$E$86*'参加者別細目(41人以上）'!$E71,0),ROUND('支出額'!$O$15/'参加者別細目(41人以上）'!$C$86,0)))</f>
      </c>
      <c r="I71" s="84"/>
      <c r="J71" s="83">
        <f>IF($C71="","",IF('支出額'!$BD$15=2,ROUND('支出額'!$O$29/'参加者別細目(41人以上）'!$E$86*'参加者別細目(41人以上）'!$E71,0),ROUND('支出額'!$O$29/'参加者別細目(41人以上）'!$C$86,0)))</f>
      </c>
      <c r="K71" s="86"/>
      <c r="L71" s="85">
        <f t="shared" si="2"/>
      </c>
      <c r="M71" s="86"/>
      <c r="N71" s="83">
        <f t="shared" si="3"/>
      </c>
      <c r="O71" s="80"/>
      <c r="P71" s="16"/>
    </row>
    <row r="72" spans="1:16" ht="16.5" customHeight="1">
      <c r="A72" s="11"/>
      <c r="B72" s="119">
        <v>68</v>
      </c>
      <c r="C72" s="297"/>
      <c r="D72" s="303"/>
      <c r="E72" s="82"/>
      <c r="F72" s="123"/>
      <c r="G72" s="124"/>
      <c r="H72" s="83">
        <f>IF($C72="","",IF('支出額'!$BD$15=2,ROUND('支出額'!$O$15/'参加者別細目(41人以上）'!$E$86*'参加者別細目(41人以上）'!$E72,0),ROUND('支出額'!$O$15/'参加者別細目(41人以上）'!$C$86,0)))</f>
      </c>
      <c r="I72" s="84"/>
      <c r="J72" s="83">
        <f>IF($C72="","",IF('支出額'!$BD$15=2,ROUND('支出額'!$O$29/'参加者別細目(41人以上）'!$E$86*'参加者別細目(41人以上）'!$E72,0),ROUND('支出額'!$O$29/'参加者別細目(41人以上）'!$C$86,0)))</f>
      </c>
      <c r="K72" s="86"/>
      <c r="L72" s="85">
        <f t="shared" si="2"/>
      </c>
      <c r="M72" s="86"/>
      <c r="N72" s="83">
        <f t="shared" si="3"/>
      </c>
      <c r="O72" s="80"/>
      <c r="P72" s="16"/>
    </row>
    <row r="73" spans="1:16" ht="16.5" customHeight="1">
      <c r="A73" s="11"/>
      <c r="B73" s="119">
        <v>69</v>
      </c>
      <c r="C73" s="297"/>
      <c r="D73" s="303"/>
      <c r="E73" s="82"/>
      <c r="F73" s="123"/>
      <c r="G73" s="124"/>
      <c r="H73" s="83">
        <f>IF($C73="","",IF('支出額'!$BD$15=2,ROUND('支出額'!$O$15/'参加者別細目(41人以上）'!$E$86*'参加者別細目(41人以上）'!$E73,0),ROUND('支出額'!$O$15/'参加者別細目(41人以上）'!$C$86,0)))</f>
      </c>
      <c r="I73" s="84"/>
      <c r="J73" s="83">
        <f>IF($C73="","",IF('支出額'!$BD$15=2,ROUND('支出額'!$O$29/'参加者別細目(41人以上）'!$E$86*'参加者別細目(41人以上）'!$E73,0),ROUND('支出額'!$O$29/'参加者別細目(41人以上）'!$C$86,0)))</f>
      </c>
      <c r="K73" s="86"/>
      <c r="L73" s="85">
        <f t="shared" si="2"/>
      </c>
      <c r="M73" s="86"/>
      <c r="N73" s="83">
        <f t="shared" si="3"/>
      </c>
      <c r="O73" s="80"/>
      <c r="P73" s="16"/>
    </row>
    <row r="74" spans="1:16" ht="16.5" customHeight="1">
      <c r="A74" s="11"/>
      <c r="B74" s="119">
        <v>70</v>
      </c>
      <c r="C74" s="297"/>
      <c r="D74" s="303"/>
      <c r="E74" s="82"/>
      <c r="F74" s="123"/>
      <c r="G74" s="124"/>
      <c r="H74" s="83">
        <f>IF($C74="","",IF('支出額'!$BD$15=2,ROUND('支出額'!$O$15/'参加者別細目(41人以上）'!$E$86*'参加者別細目(41人以上）'!$E74,0),ROUND('支出額'!$O$15/'参加者別細目(41人以上）'!$C$86,0)))</f>
      </c>
      <c r="I74" s="84"/>
      <c r="J74" s="83">
        <f>IF($C74="","",IF('支出額'!$BD$15=2,ROUND('支出額'!$O$29/'参加者別細目(41人以上）'!$E$86*'参加者別細目(41人以上）'!$E74,0),ROUND('支出額'!$O$29/'参加者別細目(41人以上）'!$C$86,0)))</f>
      </c>
      <c r="K74" s="86"/>
      <c r="L74" s="85">
        <f t="shared" si="2"/>
      </c>
      <c r="M74" s="86"/>
      <c r="N74" s="83">
        <f t="shared" si="3"/>
      </c>
      <c r="O74" s="80"/>
      <c r="P74" s="16"/>
    </row>
    <row r="75" spans="1:16" ht="16.5" customHeight="1">
      <c r="A75" s="11"/>
      <c r="B75" s="119">
        <v>71</v>
      </c>
      <c r="C75" s="297"/>
      <c r="D75" s="303"/>
      <c r="E75" s="82"/>
      <c r="F75" s="123"/>
      <c r="G75" s="124"/>
      <c r="H75" s="83">
        <f>IF($C75="","",IF('支出額'!$BD$15=2,ROUND('支出額'!$O$15/'参加者別細目(41人以上）'!$E$86*'参加者別細目(41人以上）'!$E75,0),ROUND('支出額'!$O$15/'参加者別細目(41人以上）'!$C$86,0)))</f>
      </c>
      <c r="I75" s="84"/>
      <c r="J75" s="83">
        <f>IF($C75="","",IF('支出額'!$BD$15=2,ROUND('支出額'!$O$29/'参加者別細目(41人以上）'!$E$86*'参加者別細目(41人以上）'!$E75,0),ROUND('支出額'!$O$29/'参加者別細目(41人以上）'!$C$86,0)))</f>
      </c>
      <c r="K75" s="86"/>
      <c r="L75" s="85">
        <f t="shared" si="2"/>
      </c>
      <c r="M75" s="86"/>
      <c r="N75" s="83">
        <f t="shared" si="3"/>
      </c>
      <c r="O75" s="80"/>
      <c r="P75" s="16"/>
    </row>
    <row r="76" spans="1:16" ht="16.5" customHeight="1">
      <c r="A76" s="11"/>
      <c r="B76" s="119">
        <v>72</v>
      </c>
      <c r="C76" s="297"/>
      <c r="D76" s="303"/>
      <c r="E76" s="82"/>
      <c r="F76" s="123"/>
      <c r="G76" s="124"/>
      <c r="H76" s="83">
        <f>IF($C76="","",IF('支出額'!$BD$15=2,ROUND('支出額'!$O$15/'参加者別細目(41人以上）'!$E$86*'参加者別細目(41人以上）'!$E76,0),ROUND('支出額'!$O$15/'参加者別細目(41人以上）'!$C$86,0)))</f>
      </c>
      <c r="I76" s="84"/>
      <c r="J76" s="83">
        <f>IF($C76="","",IF('支出額'!$BD$15=2,ROUND('支出額'!$O$29/'参加者別細目(41人以上）'!$E$86*'参加者別細目(41人以上）'!$E76,0),ROUND('支出額'!$O$29/'参加者別細目(41人以上）'!$C$86,0)))</f>
      </c>
      <c r="K76" s="86"/>
      <c r="L76" s="85">
        <f t="shared" si="2"/>
      </c>
      <c r="M76" s="86"/>
      <c r="N76" s="83">
        <f t="shared" si="3"/>
      </c>
      <c r="O76" s="80"/>
      <c r="P76" s="16"/>
    </row>
    <row r="77" spans="1:16" ht="16.5" customHeight="1">
      <c r="A77" s="11"/>
      <c r="B77" s="119">
        <v>73</v>
      </c>
      <c r="C77" s="297"/>
      <c r="D77" s="303"/>
      <c r="E77" s="82"/>
      <c r="F77" s="123"/>
      <c r="G77" s="124"/>
      <c r="H77" s="83">
        <f>IF($C77="","",IF('支出額'!$BD$15=2,ROUND('支出額'!$O$15/'参加者別細目(41人以上）'!$E$86*'参加者別細目(41人以上）'!$E77,0),ROUND('支出額'!$O$15/'参加者別細目(41人以上）'!$C$86,0)))</f>
      </c>
      <c r="I77" s="84"/>
      <c r="J77" s="83">
        <f>IF($C77="","",IF('支出額'!$BD$15=2,ROUND('支出額'!$O$29/'参加者別細目(41人以上）'!$E$86*'参加者別細目(41人以上）'!$E77,0),ROUND('支出額'!$O$29/'参加者別細目(41人以上）'!$C$86,0)))</f>
      </c>
      <c r="K77" s="86"/>
      <c r="L77" s="85">
        <f t="shared" si="2"/>
      </c>
      <c r="M77" s="86"/>
      <c r="N77" s="83">
        <f t="shared" si="3"/>
      </c>
      <c r="O77" s="80"/>
      <c r="P77" s="16"/>
    </row>
    <row r="78" spans="1:16" ht="16.5" customHeight="1">
      <c r="A78" s="11"/>
      <c r="B78" s="119">
        <v>74</v>
      </c>
      <c r="C78" s="297"/>
      <c r="D78" s="303"/>
      <c r="E78" s="82"/>
      <c r="F78" s="123"/>
      <c r="G78" s="124"/>
      <c r="H78" s="83">
        <f>IF($C78="","",IF('支出額'!$BD$15=2,ROUND('支出額'!$O$15/'参加者別細目(41人以上）'!$E$86*'参加者別細目(41人以上）'!$E78,0),ROUND('支出額'!$O$15/'参加者別細目(41人以上）'!$C$86,0)))</f>
      </c>
      <c r="I78" s="84"/>
      <c r="J78" s="83">
        <f>IF($C78="","",IF('支出額'!$BD$15=2,ROUND('支出額'!$O$29/'参加者別細目(41人以上）'!$E$86*'参加者別細目(41人以上）'!$E78,0),ROUND('支出額'!$O$29/'参加者別細目(41人以上）'!$C$86,0)))</f>
      </c>
      <c r="K78" s="86"/>
      <c r="L78" s="85">
        <f t="shared" si="2"/>
      </c>
      <c r="M78" s="86"/>
      <c r="N78" s="83">
        <f t="shared" si="3"/>
      </c>
      <c r="O78" s="80"/>
      <c r="P78" s="16"/>
    </row>
    <row r="79" spans="1:16" ht="16.5" customHeight="1">
      <c r="A79" s="11"/>
      <c r="B79" s="119">
        <v>75</v>
      </c>
      <c r="C79" s="297"/>
      <c r="D79" s="303"/>
      <c r="E79" s="82"/>
      <c r="F79" s="123"/>
      <c r="G79" s="124"/>
      <c r="H79" s="83">
        <f>IF($C79="","",IF('支出額'!$BD$15=2,ROUND('支出額'!$O$15/'参加者別細目(41人以上）'!$E$86*'参加者別細目(41人以上）'!$E79,0),ROUND('支出額'!$O$15/'参加者別細目(41人以上）'!$C$86,0)))</f>
      </c>
      <c r="I79" s="84"/>
      <c r="J79" s="83">
        <f>IF($C79="","",IF('支出額'!$BD$15=2,ROUND('支出額'!$O$29/'参加者別細目(41人以上）'!$E$86*'参加者別細目(41人以上）'!$E79,0),ROUND('支出額'!$O$29/'参加者別細目(41人以上）'!$C$86,0)))</f>
      </c>
      <c r="K79" s="86"/>
      <c r="L79" s="85">
        <f t="shared" si="2"/>
      </c>
      <c r="M79" s="86"/>
      <c r="N79" s="83">
        <f t="shared" si="3"/>
      </c>
      <c r="O79" s="80"/>
      <c r="P79" s="16"/>
    </row>
    <row r="80" spans="1:16" ht="16.5" customHeight="1">
      <c r="A80" s="11"/>
      <c r="B80" s="119">
        <v>76</v>
      </c>
      <c r="C80" s="297"/>
      <c r="D80" s="303"/>
      <c r="E80" s="82"/>
      <c r="F80" s="123"/>
      <c r="G80" s="124"/>
      <c r="H80" s="83">
        <f>IF($C80="","",IF('支出額'!$BD$15=2,ROUND('支出額'!$O$15/'参加者別細目(41人以上）'!$E$86*'参加者別細目(41人以上）'!$E80,0),ROUND('支出額'!$O$15/'参加者別細目(41人以上）'!$C$86,0)))</f>
      </c>
      <c r="I80" s="84"/>
      <c r="J80" s="83">
        <f>IF($C80="","",IF('支出額'!$BD$15=2,ROUND('支出額'!$O$29/'参加者別細目(41人以上）'!$E$86*'参加者別細目(41人以上）'!$E80,0),ROUND('支出額'!$O$29/'参加者別細目(41人以上）'!$C$86,0)))</f>
      </c>
      <c r="K80" s="86"/>
      <c r="L80" s="85">
        <f t="shared" si="2"/>
      </c>
      <c r="M80" s="86"/>
      <c r="N80" s="83">
        <f t="shared" si="3"/>
      </c>
      <c r="O80" s="80"/>
      <c r="P80" s="16"/>
    </row>
    <row r="81" spans="1:16" ht="16.5" customHeight="1">
      <c r="A81" s="11"/>
      <c r="B81" s="119">
        <v>77</v>
      </c>
      <c r="C81" s="297"/>
      <c r="D81" s="303"/>
      <c r="E81" s="82"/>
      <c r="F81" s="123"/>
      <c r="G81" s="124"/>
      <c r="H81" s="83">
        <f>IF($C81="","",IF('支出額'!$BD$15=2,ROUND('支出額'!$O$15/'参加者別細目(41人以上）'!$E$86*'参加者別細目(41人以上）'!$E81,0),ROUND('支出額'!$O$15/'参加者別細目(41人以上）'!$C$86,0)))</f>
      </c>
      <c r="I81" s="84"/>
      <c r="J81" s="83">
        <f>IF($C81="","",IF('支出額'!$BD$15=2,ROUND('支出額'!$O$29/'参加者別細目(41人以上）'!$E$86*'参加者別細目(41人以上）'!$E81,0),ROUND('支出額'!$O$29/'参加者別細目(41人以上）'!$C$86,0)))</f>
      </c>
      <c r="K81" s="86"/>
      <c r="L81" s="85">
        <f t="shared" si="2"/>
      </c>
      <c r="M81" s="86"/>
      <c r="N81" s="83">
        <f t="shared" si="3"/>
      </c>
      <c r="O81" s="80"/>
      <c r="P81" s="16"/>
    </row>
    <row r="82" spans="1:16" ht="16.5" customHeight="1">
      <c r="A82" s="11"/>
      <c r="B82" s="119">
        <v>78</v>
      </c>
      <c r="C82" s="297"/>
      <c r="D82" s="303"/>
      <c r="E82" s="82"/>
      <c r="F82" s="123"/>
      <c r="G82" s="124"/>
      <c r="H82" s="83">
        <f>IF($C82="","",IF('支出額'!$BD$15=2,ROUND('支出額'!$O$15/'参加者別細目(41人以上）'!$E$86*'参加者別細目(41人以上）'!$E82,0),ROUND('支出額'!$O$15/'参加者別細目(41人以上）'!$C$86,0)))</f>
      </c>
      <c r="I82" s="84"/>
      <c r="J82" s="83">
        <f>IF($C82="","",IF('支出額'!$BD$15=2,ROUND('支出額'!$O$29/'参加者別細目(41人以上）'!$E$86*'参加者別細目(41人以上）'!$E82,0),ROUND('支出額'!$O$29/'参加者別細目(41人以上）'!$C$86,0)))</f>
      </c>
      <c r="K82" s="86"/>
      <c r="L82" s="85">
        <f t="shared" si="2"/>
      </c>
      <c r="M82" s="86"/>
      <c r="N82" s="83">
        <f t="shared" si="3"/>
      </c>
      <c r="O82" s="80"/>
      <c r="P82" s="16"/>
    </row>
    <row r="83" spans="1:16" ht="16.5" customHeight="1">
      <c r="A83" s="11"/>
      <c r="B83" s="119">
        <v>79</v>
      </c>
      <c r="C83" s="297"/>
      <c r="D83" s="303"/>
      <c r="E83" s="82"/>
      <c r="F83" s="123"/>
      <c r="G83" s="124"/>
      <c r="H83" s="83">
        <f>IF($C83="","",IF('支出額'!$BD$15=2,ROUND('支出額'!$O$15/'参加者別細目(41人以上）'!$E$86*'参加者別細目(41人以上）'!$E83,0),ROUND('支出額'!$O$15/'参加者別細目(41人以上）'!$C$86,0)))</f>
      </c>
      <c r="I83" s="84"/>
      <c r="J83" s="83">
        <f>IF($C83="","",IF('支出額'!$BD$15=2,ROUND('支出額'!$O$29/'参加者別細目(41人以上）'!$E$86*'参加者別細目(41人以上）'!$E83,0),ROUND('支出額'!$O$29/'参加者別細目(41人以上）'!$C$86,0)))</f>
      </c>
      <c r="K83" s="86"/>
      <c r="L83" s="85">
        <f t="shared" si="2"/>
      </c>
      <c r="M83" s="86"/>
      <c r="N83" s="83">
        <f t="shared" si="3"/>
      </c>
      <c r="O83" s="80"/>
      <c r="P83" s="16"/>
    </row>
    <row r="84" spans="1:16" ht="16.5" customHeight="1">
      <c r="A84" s="11"/>
      <c r="B84" s="119">
        <v>80</v>
      </c>
      <c r="C84" s="297"/>
      <c r="D84" s="303"/>
      <c r="E84" s="82"/>
      <c r="F84" s="123"/>
      <c r="G84" s="124"/>
      <c r="H84" s="83">
        <f>IF($C84="","",IF('支出額'!$BD$15=2,ROUND('支出額'!$O$15/'参加者別細目(41人以上）'!$E$86*'参加者別細目(41人以上）'!$E84,0),ROUND('支出額'!$O$15/'参加者別細目(41人以上）'!$C$86,0)))</f>
      </c>
      <c r="I84" s="84"/>
      <c r="J84" s="83">
        <f>IF($C84="","",IF('支出額'!$BD$15=2,ROUND('支出額'!$O$29/'参加者別細目(41人以上）'!$E$86*'参加者別細目(41人以上）'!$E84,0),ROUND('支出額'!$O$29/'参加者別細目(41人以上）'!$C$86,0)))</f>
      </c>
      <c r="K84" s="86"/>
      <c r="L84" s="85">
        <f t="shared" si="2"/>
      </c>
      <c r="M84" s="86"/>
      <c r="N84" s="83">
        <f t="shared" si="3"/>
      </c>
      <c r="O84" s="80"/>
      <c r="P84" s="16"/>
    </row>
    <row r="85" spans="1:16" ht="16.5" customHeight="1">
      <c r="A85" s="11"/>
      <c r="B85" s="22"/>
      <c r="C85" s="304"/>
      <c r="D85" s="305"/>
      <c r="E85" s="87"/>
      <c r="F85" s="88"/>
      <c r="G85" s="89"/>
      <c r="H85" s="90"/>
      <c r="I85" s="89"/>
      <c r="J85" s="91"/>
      <c r="K85" s="89"/>
      <c r="L85" s="92"/>
      <c r="M85" s="89"/>
      <c r="N85" s="91"/>
      <c r="O85" s="24"/>
      <c r="P85" s="16"/>
    </row>
    <row r="86" spans="1:16" ht="16.5" customHeight="1">
      <c r="A86" s="11"/>
      <c r="B86" s="22"/>
      <c r="C86" s="99">
        <f>COUNTA(C5:C84)</f>
        <v>0</v>
      </c>
      <c r="D86" s="100" t="s">
        <v>30</v>
      </c>
      <c r="E86" s="93">
        <f>SUM(E5:E84)</f>
        <v>0</v>
      </c>
      <c r="F86" s="94">
        <f>SUM(F5:F84)</f>
        <v>0</v>
      </c>
      <c r="G86" s="95"/>
      <c r="H86" s="96">
        <f>SUM(H5:H84)</f>
        <v>0</v>
      </c>
      <c r="I86" s="95"/>
      <c r="J86" s="94">
        <f>SUM(J5:J84)</f>
        <v>0</v>
      </c>
      <c r="K86" s="95"/>
      <c r="L86" s="97">
        <f>SUM(L5:L84)</f>
        <v>0</v>
      </c>
      <c r="M86" s="95"/>
      <c r="N86" s="98">
        <f>SUM(N5:N84)</f>
        <v>0</v>
      </c>
      <c r="O86" s="81"/>
      <c r="P86" s="16"/>
    </row>
    <row r="87" spans="3:15" ht="43.5" customHeight="1">
      <c r="C87" s="28"/>
      <c r="D87" s="28"/>
      <c r="E87" s="301" t="s">
        <v>63</v>
      </c>
      <c r="F87" s="302"/>
      <c r="G87" s="302"/>
      <c r="H87" s="302"/>
      <c r="I87" s="302"/>
      <c r="J87" s="302"/>
      <c r="K87" s="302"/>
      <c r="L87" s="302"/>
      <c r="M87" s="302"/>
      <c r="N87" s="302"/>
      <c r="O87" s="29"/>
    </row>
    <row r="88" spans="3:15" ht="13.5" customHeight="1">
      <c r="C88" s="26"/>
      <c r="D88" s="26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3:15" ht="14.25"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14"/>
    </row>
    <row r="90" spans="3:15" ht="14.25">
      <c r="C90" s="11"/>
      <c r="D90" s="11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3:15" ht="14.25">
      <c r="C91" s="17"/>
      <c r="D91" s="12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3:15" ht="14.25">
      <c r="C92" s="17"/>
      <c r="D92" s="12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3:15" ht="14.25">
      <c r="C93" s="18"/>
      <c r="D93" s="1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3:15" ht="14.25">
      <c r="C94" s="18"/>
      <c r="D94" s="11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3:15" ht="14.25">
      <c r="C95" s="19"/>
      <c r="D95" s="13"/>
      <c r="E95" s="6"/>
      <c r="F95" s="5"/>
      <c r="G95" s="5"/>
      <c r="H95" s="5"/>
      <c r="I95" s="5"/>
      <c r="J95" s="5"/>
      <c r="K95" s="5"/>
      <c r="L95" s="5"/>
      <c r="M95" s="5"/>
      <c r="N95" s="5"/>
      <c r="O95" s="5"/>
    </row>
  </sheetData>
  <sheetProtection/>
  <mergeCells count="93"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80:D80"/>
    <mergeCell ref="C74:D74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1:D61"/>
    <mergeCell ref="C62:D62"/>
    <mergeCell ref="C89:N89"/>
    <mergeCell ref="C85:D85"/>
    <mergeCell ref="E87:N87"/>
    <mergeCell ref="C63:D63"/>
    <mergeCell ref="C64:D64"/>
    <mergeCell ref="C65:D65"/>
    <mergeCell ref="C66:D66"/>
    <mergeCell ref="C67:D67"/>
    <mergeCell ref="C48:D48"/>
    <mergeCell ref="C49:D49"/>
    <mergeCell ref="C50:D50"/>
    <mergeCell ref="C58:D58"/>
    <mergeCell ref="C59:D59"/>
    <mergeCell ref="C60:D60"/>
    <mergeCell ref="C51:D51"/>
    <mergeCell ref="C52:D52"/>
    <mergeCell ref="C53:D53"/>
    <mergeCell ref="C41:D41"/>
    <mergeCell ref="C42:D42"/>
    <mergeCell ref="C43:D43"/>
    <mergeCell ref="C44:D44"/>
    <mergeCell ref="C45:D45"/>
    <mergeCell ref="C46:D46"/>
    <mergeCell ref="C47:D47"/>
    <mergeCell ref="C54:D54"/>
    <mergeCell ref="C55:D55"/>
    <mergeCell ref="C56:D56"/>
    <mergeCell ref="C57:D57"/>
    <mergeCell ref="C35:D35"/>
    <mergeCell ref="C36:D36"/>
    <mergeCell ref="C37:D37"/>
    <mergeCell ref="C38:D38"/>
    <mergeCell ref="C39:D39"/>
    <mergeCell ref="C27:D27"/>
    <mergeCell ref="C28:D28"/>
    <mergeCell ref="C40:D40"/>
    <mergeCell ref="C29:D29"/>
    <mergeCell ref="C30:D30"/>
    <mergeCell ref="C31:D31"/>
    <mergeCell ref="C32:D32"/>
    <mergeCell ref="C33:D33"/>
    <mergeCell ref="C34:D34"/>
    <mergeCell ref="C5:D5"/>
    <mergeCell ref="C6:D6"/>
    <mergeCell ref="C7:D7"/>
    <mergeCell ref="C8:D8"/>
    <mergeCell ref="C25:D25"/>
    <mergeCell ref="C26:D26"/>
    <mergeCell ref="C9:D9"/>
    <mergeCell ref="C10:D10"/>
    <mergeCell ref="C11:D11"/>
    <mergeCell ref="C12:D12"/>
    <mergeCell ref="L1:N1"/>
    <mergeCell ref="F2:G2"/>
    <mergeCell ref="H2:K2"/>
    <mergeCell ref="L2:O2"/>
    <mergeCell ref="C3:D3"/>
    <mergeCell ref="F3:G3"/>
    <mergeCell ref="H3:I3"/>
    <mergeCell ref="J3:K3"/>
    <mergeCell ref="L3:M3"/>
    <mergeCell ref="N3:O3"/>
  </mergeCells>
  <printOptions/>
  <pageMargins left="0.29" right="0.32" top="0.63" bottom="0.6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情報ｼｽﾃﾑ課</dc:creator>
  <cp:keywords/>
  <dc:description/>
  <cp:lastModifiedBy>Windows ユーザー</cp:lastModifiedBy>
  <cp:lastPrinted>2021-02-09T23:35:57Z</cp:lastPrinted>
  <dcterms:created xsi:type="dcterms:W3CDTF">2002-12-03T23:53:11Z</dcterms:created>
  <dcterms:modified xsi:type="dcterms:W3CDTF">2022-02-03T01:28:41Z</dcterms:modified>
  <cp:category/>
  <cp:version/>
  <cp:contentType/>
  <cp:contentStatus/>
</cp:coreProperties>
</file>